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epaksingh\Documents\Yotta Games\Summary Sheet\"/>
    </mc:Choice>
  </mc:AlternateContent>
  <xr:revisionPtr revIDLastSave="0" documentId="13_ncr:1_{B3EAF3DA-46CB-4A72-8829-24B338C76882}" xr6:coauthVersionLast="46" xr6:coauthVersionMax="46" xr10:uidLastSave="{00000000-0000-0000-0000-000000000000}"/>
  <bookViews>
    <workbookView xWindow="-120" yWindow="-120" windowWidth="20730" windowHeight="11160" firstSheet="7" activeTab="10" xr2:uid="{9D6F79E0-12E2-43F6-A57F-FBB1D45C8B6B}"/>
  </bookViews>
  <sheets>
    <sheet name="Parameters" sheetId="10" r:id="rId1"/>
    <sheet name="Fit Chart_Old" sheetId="14" r:id="rId2"/>
    <sheet name="Model Fit" sheetId="16" r:id="rId3"/>
    <sheet name="Contribution" sheetId="17" r:id="rId4"/>
    <sheet name="ROI" sheetId="18" r:id="rId5"/>
    <sheet name="FB Objective (Correlation)" sheetId="19" r:id="rId6"/>
    <sheet name="Historical Revenue (Youta CA)" sheetId="20" r:id="rId7"/>
    <sheet name="Updated Media Summary" sheetId="12" r:id="rId8"/>
    <sheet name="Sheet1" sheetId="21" r:id="rId9"/>
    <sheet name="Support and Spend" sheetId="7" r:id="rId10"/>
    <sheet name="Decomp Weekly" sheetId="13" r:id="rId11"/>
    <sheet name="Variable Mapping" sheetId="8" r:id="rId12"/>
    <sheet name="Period Mapping" sheetId="6" state="hidden" r:id="rId13"/>
  </sheets>
  <externalReferences>
    <externalReference r:id="rId14"/>
  </externalReferences>
  <definedNames>
    <definedName name="_xlnm._FilterDatabase" localSheetId="10" hidden="1">'Decomp Weekly'!$A$1:$DJ$518</definedName>
    <definedName name="_xlnm._FilterDatabase" localSheetId="0" hidden="1">Parameters!$A$9:$G$71</definedName>
    <definedName name="_xlnm._FilterDatabase" localSheetId="9" hidden="1">'Support and Spend'!$A$1:$DM$366</definedName>
    <definedName name="_xlnm._FilterDatabase" localSheetId="7" hidden="1">'Updated Media Summary'!$A$4:$D$113</definedName>
    <definedName name="_xlnm._FilterDatabase" localSheetId="11" hidden="1">'Variable Mapping'!$B$1:$E$193</definedName>
  </definedNames>
  <calcPr calcId="191029"/>
  <pivotCaches>
    <pivotCache cacheId="210" r:id="rId15"/>
    <pivotCache cacheId="21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7" i="12" l="1"/>
  <c r="H115" i="12" l="1"/>
  <c r="F115" i="12"/>
  <c r="K120" i="12"/>
  <c r="H117" i="12"/>
  <c r="G117" i="12"/>
  <c r="G115" i="12"/>
  <c r="S14" i="21"/>
  <c r="Q12" i="21"/>
  <c r="N12" i="21"/>
  <c r="Y12" i="21" l="1"/>
  <c r="Z3" i="21" l="1"/>
  <c r="Z4" i="21"/>
  <c r="Z5" i="21"/>
  <c r="Z6" i="21"/>
  <c r="Z7" i="21"/>
  <c r="Z8" i="21"/>
  <c r="Z9" i="21"/>
  <c r="Z10" i="21"/>
  <c r="Z11" i="21"/>
  <c r="Z12" i="21"/>
  <c r="Z2" i="21"/>
  <c r="W12" i="21"/>
  <c r="J9" i="21" l="1"/>
  <c r="J10" i="21"/>
  <c r="J11" i="21"/>
  <c r="J12" i="21"/>
  <c r="J13" i="21"/>
  <c r="I10" i="21"/>
  <c r="I11" i="21"/>
  <c r="I12" i="21"/>
  <c r="I13" i="21"/>
  <c r="I9" i="21"/>
  <c r="J2" i="21"/>
  <c r="J3" i="21"/>
  <c r="J4" i="21"/>
  <c r="J5" i="21"/>
  <c r="J6" i="21"/>
  <c r="I3" i="21"/>
  <c r="I4" i="21"/>
  <c r="I5" i="21"/>
  <c r="I6" i="21"/>
  <c r="I2" i="21"/>
  <c r="N5" i="12" l="1"/>
  <c r="DM374" i="7"/>
  <c r="DK374" i="7"/>
  <c r="BR374" i="7"/>
  <c r="DP374" i="7"/>
  <c r="L115" i="12"/>
  <c r="DB376" i="7" l="1"/>
  <c r="DB374" i="7"/>
  <c r="DP370" i="7"/>
  <c r="DQ370" i="7"/>
  <c r="DR370" i="7"/>
  <c r="DS370" i="7"/>
  <c r="DP371" i="7"/>
  <c r="DQ371" i="7"/>
  <c r="DR371" i="7"/>
  <c r="DS371" i="7"/>
  <c r="DP372" i="7"/>
  <c r="DQ372" i="7"/>
  <c r="DR372" i="7"/>
  <c r="DS372" i="7"/>
  <c r="DP373" i="7"/>
  <c r="DQ373" i="7"/>
  <c r="DR373" i="7"/>
  <c r="DS373" i="7"/>
  <c r="N106" i="12"/>
  <c r="N107" i="12"/>
  <c r="N108" i="12"/>
  <c r="N109" i="12"/>
  <c r="N110" i="12"/>
  <c r="N111" i="12"/>
  <c r="K115" i="12"/>
  <c r="J115" i="12"/>
  <c r="J5" i="12"/>
  <c r="L5" i="12"/>
  <c r="K6" i="12"/>
  <c r="K5" i="12"/>
  <c r="M6" i="18"/>
  <c r="O4" i="18"/>
  <c r="M8" i="18"/>
  <c r="M9" i="18"/>
  <c r="M7" i="18"/>
  <c r="F4" i="17"/>
  <c r="L106" i="12"/>
  <c r="L107" i="12"/>
  <c r="L108" i="12"/>
  <c r="L109" i="12"/>
  <c r="L110" i="12"/>
  <c r="L111" i="12"/>
  <c r="L112" i="12"/>
  <c r="K106" i="12"/>
  <c r="K107" i="12"/>
  <c r="K108" i="12"/>
  <c r="K109" i="12"/>
  <c r="K110" i="12"/>
  <c r="K111" i="12"/>
  <c r="K112" i="12"/>
  <c r="J106" i="12"/>
  <c r="J107" i="12"/>
  <c r="J108" i="12"/>
  <c r="J109" i="12"/>
  <c r="J110" i="12"/>
  <c r="J111" i="12"/>
  <c r="J112" i="12"/>
  <c r="D107" i="12"/>
  <c r="D108" i="12"/>
  <c r="D109" i="12"/>
  <c r="D110" i="12"/>
  <c r="D111" i="12"/>
  <c r="D112" i="12"/>
  <c r="D106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30" i="12"/>
  <c r="L30" i="12"/>
  <c r="K31" i="12"/>
  <c r="L31" i="12"/>
  <c r="K32" i="12"/>
  <c r="L32" i="12"/>
  <c r="K33" i="12"/>
  <c r="L33" i="12"/>
  <c r="K34" i="12"/>
  <c r="L34" i="12"/>
  <c r="K35" i="12"/>
  <c r="L35" i="12"/>
  <c r="K36" i="12"/>
  <c r="L36" i="12"/>
  <c r="K37" i="12"/>
  <c r="L37" i="12"/>
  <c r="K38" i="12"/>
  <c r="L38" i="12"/>
  <c r="K39" i="12"/>
  <c r="L39" i="12"/>
  <c r="K40" i="12"/>
  <c r="L40" i="12"/>
  <c r="K41" i="12"/>
  <c r="L41" i="12"/>
  <c r="K42" i="12"/>
  <c r="L42" i="12"/>
  <c r="K43" i="12"/>
  <c r="L43" i="12"/>
  <c r="K44" i="12"/>
  <c r="L44" i="12"/>
  <c r="K45" i="12"/>
  <c r="L45" i="12"/>
  <c r="K46" i="12"/>
  <c r="L46" i="12"/>
  <c r="K47" i="12"/>
  <c r="L47" i="12"/>
  <c r="K48" i="12"/>
  <c r="L48" i="12"/>
  <c r="K49" i="12"/>
  <c r="L49" i="12"/>
  <c r="K50" i="12"/>
  <c r="L50" i="12"/>
  <c r="K51" i="12"/>
  <c r="L51" i="12"/>
  <c r="K52" i="12"/>
  <c r="L52" i="12"/>
  <c r="K53" i="12"/>
  <c r="L53" i="12"/>
  <c r="K54" i="12"/>
  <c r="L54" i="12"/>
  <c r="K55" i="12"/>
  <c r="L55" i="12"/>
  <c r="K56" i="12"/>
  <c r="L56" i="12"/>
  <c r="K57" i="12"/>
  <c r="L57" i="12"/>
  <c r="K58" i="12"/>
  <c r="L58" i="12"/>
  <c r="K59" i="12"/>
  <c r="L59" i="12"/>
  <c r="K60" i="12"/>
  <c r="L60" i="12"/>
  <c r="K61" i="12"/>
  <c r="L61" i="12"/>
  <c r="K62" i="12"/>
  <c r="L62" i="12"/>
  <c r="K63" i="12"/>
  <c r="L63" i="12"/>
  <c r="K64" i="12"/>
  <c r="L64" i="12"/>
  <c r="K65" i="12"/>
  <c r="L65" i="12"/>
  <c r="K66" i="12"/>
  <c r="L66" i="12"/>
  <c r="K67" i="12"/>
  <c r="L67" i="12"/>
  <c r="K68" i="12"/>
  <c r="L68" i="12"/>
  <c r="K69" i="12"/>
  <c r="L69" i="12"/>
  <c r="K70" i="12"/>
  <c r="L70" i="12"/>
  <c r="K71" i="12"/>
  <c r="L71" i="12"/>
  <c r="K72" i="12"/>
  <c r="L72" i="12"/>
  <c r="K73" i="12"/>
  <c r="L73" i="12"/>
  <c r="K74" i="12"/>
  <c r="L74" i="12"/>
  <c r="K75" i="12"/>
  <c r="L75" i="12"/>
  <c r="K76" i="12"/>
  <c r="L76" i="12"/>
  <c r="K77" i="12"/>
  <c r="L77" i="12"/>
  <c r="K78" i="12"/>
  <c r="L78" i="12"/>
  <c r="K79" i="12"/>
  <c r="L79" i="12"/>
  <c r="K80" i="12"/>
  <c r="L80" i="12"/>
  <c r="K81" i="12"/>
  <c r="L81" i="12"/>
  <c r="K82" i="12"/>
  <c r="L82" i="12"/>
  <c r="K83" i="12"/>
  <c r="L83" i="12"/>
  <c r="K84" i="12"/>
  <c r="L84" i="12"/>
  <c r="K85" i="12"/>
  <c r="L85" i="12"/>
  <c r="K86" i="12"/>
  <c r="L86" i="12"/>
  <c r="K87" i="12"/>
  <c r="L87" i="12"/>
  <c r="K88" i="12"/>
  <c r="L88" i="12"/>
  <c r="K89" i="12"/>
  <c r="L89" i="12"/>
  <c r="K90" i="12"/>
  <c r="L90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DE378" i="7"/>
  <c r="DE377" i="7"/>
  <c r="AE126" i="12"/>
  <c r="DM378" i="7"/>
  <c r="DM377" i="7"/>
  <c r="A112" i="12" l="1" a="1"/>
  <c r="A112" i="12" s="1"/>
  <c r="C112" i="12" a="1"/>
  <c r="C112" i="12" s="1"/>
  <c r="B112" i="12" a="1"/>
  <c r="B112" i="12" s="1"/>
  <c r="B111" i="12" a="1"/>
  <c r="B111" i="12" s="1"/>
  <c r="A111" i="12" a="1"/>
  <c r="A111" i="12" s="1"/>
  <c r="C111" i="12" a="1"/>
  <c r="C111" i="12" s="1"/>
  <c r="B108" i="12" a="1"/>
  <c r="B108" i="12" s="1"/>
  <c r="C108" i="12" a="1"/>
  <c r="C108" i="12" s="1"/>
  <c r="A108" i="12" a="1"/>
  <c r="A108" i="12" s="1"/>
  <c r="B107" i="12" a="1"/>
  <c r="B107" i="12" s="1"/>
  <c r="C107" i="12" a="1"/>
  <c r="C107" i="12" s="1"/>
  <c r="A107" i="12" a="1"/>
  <c r="A107" i="12" s="1"/>
  <c r="B110" i="12" a="1"/>
  <c r="B110" i="12" s="1"/>
  <c r="A110" i="12" a="1"/>
  <c r="A110" i="12" s="1"/>
  <c r="C110" i="12" a="1"/>
  <c r="C110" i="12" s="1"/>
  <c r="B106" i="12" a="1"/>
  <c r="B106" i="12" s="1"/>
  <c r="A106" i="12" a="1"/>
  <c r="A106" i="12" s="1"/>
  <c r="C106" i="12" a="1"/>
  <c r="C106" i="12" s="1"/>
  <c r="C109" i="12" a="1"/>
  <c r="C109" i="12" s="1"/>
  <c r="B109" i="12" a="1"/>
  <c r="B109" i="12" s="1"/>
  <c r="A109" i="12" a="1"/>
  <c r="A109" i="12" s="1"/>
  <c r="Y111" i="12"/>
  <c r="U111" i="12" s="1"/>
  <c r="Y107" i="12"/>
  <c r="U107" i="12" s="1"/>
  <c r="X106" i="12"/>
  <c r="AB108" i="12"/>
  <c r="AC108" i="12" s="1"/>
  <c r="X110" i="12"/>
  <c r="T110" i="12" s="1"/>
  <c r="X107" i="12"/>
  <c r="Y106" i="12"/>
  <c r="U106" i="12" s="1"/>
  <c r="X111" i="12"/>
  <c r="Y110" i="12"/>
  <c r="U110" i="12" s="1"/>
  <c r="X109" i="12"/>
  <c r="T109" i="12" s="1"/>
  <c r="Y109" i="12"/>
  <c r="U109" i="12" s="1"/>
  <c r="X108" i="12"/>
  <c r="Y108" i="12"/>
  <c r="U108" i="12" s="1"/>
  <c r="AB111" i="12"/>
  <c r="AB107" i="12"/>
  <c r="AB106" i="12"/>
  <c r="AB110" i="12"/>
  <c r="AB109" i="12"/>
  <c r="N115" i="12"/>
  <c r="DA379" i="7"/>
  <c r="DA378" i="7"/>
  <c r="DI378" i="7"/>
  <c r="DI377" i="7"/>
  <c r="Z107" i="12" l="1"/>
  <c r="V107" i="12" s="1"/>
  <c r="Z108" i="12"/>
  <c r="V108" i="12" s="1"/>
  <c r="AD108" i="12"/>
  <c r="AE108" i="12" s="1"/>
  <c r="Z111" i="12"/>
  <c r="V111" i="12" s="1"/>
  <c r="Z106" i="12"/>
  <c r="V106" i="12" s="1"/>
  <c r="Z110" i="12"/>
  <c r="V110" i="12" s="1"/>
  <c r="AD109" i="12"/>
  <c r="AH109" i="12" s="1"/>
  <c r="AC109" i="12"/>
  <c r="AD110" i="12"/>
  <c r="AH110" i="12" s="1"/>
  <c r="AC110" i="12"/>
  <c r="AD111" i="12"/>
  <c r="AH111" i="12" s="1"/>
  <c r="AC111" i="12"/>
  <c r="AD106" i="12"/>
  <c r="AH106" i="12" s="1"/>
  <c r="AC106" i="12"/>
  <c r="AD107" i="12"/>
  <c r="AH107" i="12" s="1"/>
  <c r="AC107" i="12"/>
  <c r="Z109" i="12"/>
  <c r="V109" i="12" s="1"/>
  <c r="T108" i="12"/>
  <c r="T107" i="12"/>
  <c r="T111" i="12"/>
  <c r="T106" i="12"/>
  <c r="AG108" i="12"/>
  <c r="X116" i="12"/>
  <c r="Y116" i="12"/>
  <c r="Z116" i="12"/>
  <c r="X117" i="12"/>
  <c r="Y117" i="12"/>
  <c r="Z117" i="12"/>
  <c r="Y115" i="12"/>
  <c r="Z115" i="12"/>
  <c r="X115" i="12"/>
  <c r="DN369" i="7"/>
  <c r="DO369" i="7"/>
  <c r="DN370" i="7"/>
  <c r="DO370" i="7"/>
  <c r="DN371" i="7"/>
  <c r="DO371" i="7"/>
  <c r="DN372" i="7"/>
  <c r="DO372" i="7"/>
  <c r="DN373" i="7"/>
  <c r="DO373" i="7"/>
  <c r="AI108" i="12" l="1"/>
  <c r="AH108" i="12"/>
  <c r="AE111" i="12"/>
  <c r="AI111" i="12" s="1"/>
  <c r="AE107" i="12"/>
  <c r="AI107" i="12" s="1"/>
  <c r="AE109" i="12"/>
  <c r="AI109" i="12" s="1"/>
  <c r="AE106" i="12"/>
  <c r="AI106" i="12" s="1"/>
  <c r="AE110" i="12"/>
  <c r="AI110" i="12" s="1"/>
  <c r="AG106" i="12"/>
  <c r="AG107" i="12"/>
  <c r="AG111" i="12"/>
  <c r="AG109" i="12"/>
  <c r="AG110" i="12"/>
  <c r="CX369" i="7" l="1"/>
  <c r="CY369" i="7"/>
  <c r="CZ369" i="7"/>
  <c r="DA369" i="7"/>
  <c r="DB369" i="7"/>
  <c r="DC369" i="7"/>
  <c r="DD369" i="7"/>
  <c r="DE369" i="7"/>
  <c r="DF369" i="7"/>
  <c r="DG369" i="7"/>
  <c r="DH369" i="7"/>
  <c r="DI369" i="7"/>
  <c r="DJ369" i="7"/>
  <c r="DK369" i="7"/>
  <c r="DL369" i="7"/>
  <c r="DM369" i="7"/>
  <c r="CX370" i="7"/>
  <c r="CY370" i="7"/>
  <c r="CZ370" i="7"/>
  <c r="DA370" i="7"/>
  <c r="DB370" i="7"/>
  <c r="DC370" i="7"/>
  <c r="DD370" i="7"/>
  <c r="DE370" i="7"/>
  <c r="DF370" i="7"/>
  <c r="DG370" i="7"/>
  <c r="DH370" i="7"/>
  <c r="DI370" i="7"/>
  <c r="DJ370" i="7"/>
  <c r="DK370" i="7"/>
  <c r="DL370" i="7"/>
  <c r="DM370" i="7"/>
  <c r="CX371" i="7"/>
  <c r="CY371" i="7"/>
  <c r="CZ371" i="7"/>
  <c r="DA371" i="7"/>
  <c r="DB371" i="7"/>
  <c r="DC371" i="7"/>
  <c r="DD371" i="7"/>
  <c r="DE371" i="7"/>
  <c r="DF371" i="7"/>
  <c r="DG371" i="7"/>
  <c r="DH371" i="7"/>
  <c r="DI371" i="7"/>
  <c r="DJ371" i="7"/>
  <c r="DK371" i="7"/>
  <c r="DL371" i="7"/>
  <c r="DM371" i="7"/>
  <c r="CX372" i="7"/>
  <c r="CY372" i="7"/>
  <c r="CZ372" i="7"/>
  <c r="DA372" i="7"/>
  <c r="DB372" i="7"/>
  <c r="DC372" i="7"/>
  <c r="DD372" i="7"/>
  <c r="DE372" i="7"/>
  <c r="DF372" i="7"/>
  <c r="DG372" i="7"/>
  <c r="DH372" i="7"/>
  <c r="DI372" i="7"/>
  <c r="DJ372" i="7"/>
  <c r="DK372" i="7"/>
  <c r="DL372" i="7"/>
  <c r="DM372" i="7"/>
  <c r="CX373" i="7"/>
  <c r="CY373" i="7"/>
  <c r="CZ373" i="7"/>
  <c r="DA373" i="7"/>
  <c r="DB373" i="7"/>
  <c r="DC373" i="7"/>
  <c r="DD373" i="7"/>
  <c r="DE373" i="7"/>
  <c r="DF373" i="7"/>
  <c r="DG373" i="7"/>
  <c r="DH373" i="7"/>
  <c r="DI373" i="7"/>
  <c r="DJ373" i="7"/>
  <c r="DK373" i="7"/>
  <c r="DL373" i="7"/>
  <c r="DM373" i="7"/>
  <c r="BY369" i="7" l="1"/>
  <c r="BZ369" i="7"/>
  <c r="CA369" i="7"/>
  <c r="CB369" i="7"/>
  <c r="CC369" i="7"/>
  <c r="CD369" i="7"/>
  <c r="CE369" i="7"/>
  <c r="CF369" i="7"/>
  <c r="CG369" i="7"/>
  <c r="CH369" i="7"/>
  <c r="CI369" i="7"/>
  <c r="CJ369" i="7"/>
  <c r="CK369" i="7"/>
  <c r="CL369" i="7"/>
  <c r="CM369" i="7"/>
  <c r="CN369" i="7"/>
  <c r="CO369" i="7"/>
  <c r="CP369" i="7"/>
  <c r="CQ369" i="7"/>
  <c r="CR369" i="7"/>
  <c r="CS369" i="7"/>
  <c r="CT369" i="7"/>
  <c r="CU369" i="7"/>
  <c r="CV369" i="7"/>
  <c r="CW369" i="7"/>
  <c r="BY370" i="7"/>
  <c r="BZ370" i="7"/>
  <c r="CA370" i="7"/>
  <c r="CB370" i="7"/>
  <c r="CC370" i="7"/>
  <c r="CD370" i="7"/>
  <c r="CE370" i="7"/>
  <c r="CF370" i="7"/>
  <c r="CG370" i="7"/>
  <c r="CH370" i="7"/>
  <c r="CI370" i="7"/>
  <c r="CJ370" i="7"/>
  <c r="CK370" i="7"/>
  <c r="CL370" i="7"/>
  <c r="CM370" i="7"/>
  <c r="CN370" i="7"/>
  <c r="CO370" i="7"/>
  <c r="CP370" i="7"/>
  <c r="CQ370" i="7"/>
  <c r="CR370" i="7"/>
  <c r="CS370" i="7"/>
  <c r="CT370" i="7"/>
  <c r="CU370" i="7"/>
  <c r="CV370" i="7"/>
  <c r="CW370" i="7"/>
  <c r="BY371" i="7"/>
  <c r="BZ371" i="7"/>
  <c r="CA371" i="7"/>
  <c r="CB371" i="7"/>
  <c r="CC371" i="7"/>
  <c r="CD371" i="7"/>
  <c r="CE371" i="7"/>
  <c r="CF371" i="7"/>
  <c r="CG371" i="7"/>
  <c r="CH371" i="7"/>
  <c r="CI371" i="7"/>
  <c r="CJ371" i="7"/>
  <c r="CK371" i="7"/>
  <c r="CL371" i="7"/>
  <c r="CM371" i="7"/>
  <c r="CN371" i="7"/>
  <c r="CO371" i="7"/>
  <c r="CP371" i="7"/>
  <c r="CQ371" i="7"/>
  <c r="CR371" i="7"/>
  <c r="CS371" i="7"/>
  <c r="CT371" i="7"/>
  <c r="CU371" i="7"/>
  <c r="CV371" i="7"/>
  <c r="CW371" i="7"/>
  <c r="BY372" i="7"/>
  <c r="BZ372" i="7"/>
  <c r="CA372" i="7"/>
  <c r="CB372" i="7"/>
  <c r="CC372" i="7"/>
  <c r="CD372" i="7"/>
  <c r="CE372" i="7"/>
  <c r="CF372" i="7"/>
  <c r="CG372" i="7"/>
  <c r="CH372" i="7"/>
  <c r="CI372" i="7"/>
  <c r="CJ372" i="7"/>
  <c r="CK372" i="7"/>
  <c r="CL372" i="7"/>
  <c r="CM372" i="7"/>
  <c r="CN372" i="7"/>
  <c r="CO372" i="7"/>
  <c r="CP372" i="7"/>
  <c r="CQ372" i="7"/>
  <c r="CR372" i="7"/>
  <c r="CS372" i="7"/>
  <c r="CT372" i="7"/>
  <c r="CU372" i="7"/>
  <c r="CV372" i="7"/>
  <c r="CW372" i="7"/>
  <c r="BY373" i="7"/>
  <c r="BZ373" i="7"/>
  <c r="CA373" i="7"/>
  <c r="CB373" i="7"/>
  <c r="CC373" i="7"/>
  <c r="CD373" i="7"/>
  <c r="CE373" i="7"/>
  <c r="CF373" i="7"/>
  <c r="CG373" i="7"/>
  <c r="CH373" i="7"/>
  <c r="CI373" i="7"/>
  <c r="CJ373" i="7"/>
  <c r="CK373" i="7"/>
  <c r="CL373" i="7"/>
  <c r="CM373" i="7"/>
  <c r="CN373" i="7"/>
  <c r="CO373" i="7"/>
  <c r="CP373" i="7"/>
  <c r="CQ373" i="7"/>
  <c r="CR373" i="7"/>
  <c r="CS373" i="7"/>
  <c r="CT373" i="7"/>
  <c r="CU373" i="7"/>
  <c r="CV373" i="7"/>
  <c r="CW373" i="7"/>
  <c r="E7" i="17" l="1"/>
  <c r="W5" i="16" l="1"/>
  <c r="Z5" i="16"/>
  <c r="AA5" i="16" s="1"/>
  <c r="F4" i="16" s="1"/>
  <c r="AC5" i="16"/>
  <c r="AF5" i="16"/>
  <c r="AH5" i="16" s="1"/>
  <c r="AG5" i="16"/>
  <c r="M10" i="18"/>
  <c r="M11" i="18"/>
  <c r="M14" i="18"/>
  <c r="M12" i="18"/>
  <c r="M13" i="18"/>
  <c r="M5" i="18"/>
  <c r="I4" i="18"/>
  <c r="G4" i="18"/>
  <c r="AG12" i="16"/>
  <c r="AG13" i="16"/>
  <c r="AG28" i="16"/>
  <c r="AG29" i="16"/>
  <c r="AG44" i="16"/>
  <c r="AG45" i="16"/>
  <c r="AF8" i="16"/>
  <c r="AF9" i="16"/>
  <c r="AF24" i="16"/>
  <c r="AF25" i="16"/>
  <c r="AF40" i="16"/>
  <c r="AF41" i="16"/>
  <c r="AF56" i="16"/>
  <c r="AF4" i="16"/>
  <c r="W268" i="16"/>
  <c r="W269" i="16"/>
  <c r="W270" i="16"/>
  <c r="W271" i="16"/>
  <c r="W272" i="16"/>
  <c r="W273" i="16"/>
  <c r="W274" i="16"/>
  <c r="W275" i="16"/>
  <c r="W276" i="16"/>
  <c r="W277" i="16"/>
  <c r="W278" i="16"/>
  <c r="W279" i="16"/>
  <c r="W280" i="16"/>
  <c r="W281" i="16"/>
  <c r="W282" i="16"/>
  <c r="W283" i="16"/>
  <c r="W284" i="16"/>
  <c r="W285" i="16"/>
  <c r="W286" i="16"/>
  <c r="W287" i="16"/>
  <c r="W288" i="16"/>
  <c r="W289" i="16"/>
  <c r="W290" i="16"/>
  <c r="W291" i="16"/>
  <c r="W292" i="16"/>
  <c r="W293" i="16"/>
  <c r="W294" i="16"/>
  <c r="W295" i="16"/>
  <c r="W296" i="16"/>
  <c r="W297" i="16"/>
  <c r="W298" i="16"/>
  <c r="W299" i="16"/>
  <c r="W300" i="16"/>
  <c r="W301" i="16"/>
  <c r="W302" i="16"/>
  <c r="W303" i="16"/>
  <c r="W304" i="16"/>
  <c r="W305" i="16"/>
  <c r="W306" i="16"/>
  <c r="W307" i="16"/>
  <c r="W308" i="16"/>
  <c r="W309" i="16"/>
  <c r="W310" i="16"/>
  <c r="W311" i="16"/>
  <c r="W312" i="16"/>
  <c r="W313" i="16"/>
  <c r="W314" i="16"/>
  <c r="W315" i="16"/>
  <c r="W316" i="16"/>
  <c r="W317" i="16"/>
  <c r="W318" i="16"/>
  <c r="W319" i="16"/>
  <c r="W320" i="16"/>
  <c r="W321" i="16"/>
  <c r="W322" i="16"/>
  <c r="W323" i="16"/>
  <c r="W324" i="16"/>
  <c r="W325" i="16"/>
  <c r="W326" i="16"/>
  <c r="W327" i="16"/>
  <c r="W328" i="16"/>
  <c r="W329" i="16"/>
  <c r="W330" i="16"/>
  <c r="W331" i="16"/>
  <c r="W332" i="16"/>
  <c r="W333" i="16"/>
  <c r="W334" i="16"/>
  <c r="W335" i="16"/>
  <c r="W336" i="16"/>
  <c r="W337" i="16"/>
  <c r="W338" i="16"/>
  <c r="W339" i="16"/>
  <c r="W340" i="16"/>
  <c r="W341" i="16"/>
  <c r="W342" i="16"/>
  <c r="W343" i="16"/>
  <c r="W344" i="16"/>
  <c r="W345" i="16"/>
  <c r="W346" i="16"/>
  <c r="W347" i="16"/>
  <c r="W348" i="16"/>
  <c r="W349" i="16"/>
  <c r="W350" i="16"/>
  <c r="W351" i="16"/>
  <c r="W352" i="16"/>
  <c r="W353" i="16"/>
  <c r="W354" i="16"/>
  <c r="W355" i="16"/>
  <c r="W356" i="16"/>
  <c r="W357" i="16"/>
  <c r="W358" i="16"/>
  <c r="W359" i="16"/>
  <c r="W360" i="16"/>
  <c r="W361" i="16"/>
  <c r="W362" i="16"/>
  <c r="W363" i="16"/>
  <c r="W364" i="16"/>
  <c r="W365" i="16"/>
  <c r="W366" i="16"/>
  <c r="W367" i="16"/>
  <c r="W368" i="16"/>
  <c r="AG9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W110" i="16"/>
  <c r="W111" i="16"/>
  <c r="W112" i="16"/>
  <c r="W113" i="16"/>
  <c r="W114" i="16"/>
  <c r="W115" i="16"/>
  <c r="W116" i="16"/>
  <c r="W117" i="16"/>
  <c r="W118" i="16"/>
  <c r="W119" i="16"/>
  <c r="W120" i="16"/>
  <c r="W121" i="16"/>
  <c r="W122" i="16"/>
  <c r="W123" i="16"/>
  <c r="W124" i="16"/>
  <c r="W125" i="16"/>
  <c r="W126" i="16"/>
  <c r="W127" i="16"/>
  <c r="W128" i="16"/>
  <c r="W129" i="16"/>
  <c r="W130" i="16"/>
  <c r="W131" i="16"/>
  <c r="W132" i="16"/>
  <c r="W133" i="16"/>
  <c r="W134" i="16"/>
  <c r="W135" i="16"/>
  <c r="W136" i="16"/>
  <c r="W137" i="16"/>
  <c r="W138" i="16"/>
  <c r="W139" i="16"/>
  <c r="W140" i="16"/>
  <c r="W141" i="16"/>
  <c r="W142" i="16"/>
  <c r="W143" i="16"/>
  <c r="W144" i="16"/>
  <c r="W145" i="16"/>
  <c r="W146" i="16"/>
  <c r="W147" i="16"/>
  <c r="W148" i="16"/>
  <c r="W149" i="16"/>
  <c r="W150" i="16"/>
  <c r="W151" i="16"/>
  <c r="W152" i="16"/>
  <c r="W153" i="16"/>
  <c r="W154" i="16"/>
  <c r="W155" i="16"/>
  <c r="W156" i="16"/>
  <c r="W157" i="16"/>
  <c r="W158" i="16"/>
  <c r="W159" i="16"/>
  <c r="W160" i="16"/>
  <c r="W161" i="16"/>
  <c r="W162" i="16"/>
  <c r="W163" i="16"/>
  <c r="W164" i="16"/>
  <c r="W165" i="16"/>
  <c r="W166" i="16"/>
  <c r="W167" i="16"/>
  <c r="W168" i="16"/>
  <c r="W169" i="16"/>
  <c r="W170" i="16"/>
  <c r="W171" i="16"/>
  <c r="W172" i="16"/>
  <c r="W173" i="16"/>
  <c r="W174" i="16"/>
  <c r="W175" i="16"/>
  <c r="W176" i="16"/>
  <c r="W177" i="16"/>
  <c r="W178" i="16"/>
  <c r="W179" i="16"/>
  <c r="W180" i="16"/>
  <c r="W181" i="16"/>
  <c r="W182" i="16"/>
  <c r="W183" i="16"/>
  <c r="W184" i="16"/>
  <c r="W185" i="16"/>
  <c r="W186" i="16"/>
  <c r="W187" i="16"/>
  <c r="W188" i="16"/>
  <c r="W189" i="16"/>
  <c r="W190" i="16"/>
  <c r="W191" i="16"/>
  <c r="W192" i="16"/>
  <c r="W193" i="16"/>
  <c r="W194" i="16"/>
  <c r="W195" i="16"/>
  <c r="W196" i="16"/>
  <c r="W197" i="16"/>
  <c r="W198" i="16"/>
  <c r="W199" i="16"/>
  <c r="W200" i="16"/>
  <c r="W201" i="16"/>
  <c r="W202" i="16"/>
  <c r="W203" i="16"/>
  <c r="W204" i="16"/>
  <c r="W205" i="16"/>
  <c r="W206" i="16"/>
  <c r="W207" i="16"/>
  <c r="W208" i="16"/>
  <c r="W209" i="16"/>
  <c r="W210" i="16"/>
  <c r="W211" i="16"/>
  <c r="W212" i="16"/>
  <c r="W213" i="16"/>
  <c r="W214" i="16"/>
  <c r="W215" i="16"/>
  <c r="W216" i="16"/>
  <c r="W217" i="16"/>
  <c r="W218" i="16"/>
  <c r="W219" i="16"/>
  <c r="W220" i="16"/>
  <c r="W221" i="16"/>
  <c r="W222" i="16"/>
  <c r="W223" i="16"/>
  <c r="W224" i="16"/>
  <c r="W225" i="16"/>
  <c r="W226" i="16"/>
  <c r="W227" i="16"/>
  <c r="W228" i="16"/>
  <c r="W229" i="16"/>
  <c r="W230" i="16"/>
  <c r="W231" i="16"/>
  <c r="W232" i="16"/>
  <c r="W233" i="16"/>
  <c r="W234" i="16"/>
  <c r="W235" i="16"/>
  <c r="W236" i="16"/>
  <c r="W237" i="16"/>
  <c r="W238" i="16"/>
  <c r="W239" i="16"/>
  <c r="W240" i="16"/>
  <c r="W241" i="16"/>
  <c r="W242" i="16"/>
  <c r="W243" i="16"/>
  <c r="W244" i="16"/>
  <c r="W245" i="16"/>
  <c r="W246" i="16"/>
  <c r="W247" i="16"/>
  <c r="W248" i="16"/>
  <c r="W249" i="16"/>
  <c r="W250" i="16"/>
  <c r="W251" i="16"/>
  <c r="W252" i="16"/>
  <c r="W253" i="16"/>
  <c r="W254" i="16"/>
  <c r="W255" i="16"/>
  <c r="W256" i="16"/>
  <c r="W257" i="16"/>
  <c r="W258" i="16"/>
  <c r="W259" i="16"/>
  <c r="W260" i="16"/>
  <c r="W261" i="16"/>
  <c r="W262" i="16"/>
  <c r="W263" i="16"/>
  <c r="W264" i="16"/>
  <c r="W265" i="16"/>
  <c r="W266" i="16"/>
  <c r="W267" i="16"/>
  <c r="W4" i="16"/>
  <c r="F3" i="16"/>
  <c r="Z268" i="16"/>
  <c r="AA268" i="16"/>
  <c r="Z269" i="16"/>
  <c r="AA269" i="16" s="1"/>
  <c r="Z270" i="16"/>
  <c r="AA270" i="16"/>
  <c r="Z271" i="16"/>
  <c r="AA271" i="16"/>
  <c r="Z272" i="16"/>
  <c r="AA272" i="16"/>
  <c r="Z273" i="16"/>
  <c r="AA273" i="16" s="1"/>
  <c r="Z274" i="16"/>
  <c r="AA274" i="16"/>
  <c r="Z275" i="16"/>
  <c r="AA275" i="16"/>
  <c r="Z276" i="16"/>
  <c r="AA276" i="16"/>
  <c r="Z277" i="16"/>
  <c r="AA277" i="16" s="1"/>
  <c r="Z278" i="16"/>
  <c r="AA278" i="16"/>
  <c r="Z279" i="16"/>
  <c r="AA279" i="16"/>
  <c r="Z280" i="16"/>
  <c r="AA280" i="16"/>
  <c r="Z281" i="16"/>
  <c r="AA281" i="16" s="1"/>
  <c r="Z282" i="16"/>
  <c r="AA282" i="16"/>
  <c r="Z283" i="16"/>
  <c r="AA283" i="16"/>
  <c r="Z284" i="16"/>
  <c r="AA284" i="16"/>
  <c r="Z285" i="16"/>
  <c r="AA285" i="16" s="1"/>
  <c r="Z286" i="16"/>
  <c r="AA286" i="16"/>
  <c r="Z287" i="16"/>
  <c r="AA287" i="16"/>
  <c r="Z288" i="16"/>
  <c r="AA288" i="16"/>
  <c r="Z289" i="16"/>
  <c r="AA289" i="16" s="1"/>
  <c r="Z290" i="16"/>
  <c r="AA290" i="16"/>
  <c r="Z291" i="16"/>
  <c r="AA291" i="16"/>
  <c r="Z292" i="16"/>
  <c r="AA292" i="16"/>
  <c r="Z293" i="16"/>
  <c r="AA293" i="16" s="1"/>
  <c r="Z294" i="16"/>
  <c r="AA294" i="16"/>
  <c r="Z295" i="16"/>
  <c r="AA295" i="16"/>
  <c r="Z296" i="16"/>
  <c r="AA296" i="16"/>
  <c r="Z297" i="16"/>
  <c r="AA297" i="16" s="1"/>
  <c r="Z298" i="16"/>
  <c r="AA298" i="16"/>
  <c r="Z299" i="16"/>
  <c r="AA299" i="16"/>
  <c r="Z300" i="16"/>
  <c r="AA300" i="16"/>
  <c r="Z301" i="16"/>
  <c r="AA301" i="16" s="1"/>
  <c r="Z302" i="16"/>
  <c r="AA302" i="16"/>
  <c r="Z303" i="16"/>
  <c r="AA303" i="16"/>
  <c r="Z304" i="16"/>
  <c r="AA304" i="16"/>
  <c r="Z305" i="16"/>
  <c r="AA305" i="16" s="1"/>
  <c r="Z306" i="16"/>
  <c r="AA306" i="16"/>
  <c r="Z307" i="16"/>
  <c r="AA307" i="16"/>
  <c r="Z308" i="16"/>
  <c r="AA308" i="16"/>
  <c r="Z309" i="16"/>
  <c r="AA309" i="16" s="1"/>
  <c r="Z310" i="16"/>
  <c r="AA310" i="16"/>
  <c r="Z311" i="16"/>
  <c r="AA311" i="16"/>
  <c r="Z312" i="16"/>
  <c r="AA312" i="16"/>
  <c r="Z313" i="16"/>
  <c r="AA313" i="16" s="1"/>
  <c r="Z314" i="16"/>
  <c r="AA314" i="16"/>
  <c r="Z315" i="16"/>
  <c r="AA315" i="16"/>
  <c r="Z316" i="16"/>
  <c r="AA316" i="16"/>
  <c r="Z317" i="16"/>
  <c r="AA317" i="16" s="1"/>
  <c r="Z318" i="16"/>
  <c r="AA318" i="16"/>
  <c r="Z319" i="16"/>
  <c r="AA319" i="16"/>
  <c r="Z320" i="16"/>
  <c r="AA320" i="16"/>
  <c r="Z321" i="16"/>
  <c r="AA321" i="16" s="1"/>
  <c r="Z322" i="16"/>
  <c r="AA322" i="16"/>
  <c r="Z323" i="16"/>
  <c r="AA323" i="16"/>
  <c r="Z324" i="16"/>
  <c r="AA324" i="16"/>
  <c r="Z325" i="16"/>
  <c r="AA325" i="16" s="1"/>
  <c r="Z326" i="16"/>
  <c r="AA326" i="16"/>
  <c r="Z327" i="16"/>
  <c r="AA327" i="16"/>
  <c r="Z328" i="16"/>
  <c r="AA328" i="16"/>
  <c r="Z329" i="16"/>
  <c r="AA329" i="16" s="1"/>
  <c r="Z330" i="16"/>
  <c r="AA330" i="16"/>
  <c r="Z331" i="16"/>
  <c r="AA331" i="16"/>
  <c r="Z332" i="16"/>
  <c r="AA332" i="16"/>
  <c r="Z333" i="16"/>
  <c r="AA333" i="16" s="1"/>
  <c r="Z334" i="16"/>
  <c r="AA334" i="16"/>
  <c r="Z335" i="16"/>
  <c r="AA335" i="16"/>
  <c r="Z336" i="16"/>
  <c r="AA336" i="16"/>
  <c r="Z337" i="16"/>
  <c r="AA337" i="16" s="1"/>
  <c r="Z338" i="16"/>
  <c r="AA338" i="16"/>
  <c r="Z339" i="16"/>
  <c r="AA339" i="16"/>
  <c r="Z340" i="16"/>
  <c r="AA340" i="16"/>
  <c r="Z341" i="16"/>
  <c r="AA341" i="16" s="1"/>
  <c r="Z342" i="16"/>
  <c r="AA342" i="16"/>
  <c r="Z343" i="16"/>
  <c r="AA343" i="16"/>
  <c r="Z344" i="16"/>
  <c r="AA344" i="16"/>
  <c r="Z345" i="16"/>
  <c r="AA345" i="16" s="1"/>
  <c r="Z346" i="16"/>
  <c r="AA346" i="16"/>
  <c r="Z347" i="16"/>
  <c r="AA347" i="16"/>
  <c r="Z348" i="16"/>
  <c r="AA348" i="16"/>
  <c r="Z349" i="16"/>
  <c r="AA349" i="16" s="1"/>
  <c r="Z350" i="16"/>
  <c r="AA350" i="16"/>
  <c r="Z351" i="16"/>
  <c r="AA351" i="16"/>
  <c r="Z352" i="16"/>
  <c r="AA352" i="16"/>
  <c r="Z353" i="16"/>
  <c r="AA353" i="16" s="1"/>
  <c r="Z354" i="16"/>
  <c r="AA354" i="16"/>
  <c r="Z355" i="16"/>
  <c r="AA355" i="16"/>
  <c r="Z356" i="16"/>
  <c r="AA356" i="16"/>
  <c r="Z357" i="16"/>
  <c r="AA357" i="16" s="1"/>
  <c r="Z358" i="16"/>
  <c r="AA358" i="16"/>
  <c r="Z359" i="16"/>
  <c r="AA359" i="16"/>
  <c r="Z360" i="16"/>
  <c r="AA360" i="16"/>
  <c r="Z361" i="16"/>
  <c r="AA361" i="16" s="1"/>
  <c r="Z362" i="16"/>
  <c r="AA362" i="16"/>
  <c r="Z363" i="16"/>
  <c r="AA363" i="16"/>
  <c r="Z364" i="16"/>
  <c r="AA364" i="16"/>
  <c r="Z365" i="16"/>
  <c r="AA365" i="16" s="1"/>
  <c r="Z366" i="16"/>
  <c r="AA366" i="16"/>
  <c r="Z367" i="16"/>
  <c r="AA367" i="16"/>
  <c r="Z368" i="16"/>
  <c r="AA368" i="16"/>
  <c r="Z4" i="16"/>
  <c r="AA4" i="16" s="1"/>
  <c r="Z6" i="16"/>
  <c r="AB6" i="16" s="1"/>
  <c r="AA6" i="16"/>
  <c r="AC6" i="16"/>
  <c r="Z7" i="16"/>
  <c r="AB7" i="16" s="1"/>
  <c r="AA7" i="16"/>
  <c r="AC7" i="16"/>
  <c r="Z8" i="16"/>
  <c r="AA8" i="16"/>
  <c r="AB8" i="16"/>
  <c r="AC8" i="16"/>
  <c r="Z9" i="16"/>
  <c r="AA9" i="16"/>
  <c r="AB9" i="16"/>
  <c r="AC9" i="16"/>
  <c r="Z10" i="16"/>
  <c r="AA10" i="16" s="1"/>
  <c r="Z11" i="16"/>
  <c r="AC12" i="16" s="1"/>
  <c r="AB11" i="16"/>
  <c r="AC11" i="16"/>
  <c r="Z12" i="16"/>
  <c r="AA12" i="16" s="1"/>
  <c r="Z13" i="16"/>
  <c r="AB13" i="16" s="1"/>
  <c r="AA13" i="16"/>
  <c r="Z14" i="16"/>
  <c r="AB14" i="16" s="1"/>
  <c r="AA14" i="16"/>
  <c r="AC14" i="16"/>
  <c r="Z15" i="16"/>
  <c r="AB15" i="16" s="1"/>
  <c r="AA15" i="16"/>
  <c r="AC15" i="16"/>
  <c r="Z16" i="16"/>
  <c r="AA16" i="16"/>
  <c r="AB16" i="16"/>
  <c r="AC16" i="16"/>
  <c r="Z17" i="16"/>
  <c r="AA17" i="16"/>
  <c r="AB17" i="16"/>
  <c r="AC17" i="16"/>
  <c r="Z18" i="16"/>
  <c r="AC18" i="16"/>
  <c r="Z19" i="16"/>
  <c r="AA19" i="16" s="1"/>
  <c r="AB19" i="16"/>
  <c r="Z20" i="16"/>
  <c r="Z21" i="16"/>
  <c r="Z22" i="16"/>
  <c r="AA22" i="16" s="1"/>
  <c r="Z23" i="16"/>
  <c r="AB23" i="16" s="1"/>
  <c r="AA23" i="16"/>
  <c r="Z24" i="16"/>
  <c r="AA24" i="16"/>
  <c r="AB24" i="16"/>
  <c r="Z25" i="16"/>
  <c r="AA25" i="16" s="1"/>
  <c r="AB25" i="16"/>
  <c r="AC25" i="16"/>
  <c r="Z26" i="16"/>
  <c r="AC27" i="16" s="1"/>
  <c r="Z27" i="16"/>
  <c r="AA27" i="16"/>
  <c r="AB27" i="16"/>
  <c r="Z28" i="16"/>
  <c r="AA28" i="16" s="1"/>
  <c r="Z29" i="16"/>
  <c r="Z30" i="16"/>
  <c r="AA30" i="16" s="1"/>
  <c r="Z31" i="16"/>
  <c r="AA31" i="16" s="1"/>
  <c r="AB31" i="16"/>
  <c r="AC31" i="16"/>
  <c r="Z32" i="16"/>
  <c r="AA32" i="16" s="1"/>
  <c r="AB32" i="16"/>
  <c r="AC32" i="16"/>
  <c r="Z33" i="16"/>
  <c r="AA33" i="16" s="1"/>
  <c r="AB33" i="16"/>
  <c r="Z34" i="16"/>
  <c r="Z35" i="16"/>
  <c r="AA35" i="16" s="1"/>
  <c r="Z36" i="16"/>
  <c r="AA36" i="16" s="1"/>
  <c r="Z37" i="16"/>
  <c r="Z38" i="16"/>
  <c r="AA38" i="16" s="1"/>
  <c r="Z39" i="16"/>
  <c r="AA39" i="16"/>
  <c r="AB39" i="16"/>
  <c r="Z40" i="16"/>
  <c r="AA40" i="16"/>
  <c r="AB40" i="16"/>
  <c r="AC40" i="16"/>
  <c r="Z41" i="16"/>
  <c r="AB41" i="16" s="1"/>
  <c r="AA41" i="16"/>
  <c r="AC41" i="16"/>
  <c r="Z42" i="16"/>
  <c r="AA42" i="16"/>
  <c r="AB42" i="16"/>
  <c r="AC42" i="16"/>
  <c r="Z43" i="16"/>
  <c r="AA43" i="16"/>
  <c r="AB43" i="16"/>
  <c r="AC43" i="16"/>
  <c r="Z44" i="16"/>
  <c r="AA44" i="16" s="1"/>
  <c r="AC44" i="16"/>
  <c r="Z45" i="16"/>
  <c r="Z46" i="16"/>
  <c r="AB46" i="16" s="1"/>
  <c r="Z47" i="16"/>
  <c r="AA47" i="16" s="1"/>
  <c r="Z48" i="16"/>
  <c r="AA48" i="16"/>
  <c r="Z49" i="16"/>
  <c r="AA49" i="16" s="1"/>
  <c r="Z50" i="16"/>
  <c r="AA50" i="16" s="1"/>
  <c r="Z51" i="16"/>
  <c r="AB51" i="16"/>
  <c r="Z52" i="16"/>
  <c r="AA52" i="16" s="1"/>
  <c r="Z53" i="16"/>
  <c r="Z54" i="16"/>
  <c r="AB54" i="16" s="1"/>
  <c r="AA54" i="16"/>
  <c r="AC54" i="16"/>
  <c r="Z55" i="16"/>
  <c r="AA55" i="16"/>
  <c r="AB55" i="16"/>
  <c r="AC55" i="16"/>
  <c r="Z56" i="16"/>
  <c r="AC57" i="16" s="1"/>
  <c r="Z57" i="16"/>
  <c r="AA57" i="16"/>
  <c r="AB57" i="16"/>
  <c r="Z58" i="16"/>
  <c r="AA58" i="16" s="1"/>
  <c r="Z59" i="16"/>
  <c r="AC60" i="16" s="1"/>
  <c r="Z60" i="16"/>
  <c r="AB60" i="16" s="1"/>
  <c r="AA60" i="16"/>
  <c r="Z61" i="16"/>
  <c r="Z62" i="16"/>
  <c r="AB62" i="16" s="1"/>
  <c r="AA62" i="16"/>
  <c r="Z63" i="16"/>
  <c r="AB63" i="16" s="1"/>
  <c r="AA63" i="16"/>
  <c r="Z64" i="16"/>
  <c r="Z65" i="16"/>
  <c r="AC66" i="16" s="1"/>
  <c r="AA65" i="16"/>
  <c r="Z66" i="16"/>
  <c r="AA66" i="16" s="1"/>
  <c r="Z67" i="16"/>
  <c r="AB67" i="16" s="1"/>
  <c r="Z68" i="16"/>
  <c r="AA68" i="16" s="1"/>
  <c r="AB68" i="16"/>
  <c r="AC68" i="16"/>
  <c r="Z69" i="16"/>
  <c r="Z70" i="16"/>
  <c r="AB70" i="16" s="1"/>
  <c r="AC70" i="16"/>
  <c r="Z71" i="16"/>
  <c r="AA71" i="16"/>
  <c r="AB71" i="16"/>
  <c r="AC71" i="16"/>
  <c r="Z72" i="16"/>
  <c r="Z73" i="16"/>
  <c r="AA73" i="16" s="1"/>
  <c r="AB73" i="16"/>
  <c r="Z74" i="16"/>
  <c r="AA74" i="16" s="1"/>
  <c r="AC74" i="16"/>
  <c r="Z75" i="16"/>
  <c r="AB75" i="16" s="1"/>
  <c r="Z76" i="16"/>
  <c r="AA76" i="16" s="1"/>
  <c r="Z77" i="16"/>
  <c r="Z78" i="16"/>
  <c r="AB78" i="16" s="1"/>
  <c r="AA78" i="16"/>
  <c r="Z79" i="16"/>
  <c r="AA79" i="16" s="1"/>
  <c r="Z80" i="16"/>
  <c r="AA80" i="16"/>
  <c r="Z81" i="16"/>
  <c r="AA81" i="16" s="1"/>
  <c r="Z82" i="16"/>
  <c r="AA82" i="16" s="1"/>
  <c r="Z83" i="16"/>
  <c r="AC83" i="16" s="1"/>
  <c r="AB83" i="16"/>
  <c r="Z84" i="16"/>
  <c r="AA84" i="16" s="1"/>
  <c r="Z85" i="16"/>
  <c r="Z86" i="16"/>
  <c r="AB86" i="16" s="1"/>
  <c r="AC86" i="16"/>
  <c r="Z87" i="16"/>
  <c r="AA87" i="16" s="1"/>
  <c r="Z88" i="16"/>
  <c r="Z89" i="16"/>
  <c r="AA89" i="16" s="1"/>
  <c r="Z90" i="16"/>
  <c r="AA90" i="16" s="1"/>
  <c r="Z91" i="16"/>
  <c r="AB91" i="16" s="1"/>
  <c r="Z92" i="16"/>
  <c r="AA92" i="16" s="1"/>
  <c r="Z93" i="16"/>
  <c r="Z94" i="16"/>
  <c r="AA94" i="16" s="1"/>
  <c r="Z95" i="16"/>
  <c r="AB95" i="16" s="1"/>
  <c r="AA95" i="16"/>
  <c r="Z96" i="16"/>
  <c r="Z97" i="16"/>
  <c r="AB97" i="16" s="1"/>
  <c r="AA97" i="16"/>
  <c r="Z98" i="16"/>
  <c r="AA98" i="16" s="1"/>
  <c r="AC98" i="16"/>
  <c r="Z99" i="16"/>
  <c r="AC99" i="16" s="1"/>
  <c r="Z100" i="16"/>
  <c r="AA100" i="16" s="1"/>
  <c r="Z101" i="16"/>
  <c r="Z102" i="16"/>
  <c r="AB102" i="16" s="1"/>
  <c r="AA102" i="16"/>
  <c r="Z103" i="16"/>
  <c r="AA103" i="16"/>
  <c r="AB103" i="16"/>
  <c r="Z104" i="16"/>
  <c r="Z105" i="16"/>
  <c r="AB105" i="16" s="1"/>
  <c r="Z106" i="16"/>
  <c r="AA106" i="16" s="1"/>
  <c r="Z107" i="16"/>
  <c r="AA107" i="16" s="1"/>
  <c r="Z108" i="16"/>
  <c r="AA108" i="16" s="1"/>
  <c r="AB108" i="16"/>
  <c r="Z109" i="16"/>
  <c r="AA109" i="16" s="1"/>
  <c r="Z110" i="16"/>
  <c r="AB110" i="16" s="1"/>
  <c r="Z111" i="16"/>
  <c r="AA111" i="16" s="1"/>
  <c r="AC111" i="16"/>
  <c r="Z112" i="16"/>
  <c r="AB112" i="16" s="1"/>
  <c r="Z113" i="16"/>
  <c r="AA113" i="16" s="1"/>
  <c r="Z114" i="16"/>
  <c r="Z115" i="16"/>
  <c r="AB115" i="16" s="1"/>
  <c r="AA115" i="16"/>
  <c r="Z116" i="16"/>
  <c r="AA116" i="16" s="1"/>
  <c r="Z117" i="16"/>
  <c r="Z118" i="16"/>
  <c r="AB118" i="16" s="1"/>
  <c r="AA118" i="16"/>
  <c r="Z119" i="16"/>
  <c r="AA119" i="16" s="1"/>
  <c r="AB119" i="16"/>
  <c r="Z120" i="16"/>
  <c r="Z121" i="16"/>
  <c r="AA121" i="16" s="1"/>
  <c r="AB121" i="16"/>
  <c r="Z122" i="16"/>
  <c r="Z123" i="16"/>
  <c r="AB123" i="16" s="1"/>
  <c r="AA123" i="16"/>
  <c r="Z124" i="16"/>
  <c r="AB124" i="16" s="1"/>
  <c r="AA124" i="16"/>
  <c r="AC124" i="16"/>
  <c r="Z125" i="16"/>
  <c r="AA125" i="16" s="1"/>
  <c r="Z126" i="16"/>
  <c r="AB126" i="16" s="1"/>
  <c r="AA126" i="16"/>
  <c r="Z127" i="16"/>
  <c r="AA127" i="16" s="1"/>
  <c r="AB127" i="16"/>
  <c r="AC127" i="16"/>
  <c r="Z128" i="16"/>
  <c r="AB128" i="16" s="1"/>
  <c r="Z129" i="16"/>
  <c r="AC130" i="16" s="1"/>
  <c r="AA129" i="16"/>
  <c r="Z130" i="16"/>
  <c r="Z131" i="16"/>
  <c r="AC132" i="16" s="1"/>
  <c r="AB131" i="16"/>
  <c r="Z132" i="16"/>
  <c r="AA132" i="16"/>
  <c r="AB132" i="16"/>
  <c r="Z133" i="16"/>
  <c r="AA133" i="16" s="1"/>
  <c r="Z134" i="16"/>
  <c r="AB134" i="16" s="1"/>
  <c r="Z135" i="16"/>
  <c r="AA135" i="16" s="1"/>
  <c r="AC135" i="16"/>
  <c r="Z136" i="16"/>
  <c r="AB136" i="16" s="1"/>
  <c r="Z137" i="16"/>
  <c r="AA137" i="16" s="1"/>
  <c r="Z138" i="16"/>
  <c r="AC139" i="16" s="1"/>
  <c r="Z139" i="16"/>
  <c r="AA139" i="16"/>
  <c r="AB139" i="16"/>
  <c r="Z140" i="16"/>
  <c r="AA140" i="16" s="1"/>
  <c r="AC140" i="16"/>
  <c r="Z141" i="16"/>
  <c r="AA141" i="16"/>
  <c r="Z142" i="16"/>
  <c r="AB142" i="16" s="1"/>
  <c r="AA142" i="16"/>
  <c r="Z143" i="16"/>
  <c r="AC143" i="16" s="1"/>
  <c r="AB143" i="16"/>
  <c r="Z144" i="16"/>
  <c r="AA144" i="16"/>
  <c r="AB144" i="16"/>
  <c r="Z145" i="16"/>
  <c r="AB145" i="16" s="1"/>
  <c r="Z146" i="16"/>
  <c r="AA146" i="16" s="1"/>
  <c r="AB146" i="16"/>
  <c r="Z147" i="16"/>
  <c r="AB147" i="16"/>
  <c r="Z148" i="16"/>
  <c r="AB148" i="16" s="1"/>
  <c r="Z149" i="16"/>
  <c r="AA149" i="16" s="1"/>
  <c r="Z150" i="16"/>
  <c r="AB150" i="16" s="1"/>
  <c r="Z151" i="16"/>
  <c r="AC151" i="16" s="1"/>
  <c r="Z152" i="16"/>
  <c r="AB152" i="16" s="1"/>
  <c r="AA152" i="16"/>
  <c r="Z153" i="16"/>
  <c r="AB153" i="16" s="1"/>
  <c r="Z154" i="16"/>
  <c r="AA154" i="16"/>
  <c r="AB154" i="16"/>
  <c r="Z155" i="16"/>
  <c r="AC156" i="16" s="1"/>
  <c r="AB155" i="16"/>
  <c r="Z156" i="16"/>
  <c r="AB156" i="16" s="1"/>
  <c r="Z157" i="16"/>
  <c r="AA157" i="16" s="1"/>
  <c r="Z158" i="16"/>
  <c r="AB158" i="16" s="1"/>
  <c r="AC158" i="16"/>
  <c r="Z159" i="16"/>
  <c r="AC159" i="16" s="1"/>
  <c r="Z160" i="16"/>
  <c r="AA160" i="16" s="1"/>
  <c r="Z161" i="16"/>
  <c r="AC162" i="16" s="1"/>
  <c r="Z162" i="16"/>
  <c r="AA162" i="16" s="1"/>
  <c r="Z163" i="16"/>
  <c r="AB163" i="16"/>
  <c r="Z164" i="16"/>
  <c r="AB164" i="16" s="1"/>
  <c r="AA164" i="16"/>
  <c r="Z165" i="16"/>
  <c r="AA165" i="16" s="1"/>
  <c r="Z166" i="16"/>
  <c r="AB166" i="16" s="1"/>
  <c r="Z167" i="16"/>
  <c r="AC167" i="16" s="1"/>
  <c r="Z168" i="16"/>
  <c r="AA168" i="16" s="1"/>
  <c r="Z169" i="16"/>
  <c r="AB169" i="16"/>
  <c r="Z170" i="16"/>
  <c r="AB170" i="16" s="1"/>
  <c r="AA170" i="16"/>
  <c r="Z171" i="16"/>
  <c r="AB171" i="16" s="1"/>
  <c r="Z172" i="16"/>
  <c r="AB172" i="16" s="1"/>
  <c r="AA172" i="16"/>
  <c r="Z173" i="16"/>
  <c r="AA173" i="16" s="1"/>
  <c r="AB173" i="16"/>
  <c r="Z174" i="16"/>
  <c r="AB174" i="16" s="1"/>
  <c r="Z175" i="16"/>
  <c r="AA175" i="16"/>
  <c r="AB175" i="16"/>
  <c r="Z176" i="16"/>
  <c r="AC176" i="16" s="1"/>
  <c r="AA176" i="16"/>
  <c r="AB176" i="16"/>
  <c r="Z177" i="16"/>
  <c r="AB177" i="16" s="1"/>
  <c r="Z178" i="16"/>
  <c r="AA178" i="16"/>
  <c r="AB178" i="16"/>
  <c r="AC178" i="16"/>
  <c r="Z179" i="16"/>
  <c r="AB179" i="16" s="1"/>
  <c r="Z180" i="16"/>
  <c r="AB180" i="16" s="1"/>
  <c r="Z181" i="16"/>
  <c r="AA181" i="16" s="1"/>
  <c r="AB181" i="16"/>
  <c r="Z182" i="16"/>
  <c r="AB182" i="16" s="1"/>
  <c r="AA182" i="16"/>
  <c r="Z183" i="16"/>
  <c r="Z184" i="16"/>
  <c r="AA184" i="16" s="1"/>
  <c r="Z185" i="16"/>
  <c r="AB185" i="16" s="1"/>
  <c r="Z186" i="16"/>
  <c r="AB186" i="16" s="1"/>
  <c r="AA186" i="16"/>
  <c r="Z187" i="16"/>
  <c r="AB187" i="16" s="1"/>
  <c r="Z188" i="16"/>
  <c r="AB188" i="16" s="1"/>
  <c r="AA188" i="16"/>
  <c r="Z189" i="16"/>
  <c r="AA189" i="16" s="1"/>
  <c r="Z190" i="16"/>
  <c r="AB190" i="16" s="1"/>
  <c r="AA190" i="16"/>
  <c r="Z191" i="16"/>
  <c r="Z192" i="16"/>
  <c r="AA192" i="16"/>
  <c r="AB192" i="16"/>
  <c r="Z193" i="16"/>
  <c r="AB193" i="16" s="1"/>
  <c r="Z194" i="16"/>
  <c r="AB194" i="16" s="1"/>
  <c r="AA194" i="16"/>
  <c r="Z195" i="16"/>
  <c r="AB195" i="16" s="1"/>
  <c r="Z196" i="16"/>
  <c r="AB196" i="16" s="1"/>
  <c r="Z197" i="16"/>
  <c r="AA197" i="16" s="1"/>
  <c r="Z198" i="16"/>
  <c r="AB198" i="16" s="1"/>
  <c r="AA198" i="16"/>
  <c r="Z199" i="16"/>
  <c r="Z200" i="16"/>
  <c r="AA200" i="16"/>
  <c r="AB200" i="16"/>
  <c r="Z201" i="16"/>
  <c r="AC202" i="16" s="1"/>
  <c r="AB201" i="16"/>
  <c r="Z202" i="16"/>
  <c r="AA202" i="16" s="1"/>
  <c r="Z203" i="16"/>
  <c r="Z204" i="16"/>
  <c r="AB204" i="16" s="1"/>
  <c r="Z205" i="16"/>
  <c r="AA205" i="16" s="1"/>
  <c r="Z206" i="16"/>
  <c r="AB206" i="16" s="1"/>
  <c r="AA206" i="16"/>
  <c r="Z207" i="16"/>
  <c r="AB207" i="16" s="1"/>
  <c r="AA207" i="16"/>
  <c r="Z208" i="16"/>
  <c r="AA208" i="16"/>
  <c r="AB208" i="16"/>
  <c r="AC208" i="16"/>
  <c r="Z209" i="16"/>
  <c r="AB209" i="16" s="1"/>
  <c r="Z210" i="16"/>
  <c r="AB210" i="16" s="1"/>
  <c r="AA210" i="16"/>
  <c r="Z211" i="16"/>
  <c r="AB211" i="16"/>
  <c r="Z212" i="16"/>
  <c r="AB212" i="16" s="1"/>
  <c r="Z213" i="16"/>
  <c r="AA213" i="16" s="1"/>
  <c r="Z214" i="16"/>
  <c r="AB214" i="16" s="1"/>
  <c r="Z215" i="16"/>
  <c r="AA215" i="16" s="1"/>
  <c r="Z216" i="16"/>
  <c r="AA216" i="16"/>
  <c r="AB216" i="16"/>
  <c r="Z217" i="16"/>
  <c r="AB217" i="16" s="1"/>
  <c r="Z218" i="16"/>
  <c r="AA218" i="16" s="1"/>
  <c r="Z219" i="16"/>
  <c r="AB219" i="16"/>
  <c r="Z220" i="16"/>
  <c r="AB220" i="16" s="1"/>
  <c r="Z221" i="16"/>
  <c r="AA221" i="16" s="1"/>
  <c r="Z222" i="16"/>
  <c r="AB222" i="16" s="1"/>
  <c r="Z223" i="16"/>
  <c r="AA223" i="16" s="1"/>
  <c r="Z224" i="16"/>
  <c r="AA224" i="16" s="1"/>
  <c r="AB224" i="16"/>
  <c r="AC224" i="16"/>
  <c r="Z225" i="16"/>
  <c r="Z226" i="16"/>
  <c r="AA226" i="16" s="1"/>
  <c r="AC226" i="16"/>
  <c r="Z227" i="16"/>
  <c r="AB227" i="16"/>
  <c r="Z228" i="16"/>
  <c r="AB228" i="16" s="1"/>
  <c r="Z229" i="16"/>
  <c r="AA229" i="16" s="1"/>
  <c r="Z230" i="16"/>
  <c r="AB230" i="16" s="1"/>
  <c r="AA230" i="16"/>
  <c r="Z231" i="16"/>
  <c r="AC231" i="16" s="1"/>
  <c r="AB231" i="16"/>
  <c r="Z232" i="16"/>
  <c r="AB232" i="16" s="1"/>
  <c r="AA232" i="16"/>
  <c r="Z233" i="16"/>
  <c r="AB233" i="16" s="1"/>
  <c r="Z234" i="16"/>
  <c r="AA234" i="16" s="1"/>
  <c r="Z235" i="16"/>
  <c r="AA235" i="16" s="1"/>
  <c r="Z236" i="16"/>
  <c r="AC237" i="16" s="1"/>
  <c r="Z237" i="16"/>
  <c r="AA237" i="16"/>
  <c r="AB237" i="16"/>
  <c r="Z238" i="16"/>
  <c r="AB238" i="16" s="1"/>
  <c r="Z239" i="16"/>
  <c r="Z240" i="16"/>
  <c r="AA240" i="16" s="1"/>
  <c r="AB240" i="16"/>
  <c r="Z241" i="16"/>
  <c r="AC241" i="16" s="1"/>
  <c r="Z242" i="16"/>
  <c r="AA242" i="16" s="1"/>
  <c r="AB242" i="16"/>
  <c r="Z243" i="16"/>
  <c r="AA243" i="16" s="1"/>
  <c r="AB243" i="16"/>
  <c r="AC243" i="16"/>
  <c r="Z244" i="16"/>
  <c r="AA244" i="16"/>
  <c r="AB244" i="16"/>
  <c r="AC244" i="16"/>
  <c r="Z245" i="16"/>
  <c r="AC246" i="16" s="1"/>
  <c r="Z246" i="16"/>
  <c r="AB246" i="16" s="1"/>
  <c r="AA246" i="16"/>
  <c r="Z247" i="16"/>
  <c r="AA247" i="16" s="1"/>
  <c r="AB247" i="16"/>
  <c r="Z248" i="16"/>
  <c r="AA248" i="16" s="1"/>
  <c r="Z249" i="16"/>
  <c r="AB249" i="16"/>
  <c r="Z250" i="16"/>
  <c r="AA250" i="16" s="1"/>
  <c r="Z251" i="16"/>
  <c r="AA251" i="16" s="1"/>
  <c r="Z252" i="16"/>
  <c r="AA252" i="16" s="1"/>
  <c r="Z253" i="16"/>
  <c r="AA253" i="16"/>
  <c r="Z254" i="16"/>
  <c r="AB254" i="16" s="1"/>
  <c r="Z255" i="16"/>
  <c r="AA255" i="16" s="1"/>
  <c r="AB255" i="16"/>
  <c r="Z256" i="16"/>
  <c r="AB256" i="16" s="1"/>
  <c r="AA256" i="16"/>
  <c r="Z257" i="16"/>
  <c r="AC257" i="16" s="1"/>
  <c r="Z258" i="16"/>
  <c r="AA258" i="16" s="1"/>
  <c r="Z259" i="16"/>
  <c r="AA259" i="16" s="1"/>
  <c r="Z260" i="16"/>
  <c r="AB260" i="16" s="1"/>
  <c r="AA260" i="16"/>
  <c r="Z261" i="16"/>
  <c r="AC262" i="16" s="1"/>
  <c r="AA261" i="16"/>
  <c r="Z262" i="16"/>
  <c r="AB262" i="16" s="1"/>
  <c r="AA262" i="16"/>
  <c r="Z263" i="16"/>
  <c r="AA263" i="16" s="1"/>
  <c r="Z264" i="16"/>
  <c r="AA264" i="16" s="1"/>
  <c r="Z265" i="16"/>
  <c r="AB265" i="16"/>
  <c r="Z266" i="16"/>
  <c r="AA266" i="16" s="1"/>
  <c r="Z267" i="16"/>
  <c r="AA267" i="16" s="1"/>
  <c r="C3" i="18" l="1"/>
  <c r="K4" i="18"/>
  <c r="M4" i="18"/>
  <c r="AI5" i="16"/>
  <c r="AJ5" i="16"/>
  <c r="AB5" i="16"/>
  <c r="AF52" i="16"/>
  <c r="AF20" i="16"/>
  <c r="AG40" i="16"/>
  <c r="AH40" i="16" s="1"/>
  <c r="AF18" i="16"/>
  <c r="AG22" i="16"/>
  <c r="AF49" i="16"/>
  <c r="AG37" i="16"/>
  <c r="AG21" i="16"/>
  <c r="AG6" i="16"/>
  <c r="AF36" i="16"/>
  <c r="AG56" i="16"/>
  <c r="AH56" i="16" s="1"/>
  <c r="AG24" i="16"/>
  <c r="AH24" i="16" s="1"/>
  <c r="AF50" i="16"/>
  <c r="AF34" i="16"/>
  <c r="AG38" i="16"/>
  <c r="AF33" i="16"/>
  <c r="AF48" i="16"/>
  <c r="AF32" i="16"/>
  <c r="AF16" i="16"/>
  <c r="AG52" i="16"/>
  <c r="AG36" i="16"/>
  <c r="AG20" i="16"/>
  <c r="AG54" i="16"/>
  <c r="AG53" i="16"/>
  <c r="AF44" i="16"/>
  <c r="AH44" i="16" s="1"/>
  <c r="AJ44" i="16" s="1"/>
  <c r="AF28" i="16"/>
  <c r="AH28" i="16" s="1"/>
  <c r="AI28" i="16" s="1"/>
  <c r="AF12" i="16"/>
  <c r="AH12" i="16" s="1"/>
  <c r="AG48" i="16"/>
  <c r="AG32" i="16"/>
  <c r="AG16" i="16"/>
  <c r="AG4" i="16"/>
  <c r="AG11" i="16"/>
  <c r="AG8" i="16"/>
  <c r="AH8" i="16" s="1"/>
  <c r="AF17" i="16"/>
  <c r="AF42" i="16"/>
  <c r="AF26" i="16"/>
  <c r="AF10" i="16"/>
  <c r="AG46" i="16"/>
  <c r="AG30" i="16"/>
  <c r="AG14" i="16"/>
  <c r="AH9" i="16"/>
  <c r="AI44" i="16"/>
  <c r="AF51" i="16"/>
  <c r="AF43" i="16"/>
  <c r="AF35" i="16"/>
  <c r="AF27" i="16"/>
  <c r="AF19" i="16"/>
  <c r="AF11" i="16"/>
  <c r="AG55" i="16"/>
  <c r="AG47" i="16"/>
  <c r="AG39" i="16"/>
  <c r="AG31" i="16"/>
  <c r="AG23" i="16"/>
  <c r="AG15" i="16"/>
  <c r="AG7" i="16"/>
  <c r="AH4" i="16"/>
  <c r="AK5" i="16" s="1"/>
  <c r="AF47" i="16"/>
  <c r="AF39" i="16"/>
  <c r="AH39" i="16" s="1"/>
  <c r="AJ39" i="16" s="1"/>
  <c r="AF31" i="16"/>
  <c r="AF23" i="16"/>
  <c r="AF7" i="16"/>
  <c r="AG51" i="16"/>
  <c r="AG43" i="16"/>
  <c r="AG35" i="16"/>
  <c r="AG27" i="16"/>
  <c r="AH27" i="16" s="1"/>
  <c r="AK28" i="16" s="1"/>
  <c r="AG19" i="16"/>
  <c r="AF54" i="16"/>
  <c r="AH54" i="16" s="1"/>
  <c r="AF46" i="16"/>
  <c r="AF38" i="16"/>
  <c r="AF30" i="16"/>
  <c r="AH30" i="16" s="1"/>
  <c r="AF22" i="16"/>
  <c r="AF14" i="16"/>
  <c r="AH14" i="16" s="1"/>
  <c r="AJ14" i="16" s="1"/>
  <c r="AF6" i="16"/>
  <c r="AH6" i="16" s="1"/>
  <c r="AJ6" i="16" s="1"/>
  <c r="AG50" i="16"/>
  <c r="AG42" i="16"/>
  <c r="AG34" i="16"/>
  <c r="AG26" i="16"/>
  <c r="AH26" i="16" s="1"/>
  <c r="AG18" i="16"/>
  <c r="AH18" i="16" s="1"/>
  <c r="AG10" i="16"/>
  <c r="AF55" i="16"/>
  <c r="AH55" i="16" s="1"/>
  <c r="AF15" i="16"/>
  <c r="AH15" i="16" s="1"/>
  <c r="AI15" i="16" s="1"/>
  <c r="AF53" i="16"/>
  <c r="AF45" i="16"/>
  <c r="AH45" i="16" s="1"/>
  <c r="AK45" i="16" s="1"/>
  <c r="AF37" i="16"/>
  <c r="AH37" i="16" s="1"/>
  <c r="AF29" i="16"/>
  <c r="AH29" i="16" s="1"/>
  <c r="AK29" i="16" s="1"/>
  <c r="AF21" i="16"/>
  <c r="AF13" i="16"/>
  <c r="AH13" i="16" s="1"/>
  <c r="AI13" i="16" s="1"/>
  <c r="AG49" i="16"/>
  <c r="AH49" i="16" s="1"/>
  <c r="AG41" i="16"/>
  <c r="AH41" i="16" s="1"/>
  <c r="AG33" i="16"/>
  <c r="AG25" i="16"/>
  <c r="AH25" i="16" s="1"/>
  <c r="AG17" i="16"/>
  <c r="AH17" i="16" s="1"/>
  <c r="AI27" i="16"/>
  <c r="AJ9" i="16"/>
  <c r="AJ12" i="16"/>
  <c r="AJ30" i="16"/>
  <c r="AJ28" i="16"/>
  <c r="AI4" i="16"/>
  <c r="AJ4" i="16"/>
  <c r="AC265" i="16"/>
  <c r="AB257" i="16"/>
  <c r="AA254" i="16"/>
  <c r="AC230" i="16"/>
  <c r="AA220" i="16"/>
  <c r="AB197" i="16"/>
  <c r="AC189" i="16"/>
  <c r="AB167" i="16"/>
  <c r="AA158" i="16"/>
  <c r="AA151" i="16"/>
  <c r="AB135" i="16"/>
  <c r="AB111" i="16"/>
  <c r="AC103" i="16"/>
  <c r="AA86" i="16"/>
  <c r="AB65" i="16"/>
  <c r="AB59" i="16"/>
  <c r="AC51" i="16"/>
  <c r="AC33" i="16"/>
  <c r="AA11" i="16"/>
  <c r="AC236" i="16"/>
  <c r="AC116" i="16"/>
  <c r="AC79" i="16"/>
  <c r="AC256" i="16"/>
  <c r="AC249" i="16"/>
  <c r="AC240" i="16"/>
  <c r="AB236" i="16"/>
  <c r="AC232" i="16"/>
  <c r="AB226" i="16"/>
  <c r="AB184" i="16"/>
  <c r="AC166" i="16"/>
  <c r="AB160" i="16"/>
  <c r="AA150" i="16"/>
  <c r="AA143" i="16"/>
  <c r="AB140" i="16"/>
  <c r="AB137" i="16"/>
  <c r="AA134" i="16"/>
  <c r="AA131" i="16"/>
  <c r="AB116" i="16"/>
  <c r="AB113" i="16"/>
  <c r="AC110" i="16"/>
  <c r="AB100" i="16"/>
  <c r="AB79" i="16"/>
  <c r="AB76" i="16"/>
  <c r="AA70" i="16"/>
  <c r="AC50" i="16"/>
  <c r="AC47" i="16"/>
  <c r="AB44" i="16"/>
  <c r="AC39" i="16"/>
  <c r="AB35" i="16"/>
  <c r="AB12" i="16"/>
  <c r="AB4" i="16"/>
  <c r="AC82" i="16"/>
  <c r="AC76" i="16"/>
  <c r="AB264" i="16"/>
  <c r="AC254" i="16"/>
  <c r="AC248" i="16"/>
  <c r="AA245" i="16"/>
  <c r="AA238" i="16"/>
  <c r="AA236" i="16"/>
  <c r="AB229" i="16"/>
  <c r="AC223" i="16"/>
  <c r="AC220" i="16"/>
  <c r="AC180" i="16"/>
  <c r="AC175" i="16"/>
  <c r="AC168" i="16"/>
  <c r="AA166" i="16"/>
  <c r="AA156" i="16"/>
  <c r="AC119" i="16"/>
  <c r="AA110" i="16"/>
  <c r="AC106" i="16"/>
  <c r="AC92" i="16"/>
  <c r="AC87" i="16"/>
  <c r="AC84" i="16"/>
  <c r="AC67" i="16"/>
  <c r="AC58" i="16"/>
  <c r="AC52" i="16"/>
  <c r="AB47" i="16"/>
  <c r="AA26" i="16"/>
  <c r="AC10" i="16"/>
  <c r="AC264" i="16"/>
  <c r="AB218" i="16"/>
  <c r="AC199" i="16"/>
  <c r="AC194" i="16"/>
  <c r="AC174" i="16"/>
  <c r="AC170" i="16"/>
  <c r="AB168" i="16"/>
  <c r="AB162" i="16"/>
  <c r="AC102" i="16"/>
  <c r="AB92" i="16"/>
  <c r="AB87" i="16"/>
  <c r="AB84" i="16"/>
  <c r="AB81" i="16"/>
  <c r="AC63" i="16"/>
  <c r="AB52" i="16"/>
  <c r="AB49" i="16"/>
  <c r="AC23" i="16"/>
  <c r="AC13" i="16"/>
  <c r="AB10" i="16"/>
  <c r="AC160" i="16"/>
  <c r="AC122" i="16"/>
  <c r="AC100" i="16"/>
  <c r="AB252" i="16"/>
  <c r="AB248" i="16"/>
  <c r="AC222" i="16"/>
  <c r="AC215" i="16"/>
  <c r="AB202" i="16"/>
  <c r="AC191" i="16"/>
  <c r="AB263" i="16"/>
  <c r="AB235" i="16"/>
  <c r="AA228" i="16"/>
  <c r="AA222" i="16"/>
  <c r="AA214" i="16"/>
  <c r="AC207" i="16"/>
  <c r="AC198" i="16"/>
  <c r="AC190" i="16"/>
  <c r="AC183" i="16"/>
  <c r="AA174" i="16"/>
  <c r="AB165" i="16"/>
  <c r="AA159" i="16"/>
  <c r="AC144" i="16"/>
  <c r="AB129" i="16"/>
  <c r="AA105" i="16"/>
  <c r="AA99" i="16"/>
  <c r="AC24" i="16"/>
  <c r="AC205" i="16"/>
  <c r="AA203" i="16"/>
  <c r="AC203" i="16"/>
  <c r="AC196" i="16"/>
  <c r="AB183" i="16"/>
  <c r="AC161" i="16"/>
  <c r="AA161" i="16"/>
  <c r="AC120" i="16"/>
  <c r="AA120" i="16"/>
  <c r="AC121" i="16"/>
  <c r="AB117" i="16"/>
  <c r="AC117" i="16"/>
  <c r="AB96" i="16"/>
  <c r="AC96" i="16"/>
  <c r="AA96" i="16"/>
  <c r="AC89" i="16"/>
  <c r="AB72" i="16"/>
  <c r="AC72" i="16"/>
  <c r="AA72" i="16"/>
  <c r="AB64" i="16"/>
  <c r="AC64" i="16"/>
  <c r="AC65" i="16"/>
  <c r="AA61" i="16"/>
  <c r="AB61" i="16"/>
  <c r="AC61" i="16"/>
  <c r="AC62" i="16"/>
  <c r="AC252" i="16"/>
  <c r="AB239" i="16"/>
  <c r="AC225" i="16"/>
  <c r="AA225" i="16"/>
  <c r="AA265" i="16"/>
  <c r="AC263" i="16"/>
  <c r="AA257" i="16"/>
  <c r="AC255" i="16"/>
  <c r="AA249" i="16"/>
  <c r="AC247" i="16"/>
  <c r="AC242" i="16"/>
  <c r="AA239" i="16"/>
  <c r="AC235" i="16"/>
  <c r="AC229" i="16"/>
  <c r="AA227" i="16"/>
  <c r="AC227" i="16"/>
  <c r="AB205" i="16"/>
  <c r="AC200" i="16"/>
  <c r="AA196" i="16"/>
  <c r="AC185" i="16"/>
  <c r="AA185" i="16"/>
  <c r="AA183" i="16"/>
  <c r="AC165" i="16"/>
  <c r="AA163" i="16"/>
  <c r="AC163" i="16"/>
  <c r="AB141" i="16"/>
  <c r="AC141" i="16"/>
  <c r="AC136" i="16"/>
  <c r="AA136" i="16"/>
  <c r="AA114" i="16"/>
  <c r="AB114" i="16"/>
  <c r="AC115" i="16"/>
  <c r="AB89" i="16"/>
  <c r="AC75" i="16"/>
  <c r="AA75" i="16"/>
  <c r="AI39" i="16"/>
  <c r="AC250" i="16"/>
  <c r="AC209" i="16"/>
  <c r="AA209" i="16"/>
  <c r="AC145" i="16"/>
  <c r="AA145" i="16"/>
  <c r="AB133" i="16"/>
  <c r="AC133" i="16"/>
  <c r="AC128" i="16"/>
  <c r="AA128" i="16"/>
  <c r="AB125" i="16"/>
  <c r="AC125" i="16"/>
  <c r="AB104" i="16"/>
  <c r="AC104" i="16"/>
  <c r="AA104" i="16"/>
  <c r="AC105" i="16"/>
  <c r="AB20" i="16"/>
  <c r="AC21" i="16"/>
  <c r="AA20" i="16"/>
  <c r="AC20" i="16"/>
  <c r="AB266" i="16"/>
  <c r="AC261" i="16"/>
  <c r="AB258" i="16"/>
  <c r="AC253" i="16"/>
  <c r="AB250" i="16"/>
  <c r="AC245" i="16"/>
  <c r="AC233" i="16"/>
  <c r="AA233" i="16"/>
  <c r="AA231" i="16"/>
  <c r="AC213" i="16"/>
  <c r="AA211" i="16"/>
  <c r="AC211" i="16"/>
  <c r="AC204" i="16"/>
  <c r="AB191" i="16"/>
  <c r="AB189" i="16"/>
  <c r="AC186" i="16"/>
  <c r="AC184" i="16"/>
  <c r="AC182" i="16"/>
  <c r="AA180" i="16"/>
  <c r="AC169" i="16"/>
  <c r="AA169" i="16"/>
  <c r="AA167" i="16"/>
  <c r="AC149" i="16"/>
  <c r="AA147" i="16"/>
  <c r="AC147" i="16"/>
  <c r="AA138" i="16"/>
  <c r="AB138" i="16"/>
  <c r="AA122" i="16"/>
  <c r="AB122" i="16"/>
  <c r="AC123" i="16"/>
  <c r="AB88" i="16"/>
  <c r="AC88" i="16"/>
  <c r="AA88" i="16"/>
  <c r="AB80" i="16"/>
  <c r="AC80" i="16"/>
  <c r="AC81" i="16"/>
  <c r="AA77" i="16"/>
  <c r="AB77" i="16"/>
  <c r="AC77" i="16"/>
  <c r="AC78" i="16"/>
  <c r="AA46" i="16"/>
  <c r="AC260" i="16"/>
  <c r="AA187" i="16"/>
  <c r="AC187" i="16"/>
  <c r="AB261" i="16"/>
  <c r="AB253" i="16"/>
  <c r="AB245" i="16"/>
  <c r="AC238" i="16"/>
  <c r="AC228" i="16"/>
  <c r="AB215" i="16"/>
  <c r="AB213" i="16"/>
  <c r="AC210" i="16"/>
  <c r="AC206" i="16"/>
  <c r="AA204" i="16"/>
  <c r="AC193" i="16"/>
  <c r="AA193" i="16"/>
  <c r="AA191" i="16"/>
  <c r="AC173" i="16"/>
  <c r="AA171" i="16"/>
  <c r="AC171" i="16"/>
  <c r="AC164" i="16"/>
  <c r="AB151" i="16"/>
  <c r="AB149" i="16"/>
  <c r="AC146" i="16"/>
  <c r="AC142" i="16"/>
  <c r="AC137" i="16"/>
  <c r="AA130" i="16"/>
  <c r="AB130" i="16"/>
  <c r="AC118" i="16"/>
  <c r="AC114" i="16"/>
  <c r="AC107" i="16"/>
  <c r="AB107" i="16"/>
  <c r="AC73" i="16"/>
  <c r="AI30" i="16"/>
  <c r="AC266" i="16"/>
  <c r="AC258" i="16"/>
  <c r="AC259" i="16"/>
  <c r="AC234" i="16"/>
  <c r="AC217" i="16"/>
  <c r="AA217" i="16"/>
  <c r="AC197" i="16"/>
  <c r="AA195" i="16"/>
  <c r="AC195" i="16"/>
  <c r="AC188" i="16"/>
  <c r="AC153" i="16"/>
  <c r="AA153" i="16"/>
  <c r="AC134" i="16"/>
  <c r="AC129" i="16"/>
  <c r="AC97" i="16"/>
  <c r="AC91" i="16"/>
  <c r="AA91" i="16"/>
  <c r="AC251" i="16"/>
  <c r="AC212" i="16"/>
  <c r="AB199" i="16"/>
  <c r="AC192" i="16"/>
  <c r="AC177" i="16"/>
  <c r="AA177" i="16"/>
  <c r="AC157" i="16"/>
  <c r="AA155" i="16"/>
  <c r="AC155" i="16"/>
  <c r="AC148" i="16"/>
  <c r="AC126" i="16"/>
  <c r="AC112" i="16"/>
  <c r="AA112" i="16"/>
  <c r="AC113" i="16"/>
  <c r="AB109" i="16"/>
  <c r="AC109" i="16"/>
  <c r="AC95" i="16"/>
  <c r="AB94" i="16"/>
  <c r="AC90" i="16"/>
  <c r="AC59" i="16"/>
  <c r="AA59" i="16"/>
  <c r="AB56" i="16"/>
  <c r="AC56" i="16"/>
  <c r="AA56" i="16"/>
  <c r="AB48" i="16"/>
  <c r="AC48" i="16"/>
  <c r="AC49" i="16"/>
  <c r="AA45" i="16"/>
  <c r="AB45" i="16"/>
  <c r="AC45" i="16"/>
  <c r="AC46" i="16"/>
  <c r="AC267" i="16"/>
  <c r="AB267" i="16"/>
  <c r="AB259" i="16"/>
  <c r="AB251" i="16"/>
  <c r="AB241" i="16"/>
  <c r="AB234" i="16"/>
  <c r="AC221" i="16"/>
  <c r="AA219" i="16"/>
  <c r="AC219" i="16"/>
  <c r="AA241" i="16"/>
  <c r="AC239" i="16"/>
  <c r="AB225" i="16"/>
  <c r="AB223" i="16"/>
  <c r="AB221" i="16"/>
  <c r="AC218" i="16"/>
  <c r="AC216" i="16"/>
  <c r="AC214" i="16"/>
  <c r="AA212" i="16"/>
  <c r="AB203" i="16"/>
  <c r="AC201" i="16"/>
  <c r="AA201" i="16"/>
  <c r="AA199" i="16"/>
  <c r="AC181" i="16"/>
  <c r="AA179" i="16"/>
  <c r="AC179" i="16"/>
  <c r="AC172" i="16"/>
  <c r="AB161" i="16"/>
  <c r="AB159" i="16"/>
  <c r="AB157" i="16"/>
  <c r="AC154" i="16"/>
  <c r="AC152" i="16"/>
  <c r="AC150" i="16"/>
  <c r="AA148" i="16"/>
  <c r="AC138" i="16"/>
  <c r="AC131" i="16"/>
  <c r="AB120" i="16"/>
  <c r="AA117" i="16"/>
  <c r="AC108" i="16"/>
  <c r="AA93" i="16"/>
  <c r="AB93" i="16"/>
  <c r="AC93" i="16"/>
  <c r="AC94" i="16"/>
  <c r="AA64" i="16"/>
  <c r="AA37" i="16"/>
  <c r="AB37" i="16"/>
  <c r="AC38" i="16"/>
  <c r="AC35" i="16"/>
  <c r="AA34" i="16"/>
  <c r="AB34" i="16"/>
  <c r="AC34" i="16"/>
  <c r="AA101" i="16"/>
  <c r="AB101" i="16"/>
  <c r="AC101" i="16"/>
  <c r="AA83" i="16"/>
  <c r="AA67" i="16"/>
  <c r="AA51" i="16"/>
  <c r="AC26" i="16"/>
  <c r="AI9" i="16"/>
  <c r="AA85" i="16"/>
  <c r="AB85" i="16"/>
  <c r="AC85" i="16"/>
  <c r="AA69" i="16"/>
  <c r="AB69" i="16"/>
  <c r="AC69" i="16"/>
  <c r="AA53" i="16"/>
  <c r="AB53" i="16"/>
  <c r="AC53" i="16"/>
  <c r="AB36" i="16"/>
  <c r="AC37" i="16"/>
  <c r="AC36" i="16"/>
  <c r="AB26" i="16"/>
  <c r="AI12" i="16"/>
  <c r="AA21" i="16"/>
  <c r="AB21" i="16"/>
  <c r="AC22" i="16"/>
  <c r="AB28" i="16"/>
  <c r="AC29" i="16"/>
  <c r="AC28" i="16"/>
  <c r="AB99" i="16"/>
  <c r="AA29" i="16"/>
  <c r="AB29" i="16"/>
  <c r="AC30" i="16"/>
  <c r="AC19" i="16"/>
  <c r="AA18" i="16"/>
  <c r="AB18" i="16"/>
  <c r="AB106" i="16"/>
  <c r="AB98" i="16"/>
  <c r="AB90" i="16"/>
  <c r="AB82" i="16"/>
  <c r="AB74" i="16"/>
  <c r="AB66" i="16"/>
  <c r="AB58" i="16"/>
  <c r="AB50" i="16"/>
  <c r="AB38" i="16"/>
  <c r="AB30" i="16"/>
  <c r="AB22" i="16"/>
  <c r="AH50" i="16" l="1"/>
  <c r="AK50" i="16" s="1"/>
  <c r="AH22" i="16"/>
  <c r="AI22" i="16" s="1"/>
  <c r="AH21" i="16"/>
  <c r="AI21" i="16" s="1"/>
  <c r="AJ22" i="16"/>
  <c r="AH34" i="16"/>
  <c r="AH46" i="16"/>
  <c r="AI46" i="16" s="1"/>
  <c r="AH23" i="16"/>
  <c r="AK24" i="16" s="1"/>
  <c r="AH10" i="16"/>
  <c r="AK10" i="16" s="1"/>
  <c r="AH19" i="16"/>
  <c r="AJ19" i="16" s="1"/>
  <c r="AH33" i="16"/>
  <c r="AH53" i="16"/>
  <c r="AJ53" i="16" s="1"/>
  <c r="AH35" i="16"/>
  <c r="AK35" i="16" s="1"/>
  <c r="AH11" i="16"/>
  <c r="AI24" i="16"/>
  <c r="AJ24" i="16"/>
  <c r="AI56" i="16"/>
  <c r="AJ56" i="16"/>
  <c r="AI40" i="16"/>
  <c r="AJ40" i="16"/>
  <c r="AK9" i="16"/>
  <c r="AI8" i="16"/>
  <c r="AJ8" i="16"/>
  <c r="AJ15" i="16"/>
  <c r="AK56" i="16"/>
  <c r="AH47" i="16"/>
  <c r="AJ47" i="16" s="1"/>
  <c r="AK6" i="16"/>
  <c r="AH16" i="16"/>
  <c r="AH32" i="16"/>
  <c r="AK33" i="16" s="1"/>
  <c r="AH36" i="16"/>
  <c r="AH20" i="16"/>
  <c r="AH48" i="16"/>
  <c r="AK49" i="16" s="1"/>
  <c r="AH52" i="16"/>
  <c r="AK40" i="16"/>
  <c r="AH38" i="16"/>
  <c r="AK15" i="16"/>
  <c r="AH42" i="16"/>
  <c r="AI42" i="16" s="1"/>
  <c r="AH31" i="16"/>
  <c r="AJ17" i="16"/>
  <c r="AK18" i="16"/>
  <c r="AI17" i="16"/>
  <c r="AI18" i="16"/>
  <c r="AJ18" i="16"/>
  <c r="AJ33" i="16"/>
  <c r="AI34" i="16"/>
  <c r="AJ34" i="16"/>
  <c r="AI26" i="16"/>
  <c r="AJ26" i="16"/>
  <c r="AK27" i="16"/>
  <c r="AJ41" i="16"/>
  <c r="AI41" i="16"/>
  <c r="AK41" i="16"/>
  <c r="AI49" i="16"/>
  <c r="AJ49" i="16"/>
  <c r="AJ50" i="16"/>
  <c r="AK26" i="16"/>
  <c r="AI25" i="16"/>
  <c r="AJ25" i="16"/>
  <c r="AK25" i="16"/>
  <c r="P3" i="16"/>
  <c r="AK22" i="16"/>
  <c r="AK13" i="16"/>
  <c r="AK30" i="16"/>
  <c r="AJ29" i="16"/>
  <c r="AI29" i="16"/>
  <c r="AJ13" i="16"/>
  <c r="AI6" i="16"/>
  <c r="AJ21" i="16"/>
  <c r="AI14" i="16"/>
  <c r="AJ37" i="16"/>
  <c r="AK46" i="16"/>
  <c r="AI45" i="16"/>
  <c r="AJ45" i="16"/>
  <c r="AH7" i="16"/>
  <c r="AK7" i="16" s="1"/>
  <c r="AI55" i="16"/>
  <c r="AJ55" i="16"/>
  <c r="AK14" i="16"/>
  <c r="AJ27" i="16"/>
  <c r="AI23" i="16"/>
  <c r="AJ23" i="16"/>
  <c r="AI37" i="16"/>
  <c r="AK37" i="16"/>
  <c r="AK55" i="16"/>
  <c r="AI54" i="16"/>
  <c r="AJ54" i="16"/>
  <c r="AH43" i="16"/>
  <c r="AH51" i="16"/>
  <c r="AK51" i="16" s="1"/>
  <c r="AB268" i="16"/>
  <c r="AC268" i="16"/>
  <c r="AK42" i="16" l="1"/>
  <c r="AK19" i="16"/>
  <c r="AK23" i="16"/>
  <c r="AI50" i="16"/>
  <c r="AI19" i="16"/>
  <c r="AJ46" i="16"/>
  <c r="AK34" i="16"/>
  <c r="AK11" i="16"/>
  <c r="AK54" i="16"/>
  <c r="AK47" i="16"/>
  <c r="AI33" i="16"/>
  <c r="AK20" i="16"/>
  <c r="AJ42" i="16"/>
  <c r="AJ10" i="16"/>
  <c r="AI47" i="16"/>
  <c r="AI53" i="16"/>
  <c r="AI10" i="16"/>
  <c r="AJ11" i="16"/>
  <c r="AK12" i="16"/>
  <c r="AI11" i="16"/>
  <c r="AI35" i="16"/>
  <c r="AJ35" i="16"/>
  <c r="AJ31" i="16"/>
  <c r="AI31" i="16"/>
  <c r="AK32" i="16"/>
  <c r="AK31" i="16"/>
  <c r="AK48" i="16"/>
  <c r="AJ16" i="16"/>
  <c r="AI16" i="16"/>
  <c r="AJ52" i="16"/>
  <c r="AK53" i="16"/>
  <c r="AI52" i="16"/>
  <c r="AJ20" i="16"/>
  <c r="AI20" i="16"/>
  <c r="AJ48" i="16"/>
  <c r="AI48" i="16"/>
  <c r="AJ36" i="16"/>
  <c r="AK36" i="16"/>
  <c r="AI36" i="16"/>
  <c r="AK16" i="16"/>
  <c r="AI38" i="16"/>
  <c r="AK39" i="16"/>
  <c r="AJ38" i="16"/>
  <c r="AI32" i="16"/>
  <c r="AJ32" i="16"/>
  <c r="AK21" i="16"/>
  <c r="AK17" i="16"/>
  <c r="AK38" i="16"/>
  <c r="AK44" i="16"/>
  <c r="AI43" i="16"/>
  <c r="AJ43" i="16"/>
  <c r="AC269" i="16"/>
  <c r="AB269" i="16"/>
  <c r="AJ7" i="16"/>
  <c r="AK8" i="16"/>
  <c r="AI7" i="16"/>
  <c r="AK43" i="16"/>
  <c r="AI51" i="16"/>
  <c r="AJ51" i="16"/>
  <c r="AK52" i="16"/>
  <c r="P4" i="16" l="1"/>
  <c r="AJ59" i="16"/>
  <c r="AK59" i="16"/>
  <c r="AC270" i="16"/>
  <c r="AB270" i="16"/>
  <c r="P5" i="16" l="1"/>
  <c r="AB271" i="16"/>
  <c r="AB272" i="16" s="1"/>
  <c r="AB273" i="16" s="1"/>
  <c r="AC271" i="16"/>
  <c r="AC272" i="16" s="1"/>
  <c r="AB274" i="16" l="1"/>
  <c r="AB275" i="16" s="1"/>
  <c r="AC273" i="16"/>
  <c r="AC274" i="16" s="1"/>
  <c r="AC275" i="16" s="1"/>
  <c r="AJ370" i="16"/>
  <c r="AC276" i="16" l="1"/>
  <c r="AC277" i="16" s="1"/>
  <c r="AC278" i="16" s="1"/>
  <c r="AC279" i="16" s="1"/>
  <c r="AB276" i="16"/>
  <c r="AB277" i="16" s="1"/>
  <c r="AB278" i="16" s="1"/>
  <c r="AC280" i="16" l="1"/>
  <c r="AC281" i="16" s="1"/>
  <c r="AK370" i="16"/>
  <c r="AB279" i="16"/>
  <c r="AB280" i="16" s="1"/>
  <c r="AB281" i="16" s="1"/>
  <c r="AB282" i="16" s="1"/>
  <c r="AB283" i="16" s="1"/>
  <c r="AB284" i="16" s="1"/>
  <c r="AB285" i="16" s="1"/>
  <c r="AB286" i="16" s="1"/>
  <c r="AB287" i="16" s="1"/>
  <c r="AB288" i="16" s="1"/>
  <c r="AB289" i="16" s="1"/>
  <c r="AB290" i="16" s="1"/>
  <c r="AB291" i="16" s="1"/>
  <c r="AB292" i="16" s="1"/>
  <c r="AB293" i="16" s="1"/>
  <c r="AB294" i="16" s="1"/>
  <c r="AB295" i="16" s="1"/>
  <c r="AB296" i="16" s="1"/>
  <c r="AB297" i="16" s="1"/>
  <c r="AB298" i="16" s="1"/>
  <c r="AB299" i="16" s="1"/>
  <c r="AB300" i="16" s="1"/>
  <c r="AB301" i="16" s="1"/>
  <c r="AB302" i="16" s="1"/>
  <c r="AB303" i="16" s="1"/>
  <c r="AB304" i="16" s="1"/>
  <c r="AB305" i="16" s="1"/>
  <c r="AB306" i="16" s="1"/>
  <c r="AB307" i="16" s="1"/>
  <c r="AB308" i="16" s="1"/>
  <c r="AB309" i="16" s="1"/>
  <c r="AB310" i="16" s="1"/>
  <c r="AB311" i="16" s="1"/>
  <c r="AB312" i="16" s="1"/>
  <c r="AB313" i="16" s="1"/>
  <c r="AB314" i="16" s="1"/>
  <c r="AB315" i="16" s="1"/>
  <c r="AB316" i="16" s="1"/>
  <c r="AB317" i="16" s="1"/>
  <c r="AB318" i="16" s="1"/>
  <c r="AB319" i="16" s="1"/>
  <c r="AB320" i="16" s="1"/>
  <c r="AB321" i="16" s="1"/>
  <c r="AB322" i="16" s="1"/>
  <c r="AB323" i="16" s="1"/>
  <c r="AB324" i="16" s="1"/>
  <c r="AB325" i="16" s="1"/>
  <c r="AB326" i="16" s="1"/>
  <c r="AB327" i="16" s="1"/>
  <c r="AB328" i="16" s="1"/>
  <c r="AB329" i="16" s="1"/>
  <c r="AB330" i="16" s="1"/>
  <c r="AB331" i="16" s="1"/>
  <c r="AB332" i="16" s="1"/>
  <c r="AB333" i="16" s="1"/>
  <c r="AB334" i="16" s="1"/>
  <c r="AB335" i="16" s="1"/>
  <c r="AB336" i="16" s="1"/>
  <c r="AB337" i="16" s="1"/>
  <c r="AB338" i="16" s="1"/>
  <c r="AB339" i="16" s="1"/>
  <c r="AB340" i="16" s="1"/>
  <c r="AB341" i="16" s="1"/>
  <c r="AB342" i="16" s="1"/>
  <c r="AB343" i="16" s="1"/>
  <c r="AB344" i="16" s="1"/>
  <c r="AB345" i="16" s="1"/>
  <c r="AB346" i="16" s="1"/>
  <c r="AB347" i="16" s="1"/>
  <c r="AB348" i="16" s="1"/>
  <c r="AB349" i="16" s="1"/>
  <c r="AB350" i="16" s="1"/>
  <c r="AB351" i="16" s="1"/>
  <c r="AB352" i="16" s="1"/>
  <c r="AB353" i="16" s="1"/>
  <c r="AB354" i="16" s="1"/>
  <c r="AB355" i="16" s="1"/>
  <c r="AB356" i="16" s="1"/>
  <c r="AB357" i="16" s="1"/>
  <c r="AB358" i="16" s="1"/>
  <c r="AB359" i="16" s="1"/>
  <c r="AB360" i="16" s="1"/>
  <c r="AB361" i="16" s="1"/>
  <c r="AB362" i="16" s="1"/>
  <c r="AB363" i="16" s="1"/>
  <c r="AB364" i="16" s="1"/>
  <c r="AB365" i="16" s="1"/>
  <c r="AB366" i="16" s="1"/>
  <c r="AB367" i="16" s="1"/>
  <c r="AB368" i="16" s="1"/>
  <c r="AB370" i="16" s="1"/>
  <c r="AC282" i="16" l="1"/>
  <c r="AC283" i="16" s="1"/>
  <c r="AC284" i="16" s="1"/>
  <c r="AC285" i="16" s="1"/>
  <c r="AC286" i="16" s="1"/>
  <c r="AC287" i="16" s="1"/>
  <c r="AC288" i="16" s="1"/>
  <c r="AC289" i="16" s="1"/>
  <c r="AC290" i="16" s="1"/>
  <c r="AC291" i="16" s="1"/>
  <c r="AC292" i="16" s="1"/>
  <c r="AC293" i="16" s="1"/>
  <c r="AC294" i="16" s="1"/>
  <c r="AC295" i="16" s="1"/>
  <c r="AC296" i="16" s="1"/>
  <c r="AC297" i="16" s="1"/>
  <c r="AC298" i="16" s="1"/>
  <c r="AC299" i="16" s="1"/>
  <c r="AC300" i="16" s="1"/>
  <c r="AC301" i="16" s="1"/>
  <c r="AC302" i="16" s="1"/>
  <c r="AC303" i="16" s="1"/>
  <c r="AC304" i="16" s="1"/>
  <c r="AC305" i="16" s="1"/>
  <c r="AC306" i="16" s="1"/>
  <c r="AC307" i="16" s="1"/>
  <c r="AC308" i="16" s="1"/>
  <c r="AC309" i="16" s="1"/>
  <c r="AC310" i="16" s="1"/>
  <c r="AC311" i="16" s="1"/>
  <c r="AC312" i="16" s="1"/>
  <c r="AC313" i="16" s="1"/>
  <c r="AC314" i="16" s="1"/>
  <c r="AC315" i="16" s="1"/>
  <c r="AC316" i="16" s="1"/>
  <c r="AC317" i="16" s="1"/>
  <c r="AC318" i="16" s="1"/>
  <c r="AC319" i="16" s="1"/>
  <c r="AC320" i="16" s="1"/>
  <c r="AC321" i="16" s="1"/>
  <c r="AC322" i="16" s="1"/>
  <c r="AC323" i="16" s="1"/>
  <c r="AC324" i="16" s="1"/>
  <c r="AC325" i="16" s="1"/>
  <c r="AC326" i="16" s="1"/>
  <c r="AC327" i="16" s="1"/>
  <c r="AC328" i="16" s="1"/>
  <c r="AC329" i="16" s="1"/>
  <c r="AC330" i="16" s="1"/>
  <c r="AC331" i="16" s="1"/>
  <c r="AC332" i="16" s="1"/>
  <c r="AC333" i="16" s="1"/>
  <c r="AC334" i="16" s="1"/>
  <c r="AC335" i="16" s="1"/>
  <c r="AC336" i="16" s="1"/>
  <c r="AC337" i="16" s="1"/>
  <c r="AC338" i="16" s="1"/>
  <c r="AC339" i="16" s="1"/>
  <c r="AC340" i="16" s="1"/>
  <c r="AC341" i="16" s="1"/>
  <c r="AC342" i="16" s="1"/>
  <c r="AC343" i="16" s="1"/>
  <c r="AC344" i="16" s="1"/>
  <c r="AC345" i="16" s="1"/>
  <c r="AC346" i="16" s="1"/>
  <c r="AC347" i="16" s="1"/>
  <c r="AC348" i="16" s="1"/>
  <c r="AC349" i="16" s="1"/>
  <c r="AC350" i="16" s="1"/>
  <c r="AC351" i="16" s="1"/>
  <c r="AC352" i="16" s="1"/>
  <c r="AC353" i="16" s="1"/>
  <c r="AC354" i="16" s="1"/>
  <c r="AC355" i="16" s="1"/>
  <c r="AC356" i="16" s="1"/>
  <c r="AC357" i="16" s="1"/>
  <c r="AC358" i="16" s="1"/>
  <c r="AC359" i="16" s="1"/>
  <c r="AC360" i="16" s="1"/>
  <c r="AC361" i="16" s="1"/>
  <c r="AC362" i="16" s="1"/>
  <c r="AC363" i="16" s="1"/>
  <c r="AC364" i="16" s="1"/>
  <c r="AC365" i="16" s="1"/>
  <c r="AC366" i="16" s="1"/>
  <c r="AC367" i="16" s="1"/>
  <c r="AC368" i="16" s="1"/>
  <c r="AC370" i="16" s="1"/>
  <c r="F5" i="16" s="1"/>
  <c r="D102" i="12"/>
  <c r="D103" i="12"/>
  <c r="D104" i="12"/>
  <c r="D105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C101" i="12" l="1" a="1"/>
  <c r="C101" i="12" s="1"/>
  <c r="B101" i="12" a="1"/>
  <c r="B101" i="12" s="1"/>
  <c r="A101" i="12" a="1"/>
  <c r="A101" i="12" s="1"/>
  <c r="C89" i="12" a="1"/>
  <c r="C89" i="12" s="1"/>
  <c r="B89" i="12" a="1"/>
  <c r="B89" i="12" s="1"/>
  <c r="A89" i="12" a="1"/>
  <c r="A89" i="12" s="1"/>
  <c r="B77" i="12" a="1"/>
  <c r="B77" i="12" s="1"/>
  <c r="C77" i="12" a="1"/>
  <c r="C77" i="12" s="1"/>
  <c r="A77" i="12" a="1"/>
  <c r="A77" i="12" s="1"/>
  <c r="B104" i="12" a="1"/>
  <c r="B104" i="12" s="1"/>
  <c r="C104" i="12" a="1"/>
  <c r="C104" i="12" s="1"/>
  <c r="A104" i="12" a="1"/>
  <c r="A104" i="12" s="1"/>
  <c r="B92" i="12" a="1"/>
  <c r="B92" i="12" s="1"/>
  <c r="C92" i="12" a="1"/>
  <c r="C92" i="12" s="1"/>
  <c r="A92" i="12" a="1"/>
  <c r="A92" i="12" s="1"/>
  <c r="B88" i="12" a="1"/>
  <c r="B88" i="12" s="1"/>
  <c r="C88" i="12" a="1"/>
  <c r="C88" i="12" s="1"/>
  <c r="A88" i="12" a="1"/>
  <c r="A88" i="12" s="1"/>
  <c r="B84" i="12" a="1"/>
  <c r="B84" i="12" s="1"/>
  <c r="C84" i="12" a="1"/>
  <c r="C84" i="12" s="1"/>
  <c r="A84" i="12" a="1"/>
  <c r="A84" i="12" s="1"/>
  <c r="B80" i="12" a="1"/>
  <c r="B80" i="12" s="1"/>
  <c r="C80" i="12" a="1"/>
  <c r="C80" i="12" s="1"/>
  <c r="A80" i="12" a="1"/>
  <c r="A80" i="12" s="1"/>
  <c r="C76" i="12" a="1"/>
  <c r="C76" i="12" s="1"/>
  <c r="B76" i="12" a="1"/>
  <c r="B76" i="12" s="1"/>
  <c r="A76" i="12" a="1"/>
  <c r="A76" i="12" s="1"/>
  <c r="B72" i="12" a="1"/>
  <c r="B72" i="12" s="1"/>
  <c r="C72" i="12" a="1"/>
  <c r="C72" i="12" s="1"/>
  <c r="A72" i="12" a="1"/>
  <c r="A72" i="12" s="1"/>
  <c r="B68" i="12" a="1"/>
  <c r="B68" i="12" s="1"/>
  <c r="C68" i="12" a="1"/>
  <c r="C68" i="12" s="1"/>
  <c r="A68" i="12" a="1"/>
  <c r="A68" i="12" s="1"/>
  <c r="B103" i="12" a="1"/>
  <c r="B103" i="12" s="1"/>
  <c r="C103" i="12" a="1"/>
  <c r="C103" i="12" s="1"/>
  <c r="A103" i="12" a="1"/>
  <c r="A103" i="12" s="1"/>
  <c r="C93" i="12" a="1"/>
  <c r="C93" i="12" s="1"/>
  <c r="B93" i="12" a="1"/>
  <c r="B93" i="12" s="1"/>
  <c r="A93" i="12" a="1"/>
  <c r="A93" i="12" s="1"/>
  <c r="B81" i="12" a="1"/>
  <c r="B81" i="12" s="1"/>
  <c r="C81" i="12" a="1"/>
  <c r="C81" i="12" s="1"/>
  <c r="A81" i="12" a="1"/>
  <c r="A81" i="12" s="1"/>
  <c r="C73" i="12" a="1"/>
  <c r="C73" i="12" s="1"/>
  <c r="A73" i="12" a="1"/>
  <c r="A73" i="12" s="1"/>
  <c r="B73" i="12" a="1"/>
  <c r="B73" i="12" s="1"/>
  <c r="B96" i="12" a="1"/>
  <c r="B96" i="12" s="1"/>
  <c r="C96" i="12" a="1"/>
  <c r="C96" i="12" s="1"/>
  <c r="A96" i="12" a="1"/>
  <c r="A96" i="12" s="1"/>
  <c r="B99" i="12" a="1"/>
  <c r="B99" i="12" s="1"/>
  <c r="C99" i="12" a="1"/>
  <c r="C99" i="12" s="1"/>
  <c r="A99" i="12" a="1"/>
  <c r="A99" i="12" s="1"/>
  <c r="B95" i="12" a="1"/>
  <c r="B95" i="12" s="1"/>
  <c r="C95" i="12" a="1"/>
  <c r="C95" i="12" s="1"/>
  <c r="A95" i="12" a="1"/>
  <c r="A95" i="12" s="1"/>
  <c r="B91" i="12" a="1"/>
  <c r="B91" i="12" s="1"/>
  <c r="C91" i="12" a="1"/>
  <c r="C91" i="12" s="1"/>
  <c r="A91" i="12" a="1"/>
  <c r="A91" i="12" s="1"/>
  <c r="B87" i="12" a="1"/>
  <c r="B87" i="12" s="1"/>
  <c r="C87" i="12" a="1"/>
  <c r="C87" i="12" s="1"/>
  <c r="A87" i="12" a="1"/>
  <c r="A87" i="12" s="1"/>
  <c r="C83" i="12" a="1"/>
  <c r="C83" i="12" s="1"/>
  <c r="B83" i="12" a="1"/>
  <c r="B83" i="12" s="1"/>
  <c r="A83" i="12" a="1"/>
  <c r="A83" i="12" s="1"/>
  <c r="B79" i="12" a="1"/>
  <c r="B79" i="12" s="1"/>
  <c r="C79" i="12" a="1"/>
  <c r="C79" i="12" s="1"/>
  <c r="A79" i="12" a="1"/>
  <c r="A79" i="12" s="1"/>
  <c r="B75" i="12" a="1"/>
  <c r="B75" i="12" s="1"/>
  <c r="C75" i="12" a="1"/>
  <c r="C75" i="12" s="1"/>
  <c r="A75" i="12" a="1"/>
  <c r="A75" i="12" s="1"/>
  <c r="B71" i="12" a="1"/>
  <c r="B71" i="12" s="1"/>
  <c r="C71" i="12" a="1"/>
  <c r="C71" i="12" s="1"/>
  <c r="A71" i="12" a="1"/>
  <c r="A71" i="12" s="1"/>
  <c r="C67" i="12" a="1"/>
  <c r="C67" i="12" s="1"/>
  <c r="A67" i="12" a="1"/>
  <c r="A67" i="12" s="1"/>
  <c r="B67" i="12" a="1"/>
  <c r="B67" i="12" s="1"/>
  <c r="B102" i="12" a="1"/>
  <c r="B102" i="12" s="1"/>
  <c r="A102" i="12" a="1"/>
  <c r="A102" i="12" s="1"/>
  <c r="C102" i="12" a="1"/>
  <c r="C102" i="12" s="1"/>
  <c r="C97" i="12" a="1"/>
  <c r="C97" i="12" s="1"/>
  <c r="A97" i="12" a="1"/>
  <c r="A97" i="12" s="1"/>
  <c r="B97" i="12" a="1"/>
  <c r="B97" i="12" s="1"/>
  <c r="B85" i="12" a="1"/>
  <c r="B85" i="12" s="1"/>
  <c r="C85" i="12" a="1"/>
  <c r="C85" i="12" s="1"/>
  <c r="A85" i="12" a="1"/>
  <c r="A85" i="12" s="1"/>
  <c r="B69" i="12" a="1"/>
  <c r="B69" i="12" s="1"/>
  <c r="C69" i="12" a="1"/>
  <c r="C69" i="12" s="1"/>
  <c r="A69" i="12" a="1"/>
  <c r="A69" i="12" s="1"/>
  <c r="B100" i="12" a="1"/>
  <c r="B100" i="12" s="1"/>
  <c r="C100" i="12" a="1"/>
  <c r="C100" i="12" s="1"/>
  <c r="A100" i="12" a="1"/>
  <c r="A100" i="12" s="1"/>
  <c r="B98" i="12" a="1"/>
  <c r="B98" i="12" s="1"/>
  <c r="C98" i="12" a="1"/>
  <c r="C98" i="12" s="1"/>
  <c r="A98" i="12" a="1"/>
  <c r="A98" i="12" s="1"/>
  <c r="B94" i="12" a="1"/>
  <c r="B94" i="12" s="1"/>
  <c r="C94" i="12" a="1"/>
  <c r="C94" i="12" s="1"/>
  <c r="A94" i="12" a="1"/>
  <c r="A94" i="12" s="1"/>
  <c r="B90" i="12" a="1"/>
  <c r="B90" i="12" s="1"/>
  <c r="A90" i="12" a="1"/>
  <c r="A90" i="12" s="1"/>
  <c r="C90" i="12" a="1"/>
  <c r="C90" i="12" s="1"/>
  <c r="C86" i="12" a="1"/>
  <c r="C86" i="12" s="1"/>
  <c r="B86" i="12" a="1"/>
  <c r="B86" i="12" s="1"/>
  <c r="A86" i="12" a="1"/>
  <c r="A86" i="12" s="1"/>
  <c r="B82" i="12" a="1"/>
  <c r="B82" i="12" s="1"/>
  <c r="C82" i="12" a="1"/>
  <c r="C82" i="12" s="1"/>
  <c r="A82" i="12" a="1"/>
  <c r="A82" i="12" s="1"/>
  <c r="B78" i="12" a="1"/>
  <c r="B78" i="12" s="1"/>
  <c r="C78" i="12" a="1"/>
  <c r="C78" i="12" s="1"/>
  <c r="A78" i="12" a="1"/>
  <c r="A78" i="12" s="1"/>
  <c r="B74" i="12" a="1"/>
  <c r="B74" i="12" s="1"/>
  <c r="C74" i="12" a="1"/>
  <c r="C74" i="12" s="1"/>
  <c r="A74" i="12" a="1"/>
  <c r="A74" i="12" s="1"/>
  <c r="C70" i="12" a="1"/>
  <c r="C70" i="12" s="1"/>
  <c r="B70" i="12" a="1"/>
  <c r="B70" i="12" s="1"/>
  <c r="A70" i="12" a="1"/>
  <c r="A70" i="12" s="1"/>
  <c r="C105" i="12" a="1"/>
  <c r="C105" i="12" s="1"/>
  <c r="A105" i="12" a="1"/>
  <c r="A105" i="12" s="1"/>
  <c r="B105" i="12" a="1"/>
  <c r="B105" i="12" s="1"/>
  <c r="X101" i="12"/>
  <c r="Y101" i="12"/>
  <c r="Y93" i="12"/>
  <c r="X93" i="12"/>
  <c r="X85" i="12"/>
  <c r="T85" i="12" s="1"/>
  <c r="Y85" i="12"/>
  <c r="U85" i="12" s="1"/>
  <c r="X81" i="12"/>
  <c r="T81" i="12" s="1"/>
  <c r="Y81" i="12"/>
  <c r="U81" i="12" s="1"/>
  <c r="X73" i="12"/>
  <c r="T73" i="12" s="1"/>
  <c r="Y73" i="12"/>
  <c r="U73" i="12" s="1"/>
  <c r="X69" i="12"/>
  <c r="T69" i="12" s="1"/>
  <c r="Y69" i="12"/>
  <c r="U69" i="12" s="1"/>
  <c r="X100" i="12"/>
  <c r="Y100" i="12"/>
  <c r="U100" i="12" s="1"/>
  <c r="Y92" i="12"/>
  <c r="U92" i="12" s="1"/>
  <c r="X92" i="12"/>
  <c r="Y84" i="12"/>
  <c r="U84" i="12" s="1"/>
  <c r="X84" i="12"/>
  <c r="T84" i="12" s="1"/>
  <c r="Y76" i="12"/>
  <c r="U76" i="12" s="1"/>
  <c r="X76" i="12"/>
  <c r="Y68" i="12"/>
  <c r="U68" i="12" s="1"/>
  <c r="X68" i="12"/>
  <c r="T68" i="12" s="1"/>
  <c r="Y103" i="12"/>
  <c r="U103" i="12" s="1"/>
  <c r="X103" i="12"/>
  <c r="Y99" i="12"/>
  <c r="U99" i="12" s="1"/>
  <c r="X99" i="12"/>
  <c r="T99" i="12" s="1"/>
  <c r="Y95" i="12"/>
  <c r="U95" i="12" s="1"/>
  <c r="X95" i="12"/>
  <c r="T95" i="12" s="1"/>
  <c r="Y91" i="12"/>
  <c r="U91" i="12" s="1"/>
  <c r="X91" i="12"/>
  <c r="T91" i="12" s="1"/>
  <c r="Y87" i="12"/>
  <c r="U87" i="12" s="1"/>
  <c r="X87" i="12"/>
  <c r="Y83" i="12"/>
  <c r="U83" i="12" s="1"/>
  <c r="X83" i="12"/>
  <c r="T83" i="12" s="1"/>
  <c r="Y79" i="12"/>
  <c r="U79" i="12" s="1"/>
  <c r="X79" i="12"/>
  <c r="Y75" i="12"/>
  <c r="X75" i="12"/>
  <c r="T75" i="12" s="1"/>
  <c r="Y71" i="12"/>
  <c r="U71" i="12" s="1"/>
  <c r="X71" i="12"/>
  <c r="Y67" i="12"/>
  <c r="U67" i="12" s="1"/>
  <c r="X67" i="12"/>
  <c r="T67" i="12" s="1"/>
  <c r="Y102" i="12"/>
  <c r="X102" i="12"/>
  <c r="Y97" i="12"/>
  <c r="U97" i="12" s="1"/>
  <c r="X97" i="12"/>
  <c r="T97" i="12" s="1"/>
  <c r="X89" i="12"/>
  <c r="T89" i="12" s="1"/>
  <c r="Y89" i="12"/>
  <c r="U89" i="12" s="1"/>
  <c r="X77" i="12"/>
  <c r="T77" i="12" s="1"/>
  <c r="Y77" i="12"/>
  <c r="U77" i="12" s="1"/>
  <c r="X104" i="12"/>
  <c r="T104" i="12" s="1"/>
  <c r="Y104" i="12"/>
  <c r="U104" i="12" s="1"/>
  <c r="X96" i="12"/>
  <c r="T96" i="12" s="1"/>
  <c r="Y96" i="12"/>
  <c r="U96" i="12" s="1"/>
  <c r="Y88" i="12"/>
  <c r="U88" i="12" s="1"/>
  <c r="X88" i="12"/>
  <c r="Y80" i="12"/>
  <c r="U80" i="12" s="1"/>
  <c r="X80" i="12"/>
  <c r="T80" i="12" s="1"/>
  <c r="Y72" i="12"/>
  <c r="U72" i="12" s="1"/>
  <c r="X72" i="12"/>
  <c r="Y98" i="12"/>
  <c r="U98" i="12" s="1"/>
  <c r="X98" i="12"/>
  <c r="T98" i="12" s="1"/>
  <c r="Y94" i="12"/>
  <c r="U94" i="12" s="1"/>
  <c r="X94" i="12"/>
  <c r="X90" i="12"/>
  <c r="T90" i="12" s="1"/>
  <c r="Y90" i="12"/>
  <c r="U90" i="12" s="1"/>
  <c r="Y86" i="12"/>
  <c r="U86" i="12" s="1"/>
  <c r="X86" i="12"/>
  <c r="X82" i="12"/>
  <c r="Y82" i="12"/>
  <c r="U82" i="12" s="1"/>
  <c r="X78" i="12"/>
  <c r="Y78" i="12"/>
  <c r="U78" i="12" s="1"/>
  <c r="X74" i="12"/>
  <c r="Y74" i="12"/>
  <c r="U74" i="12" s="1"/>
  <c r="Y70" i="12"/>
  <c r="U70" i="12" s="1"/>
  <c r="X70" i="12"/>
  <c r="X105" i="12"/>
  <c r="Y105" i="12"/>
  <c r="AB96" i="12"/>
  <c r="AB92" i="12"/>
  <c r="AB88" i="12"/>
  <c r="AB84" i="12"/>
  <c r="AB80" i="12"/>
  <c r="AB76" i="12"/>
  <c r="AB72" i="12"/>
  <c r="AB68" i="12"/>
  <c r="AB103" i="12"/>
  <c r="AB101" i="12"/>
  <c r="AB97" i="12"/>
  <c r="AB85" i="12"/>
  <c r="AB81" i="12"/>
  <c r="AB73" i="12"/>
  <c r="AB104" i="12"/>
  <c r="AB99" i="12"/>
  <c r="AB95" i="12"/>
  <c r="AB91" i="12"/>
  <c r="AB87" i="12"/>
  <c r="AB83" i="12"/>
  <c r="AB79" i="12"/>
  <c r="AB75" i="12"/>
  <c r="AB71" i="12"/>
  <c r="AB67" i="12"/>
  <c r="AB102" i="12"/>
  <c r="AB93" i="12"/>
  <c r="AB89" i="12"/>
  <c r="AB77" i="12"/>
  <c r="AB69" i="12"/>
  <c r="AB100" i="12"/>
  <c r="AB98" i="12"/>
  <c r="AB94" i="12"/>
  <c r="AB90" i="12"/>
  <c r="AB86" i="12"/>
  <c r="AB82" i="12"/>
  <c r="AB78" i="12"/>
  <c r="AB74" i="12"/>
  <c r="AB70" i="12"/>
  <c r="AB105" i="12"/>
  <c r="T100" i="12"/>
  <c r="U75" i="12"/>
  <c r="Z105" i="12" l="1"/>
  <c r="Z74" i="12"/>
  <c r="Z82" i="12"/>
  <c r="V82" i="12" s="1"/>
  <c r="Z90" i="12"/>
  <c r="V90" i="12" s="1"/>
  <c r="Z96" i="12"/>
  <c r="Z77" i="12"/>
  <c r="Z100" i="12"/>
  <c r="V100" i="12" s="1"/>
  <c r="Z73" i="12"/>
  <c r="V73" i="12" s="1"/>
  <c r="Z85" i="12"/>
  <c r="V85" i="12" s="1"/>
  <c r="Z101" i="12"/>
  <c r="T82" i="12"/>
  <c r="T74" i="12"/>
  <c r="Z70" i="12"/>
  <c r="V70" i="12" s="1"/>
  <c r="Z86" i="12"/>
  <c r="V86" i="12" s="1"/>
  <c r="Z94" i="12"/>
  <c r="V94" i="12" s="1"/>
  <c r="Z72" i="12"/>
  <c r="V72" i="12" s="1"/>
  <c r="Z88" i="12"/>
  <c r="Z102" i="12"/>
  <c r="Z71" i="12"/>
  <c r="V71" i="12" s="1"/>
  <c r="Z79" i="12"/>
  <c r="V79" i="12" s="1"/>
  <c r="Z87" i="12"/>
  <c r="V87" i="12" s="1"/>
  <c r="Z95" i="12"/>
  <c r="V95" i="12" s="1"/>
  <c r="Z103" i="12"/>
  <c r="V103" i="12" s="1"/>
  <c r="Z76" i="12"/>
  <c r="V76" i="12" s="1"/>
  <c r="Z92" i="12"/>
  <c r="V92" i="12" s="1"/>
  <c r="Z93" i="12"/>
  <c r="V93" i="12" s="1"/>
  <c r="T79" i="12"/>
  <c r="T87" i="12"/>
  <c r="T76" i="12"/>
  <c r="AD105" i="12"/>
  <c r="AH105" i="12" s="1"/>
  <c r="AC105" i="12"/>
  <c r="AG105" i="12" s="1"/>
  <c r="AD94" i="12"/>
  <c r="Q94" i="12" s="1"/>
  <c r="AC94" i="12"/>
  <c r="AC69" i="12"/>
  <c r="AD69" i="12"/>
  <c r="AH69" i="12" s="1"/>
  <c r="AD102" i="12"/>
  <c r="AH102" i="12" s="1"/>
  <c r="AC102" i="12"/>
  <c r="AD79" i="12"/>
  <c r="AH79" i="12" s="1"/>
  <c r="AC79" i="12"/>
  <c r="AG79" i="12" s="1"/>
  <c r="AD95" i="12"/>
  <c r="AH95" i="12" s="1"/>
  <c r="AC95" i="12"/>
  <c r="AG95" i="12" s="1"/>
  <c r="AC81" i="12"/>
  <c r="AD81" i="12"/>
  <c r="AH81" i="12" s="1"/>
  <c r="AD103" i="12"/>
  <c r="AH103" i="12" s="1"/>
  <c r="AC103" i="12"/>
  <c r="AC80" i="12"/>
  <c r="AD80" i="12"/>
  <c r="AH80" i="12" s="1"/>
  <c r="AC96" i="12"/>
  <c r="AG96" i="12" s="1"/>
  <c r="AD96" i="12"/>
  <c r="AH96" i="12" s="1"/>
  <c r="Z78" i="12"/>
  <c r="V78" i="12" s="1"/>
  <c r="Z104" i="12"/>
  <c r="V104" i="12" s="1"/>
  <c r="Z89" i="12"/>
  <c r="V89" i="12" s="1"/>
  <c r="Z69" i="12"/>
  <c r="V69" i="12" s="1"/>
  <c r="Z81" i="12"/>
  <c r="V81" i="12" s="1"/>
  <c r="AD90" i="12"/>
  <c r="AH90" i="12" s="1"/>
  <c r="AC90" i="12"/>
  <c r="AG90" i="12" s="1"/>
  <c r="AD93" i="12"/>
  <c r="AH93" i="12" s="1"/>
  <c r="AC93" i="12"/>
  <c r="AD75" i="12"/>
  <c r="Q75" i="12" s="1"/>
  <c r="AC75" i="12"/>
  <c r="AG75" i="12" s="1"/>
  <c r="AD73" i="12"/>
  <c r="Q73" i="12" s="1"/>
  <c r="AC73" i="12"/>
  <c r="AC101" i="12"/>
  <c r="AG101" i="12" s="1"/>
  <c r="AD101" i="12"/>
  <c r="AH101" i="12" s="1"/>
  <c r="AC92" i="12"/>
  <c r="AD92" i="12"/>
  <c r="AH92" i="12" s="1"/>
  <c r="T88" i="12"/>
  <c r="T92" i="12"/>
  <c r="T86" i="12"/>
  <c r="T94" i="12"/>
  <c r="T71" i="12"/>
  <c r="AD70" i="12"/>
  <c r="AH70" i="12" s="1"/>
  <c r="AC70" i="12"/>
  <c r="AG70" i="12" s="1"/>
  <c r="AD82" i="12"/>
  <c r="Q82" i="12" s="1"/>
  <c r="AC82" i="12"/>
  <c r="AG82" i="12" s="1"/>
  <c r="AD77" i="12"/>
  <c r="AH77" i="12" s="1"/>
  <c r="AC77" i="12"/>
  <c r="AC67" i="12"/>
  <c r="AD67" i="12"/>
  <c r="AH67" i="12" s="1"/>
  <c r="AD83" i="12"/>
  <c r="AH83" i="12" s="1"/>
  <c r="AC83" i="12"/>
  <c r="AG83" i="12" s="1"/>
  <c r="AC99" i="12"/>
  <c r="AD99" i="12"/>
  <c r="AH99" i="12" s="1"/>
  <c r="AC85" i="12"/>
  <c r="AG85" i="12" s="1"/>
  <c r="AD85" i="12"/>
  <c r="AH85" i="12" s="1"/>
  <c r="AC68" i="12"/>
  <c r="AD68" i="12"/>
  <c r="AH68" i="12" s="1"/>
  <c r="AC84" i="12"/>
  <c r="P84" i="12" s="1"/>
  <c r="AD84" i="12"/>
  <c r="AH84" i="12" s="1"/>
  <c r="Z98" i="12"/>
  <c r="V98" i="12" s="1"/>
  <c r="Z80" i="12"/>
  <c r="V80" i="12" s="1"/>
  <c r="Z97" i="12"/>
  <c r="V97" i="12" s="1"/>
  <c r="Z67" i="12"/>
  <c r="V67" i="12" s="1"/>
  <c r="Z75" i="12"/>
  <c r="V75" i="12" s="1"/>
  <c r="Z83" i="12"/>
  <c r="V83" i="12" s="1"/>
  <c r="Z91" i="12"/>
  <c r="V91" i="12" s="1"/>
  <c r="Z99" i="12"/>
  <c r="V99" i="12" s="1"/>
  <c r="Z68" i="12"/>
  <c r="V68" i="12" s="1"/>
  <c r="Z84" i="12"/>
  <c r="V84" i="12" s="1"/>
  <c r="AD78" i="12"/>
  <c r="AH78" i="12" s="1"/>
  <c r="AC78" i="12"/>
  <c r="AC100" i="12"/>
  <c r="AD100" i="12"/>
  <c r="AH100" i="12" s="1"/>
  <c r="AD91" i="12"/>
  <c r="Q91" i="12" s="1"/>
  <c r="AC91" i="12"/>
  <c r="AC76" i="12"/>
  <c r="AD76" i="12"/>
  <c r="AH76" i="12" s="1"/>
  <c r="T93" i="12"/>
  <c r="T78" i="12"/>
  <c r="T103" i="12"/>
  <c r="T72" i="12"/>
  <c r="AD74" i="12"/>
  <c r="AH74" i="12" s="1"/>
  <c r="AC74" i="12"/>
  <c r="AD86" i="12"/>
  <c r="AH86" i="12" s="1"/>
  <c r="AC86" i="12"/>
  <c r="AG86" i="12" s="1"/>
  <c r="AD98" i="12"/>
  <c r="AH98" i="12" s="1"/>
  <c r="AC98" i="12"/>
  <c r="AD89" i="12"/>
  <c r="AH89" i="12" s="1"/>
  <c r="AC89" i="12"/>
  <c r="AG89" i="12" s="1"/>
  <c r="AC71" i="12"/>
  <c r="AG71" i="12" s="1"/>
  <c r="AD71" i="12"/>
  <c r="AH71" i="12" s="1"/>
  <c r="AC87" i="12"/>
  <c r="AD87" i="12"/>
  <c r="AH87" i="12" s="1"/>
  <c r="AC104" i="12"/>
  <c r="AG104" i="12" s="1"/>
  <c r="AD104" i="12"/>
  <c r="AH104" i="12" s="1"/>
  <c r="AC97" i="12"/>
  <c r="AD97" i="12"/>
  <c r="AH97" i="12" s="1"/>
  <c r="AC72" i="12"/>
  <c r="AG72" i="12" s="1"/>
  <c r="AD72" i="12"/>
  <c r="AH72" i="12" s="1"/>
  <c r="AC88" i="12"/>
  <c r="AD88" i="12"/>
  <c r="AH88" i="12" s="1"/>
  <c r="T70" i="12"/>
  <c r="AG102" i="12"/>
  <c r="V77" i="12"/>
  <c r="V88" i="12"/>
  <c r="U93" i="12"/>
  <c r="V96" i="12"/>
  <c r="V74" i="12"/>
  <c r="P79" i="12" l="1"/>
  <c r="Q87" i="12"/>
  <c r="Q93" i="12"/>
  <c r="AH73" i="12"/>
  <c r="AH75" i="12"/>
  <c r="AG84" i="12"/>
  <c r="AE97" i="12"/>
  <c r="AE76" i="12"/>
  <c r="AE100" i="12"/>
  <c r="AI100" i="12" s="1"/>
  <c r="AE68" i="12"/>
  <c r="AE99" i="12"/>
  <c r="AI99" i="12" s="1"/>
  <c r="AE67" i="12"/>
  <c r="AI67" i="12" s="1"/>
  <c r="AE80" i="12"/>
  <c r="AI80" i="12" s="1"/>
  <c r="AE81" i="12"/>
  <c r="AE69" i="12"/>
  <c r="AI69" i="12" s="1"/>
  <c r="Q68" i="12"/>
  <c r="P82" i="12"/>
  <c r="AH94" i="12"/>
  <c r="AE88" i="12"/>
  <c r="AE87" i="12"/>
  <c r="Q102" i="12"/>
  <c r="Q77" i="12"/>
  <c r="AH91" i="12"/>
  <c r="AE73" i="12"/>
  <c r="AE93" i="12"/>
  <c r="AI93" i="12" s="1"/>
  <c r="AE98" i="12"/>
  <c r="AE74" i="12"/>
  <c r="AI74" i="12" s="1"/>
  <c r="AE91" i="12"/>
  <c r="AI91" i="12" s="1"/>
  <c r="AE78" i="12"/>
  <c r="AE83" i="12"/>
  <c r="AI83" i="12" s="1"/>
  <c r="AE77" i="12"/>
  <c r="AI77" i="12" s="1"/>
  <c r="AE70" i="12"/>
  <c r="AE103" i="12"/>
  <c r="AI103" i="12" s="1"/>
  <c r="AE95" i="12"/>
  <c r="AE102" i="12"/>
  <c r="AE94" i="12"/>
  <c r="AI94" i="12" s="1"/>
  <c r="AG80" i="12"/>
  <c r="P76" i="12"/>
  <c r="AG103" i="12"/>
  <c r="AG78" i="12"/>
  <c r="AG98" i="12"/>
  <c r="AE75" i="12"/>
  <c r="AE90" i="12"/>
  <c r="AG76" i="12"/>
  <c r="AG77" i="12"/>
  <c r="P99" i="12"/>
  <c r="AE92" i="12"/>
  <c r="P70" i="12"/>
  <c r="AG68" i="12"/>
  <c r="AE72" i="12"/>
  <c r="AE84" i="12"/>
  <c r="AE85" i="12"/>
  <c r="AE96" i="12"/>
  <c r="AH82" i="12"/>
  <c r="AG88" i="12"/>
  <c r="P81" i="12"/>
  <c r="AG92" i="12"/>
  <c r="AG100" i="12"/>
  <c r="AG74" i="12"/>
  <c r="AG99" i="12"/>
  <c r="AG87" i="12"/>
  <c r="AE104" i="12"/>
  <c r="AE71" i="12"/>
  <c r="AI71" i="12" s="1"/>
  <c r="P88" i="12"/>
  <c r="P104" i="12"/>
  <c r="Q96" i="12"/>
  <c r="AG81" i="12"/>
  <c r="AG69" i="12"/>
  <c r="AG67" i="12"/>
  <c r="AG94" i="12"/>
  <c r="AG97" i="12"/>
  <c r="AG73" i="12"/>
  <c r="AG91" i="12"/>
  <c r="AG93" i="12"/>
  <c r="AE89" i="12"/>
  <c r="AE86" i="12"/>
  <c r="AI86" i="12" s="1"/>
  <c r="AE82" i="12"/>
  <c r="AE101" i="12"/>
  <c r="AE79" i="12"/>
  <c r="AE105" i="12"/>
  <c r="Q90" i="12"/>
  <c r="P72" i="12"/>
  <c r="P80" i="12"/>
  <c r="Q84" i="12"/>
  <c r="P92" i="12"/>
  <c r="P97" i="12"/>
  <c r="P78" i="12"/>
  <c r="Q98" i="12"/>
  <c r="P105" i="12"/>
  <c r="P103" i="12"/>
  <c r="Q105" i="12"/>
  <c r="P87" i="12"/>
  <c r="P90" i="12"/>
  <c r="P100" i="12"/>
  <c r="P98" i="12"/>
  <c r="P68" i="12"/>
  <c r="P89" i="12"/>
  <c r="Q95" i="12"/>
  <c r="P91" i="12"/>
  <c r="P86" i="12"/>
  <c r="P94" i="12"/>
  <c r="P93" i="12"/>
  <c r="P95" i="12"/>
  <c r="P85" i="12"/>
  <c r="P102" i="12"/>
  <c r="P96" i="12"/>
  <c r="P83" i="12"/>
  <c r="P101" i="12"/>
  <c r="P73" i="12"/>
  <c r="P77" i="12"/>
  <c r="P74" i="12"/>
  <c r="P75" i="12"/>
  <c r="Q97" i="12"/>
  <c r="Q78" i="12"/>
  <c r="Q104" i="12"/>
  <c r="Q103" i="12"/>
  <c r="Q88" i="12"/>
  <c r="Q100" i="12"/>
  <c r="Q101" i="12"/>
  <c r="Q72" i="12"/>
  <c r="Q81" i="12"/>
  <c r="Q83" i="12"/>
  <c r="Q85" i="12"/>
  <c r="P71" i="12"/>
  <c r="Q86" i="12"/>
  <c r="P67" i="12"/>
  <c r="Q99" i="12"/>
  <c r="Q71" i="12"/>
  <c r="Q70" i="12"/>
  <c r="Q67" i="12"/>
  <c r="Q92" i="12"/>
  <c r="P69" i="12"/>
  <c r="Q80" i="12"/>
  <c r="Q76" i="12"/>
  <c r="Q74" i="12"/>
  <c r="Q79" i="12"/>
  <c r="Q69" i="12"/>
  <c r="Q89" i="12"/>
  <c r="R94" i="12" l="1"/>
  <c r="R78" i="12"/>
  <c r="AI78" i="12"/>
  <c r="R75" i="12"/>
  <c r="AI75" i="12"/>
  <c r="R68" i="12"/>
  <c r="AI68" i="12"/>
  <c r="R81" i="12"/>
  <c r="AI81" i="12"/>
  <c r="R98" i="12"/>
  <c r="AI98" i="12"/>
  <c r="R73" i="12"/>
  <c r="AI73" i="12"/>
  <c r="R87" i="12"/>
  <c r="AI87" i="12"/>
  <c r="R105" i="12"/>
  <c r="AI105" i="12"/>
  <c r="R104" i="12"/>
  <c r="AI104" i="12"/>
  <c r="R79" i="12"/>
  <c r="AI79" i="12"/>
  <c r="R84" i="12"/>
  <c r="AI84" i="12"/>
  <c r="R89" i="12"/>
  <c r="AI89" i="12"/>
  <c r="R97" i="12"/>
  <c r="AI97" i="12"/>
  <c r="R72" i="12"/>
  <c r="AI72" i="12"/>
  <c r="R76" i="12"/>
  <c r="AI76" i="12"/>
  <c r="R90" i="12"/>
  <c r="AI90" i="12"/>
  <c r="R101" i="12"/>
  <c r="AI101" i="12"/>
  <c r="R96" i="12"/>
  <c r="AI96" i="12"/>
  <c r="R85" i="12"/>
  <c r="AI85" i="12"/>
  <c r="R92" i="12"/>
  <c r="AI92" i="12"/>
  <c r="R102" i="12"/>
  <c r="AI102" i="12"/>
  <c r="R88" i="12"/>
  <c r="AI88" i="12"/>
  <c r="R70" i="12"/>
  <c r="AI70" i="12"/>
  <c r="R82" i="12"/>
  <c r="AI82" i="12"/>
  <c r="R95" i="12"/>
  <c r="AI95" i="12"/>
  <c r="R91" i="12"/>
  <c r="R74" i="12"/>
  <c r="R100" i="12"/>
  <c r="R86" i="12"/>
  <c r="R80" i="12"/>
  <c r="R77" i="12"/>
  <c r="R103" i="12"/>
  <c r="R93" i="12"/>
  <c r="R69" i="12"/>
  <c r="R71" i="12"/>
  <c r="R99" i="12"/>
  <c r="R83" i="12"/>
  <c r="R67" i="12"/>
  <c r="N744" i="14" l="1"/>
  <c r="N450" i="14"/>
  <c r="M450" i="14"/>
  <c r="L450" i="14"/>
  <c r="N449" i="14"/>
  <c r="M449" i="14"/>
  <c r="L449" i="14"/>
  <c r="N448" i="14"/>
  <c r="M448" i="14"/>
  <c r="L448" i="14"/>
  <c r="N447" i="14"/>
  <c r="M447" i="14"/>
  <c r="L447" i="14"/>
  <c r="N446" i="14"/>
  <c r="M446" i="14"/>
  <c r="L446" i="14"/>
  <c r="N445" i="14"/>
  <c r="M445" i="14"/>
  <c r="L445" i="14"/>
  <c r="N444" i="14"/>
  <c r="M444" i="14"/>
  <c r="L444" i="14"/>
  <c r="N443" i="14"/>
  <c r="M443" i="14"/>
  <c r="L443" i="14"/>
  <c r="N442" i="14"/>
  <c r="M442" i="14"/>
  <c r="L442" i="14"/>
  <c r="N441" i="14"/>
  <c r="M441" i="14"/>
  <c r="L441" i="14"/>
  <c r="N440" i="14"/>
  <c r="M440" i="14"/>
  <c r="L440" i="14"/>
  <c r="M439" i="14"/>
  <c r="L439" i="14"/>
  <c r="N431" i="14"/>
  <c r="M431" i="14"/>
  <c r="L431" i="14"/>
  <c r="N430" i="14"/>
  <c r="M430" i="14"/>
  <c r="L430" i="14"/>
  <c r="N429" i="14"/>
  <c r="M429" i="14"/>
  <c r="L429" i="14"/>
  <c r="N428" i="14"/>
  <c r="M428" i="14"/>
  <c r="L428" i="14"/>
  <c r="N427" i="14"/>
  <c r="M427" i="14"/>
  <c r="L427" i="14"/>
  <c r="N426" i="14"/>
  <c r="M426" i="14"/>
  <c r="L426" i="14"/>
  <c r="N425" i="14"/>
  <c r="M425" i="14"/>
  <c r="L425" i="14"/>
  <c r="N424" i="14"/>
  <c r="M424" i="14"/>
  <c r="L424" i="14"/>
  <c r="N423" i="14"/>
  <c r="M423" i="14"/>
  <c r="L423" i="14"/>
  <c r="N422" i="14"/>
  <c r="M422" i="14"/>
  <c r="L422" i="14"/>
  <c r="N421" i="14"/>
  <c r="M421" i="14"/>
  <c r="L421" i="14"/>
  <c r="N420" i="14"/>
  <c r="M420" i="14"/>
  <c r="L420" i="14"/>
  <c r="N419" i="14"/>
  <c r="M419" i="14"/>
  <c r="L419" i="14"/>
  <c r="N418" i="14"/>
  <c r="M418" i="14"/>
  <c r="L418" i="14"/>
  <c r="N417" i="14"/>
  <c r="M417" i="14"/>
  <c r="L417" i="14"/>
  <c r="N416" i="14"/>
  <c r="M416" i="14"/>
  <c r="L416" i="14"/>
  <c r="N415" i="14"/>
  <c r="M415" i="14"/>
  <c r="L415" i="14"/>
  <c r="N414" i="14"/>
  <c r="M414" i="14"/>
  <c r="L414" i="14"/>
  <c r="N413" i="14"/>
  <c r="M413" i="14"/>
  <c r="L413" i="14"/>
  <c r="N412" i="14"/>
  <c r="M412" i="14"/>
  <c r="L412" i="14"/>
  <c r="N411" i="14"/>
  <c r="M411" i="14"/>
  <c r="L411" i="14"/>
  <c r="N410" i="14"/>
  <c r="M410" i="14"/>
  <c r="L410" i="14"/>
  <c r="N409" i="14"/>
  <c r="M409" i="14"/>
  <c r="L409" i="14"/>
  <c r="N408" i="14"/>
  <c r="M408" i="14"/>
  <c r="L408" i="14"/>
  <c r="N407" i="14"/>
  <c r="M407" i="14"/>
  <c r="L407" i="14"/>
  <c r="N406" i="14"/>
  <c r="M406" i="14"/>
  <c r="L406" i="14"/>
  <c r="N405" i="14"/>
  <c r="M405" i="14"/>
  <c r="L405" i="14"/>
  <c r="N404" i="14"/>
  <c r="M404" i="14"/>
  <c r="L404" i="14"/>
  <c r="N403" i="14"/>
  <c r="M403" i="14"/>
  <c r="L403" i="14"/>
  <c r="N402" i="14"/>
  <c r="M402" i="14"/>
  <c r="L402" i="14"/>
  <c r="N401" i="14"/>
  <c r="M401" i="14"/>
  <c r="L401" i="14"/>
  <c r="N400" i="14"/>
  <c r="M400" i="14"/>
  <c r="L400" i="14"/>
  <c r="N399" i="14"/>
  <c r="M399" i="14"/>
  <c r="L399" i="14"/>
  <c r="N398" i="14"/>
  <c r="M398" i="14"/>
  <c r="L398" i="14"/>
  <c r="N397" i="14"/>
  <c r="M397" i="14"/>
  <c r="L397" i="14"/>
  <c r="N396" i="14"/>
  <c r="M396" i="14"/>
  <c r="L396" i="14"/>
  <c r="N395" i="14"/>
  <c r="M395" i="14"/>
  <c r="L395" i="14"/>
  <c r="N394" i="14"/>
  <c r="M394" i="14"/>
  <c r="L394" i="14"/>
  <c r="N393" i="14"/>
  <c r="M393" i="14"/>
  <c r="L393" i="14"/>
  <c r="N392" i="14"/>
  <c r="M392" i="14"/>
  <c r="L392" i="14"/>
  <c r="N391" i="14"/>
  <c r="M391" i="14"/>
  <c r="L391" i="14"/>
  <c r="N390" i="14"/>
  <c r="M390" i="14"/>
  <c r="L390" i="14"/>
  <c r="N389" i="14"/>
  <c r="M389" i="14"/>
  <c r="L389" i="14"/>
  <c r="N388" i="14"/>
  <c r="M388" i="14"/>
  <c r="L388" i="14"/>
  <c r="N387" i="14"/>
  <c r="M387" i="14"/>
  <c r="L387" i="14"/>
  <c r="N386" i="14"/>
  <c r="M386" i="14"/>
  <c r="L386" i="14"/>
  <c r="N385" i="14"/>
  <c r="M385" i="14"/>
  <c r="L385" i="14"/>
  <c r="N384" i="14"/>
  <c r="M384" i="14"/>
  <c r="L384" i="14"/>
  <c r="N383" i="14"/>
  <c r="M383" i="14"/>
  <c r="L383" i="14"/>
  <c r="N382" i="14"/>
  <c r="M382" i="14"/>
  <c r="L382" i="14"/>
  <c r="N381" i="14"/>
  <c r="M381" i="14"/>
  <c r="L381" i="14"/>
  <c r="N380" i="14"/>
  <c r="M380" i="14"/>
  <c r="L380" i="14"/>
  <c r="M379" i="14"/>
  <c r="L379" i="14"/>
  <c r="N369" i="14"/>
  <c r="M369" i="14"/>
  <c r="L369" i="14"/>
  <c r="F369" i="14"/>
  <c r="B369" i="14"/>
  <c r="A369" i="14"/>
  <c r="N368" i="14"/>
  <c r="M368" i="14"/>
  <c r="L368" i="14"/>
  <c r="F368" i="14"/>
  <c r="B368" i="14"/>
  <c r="A368" i="14"/>
  <c r="N367" i="14"/>
  <c r="M367" i="14"/>
  <c r="L367" i="14"/>
  <c r="F367" i="14"/>
  <c r="B367" i="14"/>
  <c r="A367" i="14"/>
  <c r="N366" i="14"/>
  <c r="M366" i="14"/>
  <c r="L366" i="14"/>
  <c r="F366" i="14"/>
  <c r="B366" i="14"/>
  <c r="A366" i="14"/>
  <c r="N365" i="14"/>
  <c r="M365" i="14"/>
  <c r="L365" i="14"/>
  <c r="F365" i="14"/>
  <c r="B365" i="14"/>
  <c r="A365" i="14"/>
  <c r="N364" i="14"/>
  <c r="M364" i="14"/>
  <c r="L364" i="14"/>
  <c r="F364" i="14"/>
  <c r="B364" i="14"/>
  <c r="A364" i="14"/>
  <c r="N363" i="14"/>
  <c r="M363" i="14"/>
  <c r="L363" i="14"/>
  <c r="F363" i="14"/>
  <c r="B363" i="14"/>
  <c r="A363" i="14"/>
  <c r="N362" i="14"/>
  <c r="M362" i="14"/>
  <c r="L362" i="14"/>
  <c r="F362" i="14"/>
  <c r="B362" i="14"/>
  <c r="A362" i="14"/>
  <c r="N361" i="14"/>
  <c r="M361" i="14"/>
  <c r="L361" i="14"/>
  <c r="F361" i="14"/>
  <c r="B361" i="14"/>
  <c r="A361" i="14"/>
  <c r="N360" i="14"/>
  <c r="M360" i="14"/>
  <c r="L360" i="14"/>
  <c r="F360" i="14"/>
  <c r="B360" i="14"/>
  <c r="A360" i="14"/>
  <c r="N359" i="14"/>
  <c r="M359" i="14"/>
  <c r="L359" i="14"/>
  <c r="F359" i="14"/>
  <c r="B359" i="14"/>
  <c r="A359" i="14"/>
  <c r="N358" i="14"/>
  <c r="M358" i="14"/>
  <c r="L358" i="14"/>
  <c r="F358" i="14"/>
  <c r="B358" i="14"/>
  <c r="A358" i="14"/>
  <c r="N357" i="14"/>
  <c r="M357" i="14"/>
  <c r="L357" i="14"/>
  <c r="F357" i="14"/>
  <c r="B357" i="14"/>
  <c r="A357" i="14"/>
  <c r="N356" i="14"/>
  <c r="M356" i="14"/>
  <c r="L356" i="14"/>
  <c r="F356" i="14"/>
  <c r="B356" i="14"/>
  <c r="A356" i="14"/>
  <c r="N355" i="14"/>
  <c r="M355" i="14"/>
  <c r="L355" i="14"/>
  <c r="F355" i="14"/>
  <c r="B355" i="14"/>
  <c r="A355" i="14"/>
  <c r="N354" i="14"/>
  <c r="M354" i="14"/>
  <c r="L354" i="14"/>
  <c r="F354" i="14"/>
  <c r="B354" i="14"/>
  <c r="A354" i="14"/>
  <c r="N353" i="14"/>
  <c r="M353" i="14"/>
  <c r="L353" i="14"/>
  <c r="F353" i="14"/>
  <c r="B353" i="14"/>
  <c r="A353" i="14"/>
  <c r="N352" i="14"/>
  <c r="M352" i="14"/>
  <c r="L352" i="14"/>
  <c r="F352" i="14"/>
  <c r="B352" i="14"/>
  <c r="A352" i="14"/>
  <c r="N351" i="14"/>
  <c r="M351" i="14"/>
  <c r="L351" i="14"/>
  <c r="F351" i="14"/>
  <c r="B351" i="14"/>
  <c r="A351" i="14"/>
  <c r="N350" i="14"/>
  <c r="M350" i="14"/>
  <c r="L350" i="14"/>
  <c r="F350" i="14"/>
  <c r="B350" i="14"/>
  <c r="A350" i="14"/>
  <c r="N349" i="14"/>
  <c r="M349" i="14"/>
  <c r="L349" i="14"/>
  <c r="F349" i="14"/>
  <c r="B349" i="14"/>
  <c r="A349" i="14"/>
  <c r="N348" i="14"/>
  <c r="M348" i="14"/>
  <c r="L348" i="14"/>
  <c r="F348" i="14"/>
  <c r="B348" i="14"/>
  <c r="A348" i="14"/>
  <c r="N347" i="14"/>
  <c r="M347" i="14"/>
  <c r="L347" i="14"/>
  <c r="F347" i="14"/>
  <c r="B347" i="14"/>
  <c r="A347" i="14"/>
  <c r="N346" i="14"/>
  <c r="M346" i="14"/>
  <c r="L346" i="14"/>
  <c r="F346" i="14"/>
  <c r="B346" i="14"/>
  <c r="A346" i="14"/>
  <c r="N345" i="14"/>
  <c r="M345" i="14"/>
  <c r="L345" i="14"/>
  <c r="F345" i="14"/>
  <c r="B345" i="14"/>
  <c r="A345" i="14"/>
  <c r="N344" i="14"/>
  <c r="M344" i="14"/>
  <c r="L344" i="14"/>
  <c r="F344" i="14"/>
  <c r="B344" i="14"/>
  <c r="A344" i="14"/>
  <c r="N343" i="14"/>
  <c r="M343" i="14"/>
  <c r="L343" i="14"/>
  <c r="F343" i="14"/>
  <c r="B343" i="14"/>
  <c r="A343" i="14"/>
  <c r="N342" i="14"/>
  <c r="M342" i="14"/>
  <c r="L342" i="14"/>
  <c r="F342" i="14"/>
  <c r="B342" i="14"/>
  <c r="A342" i="14"/>
  <c r="N341" i="14"/>
  <c r="M341" i="14"/>
  <c r="L341" i="14"/>
  <c r="F341" i="14"/>
  <c r="B341" i="14"/>
  <c r="A341" i="14"/>
  <c r="N340" i="14"/>
  <c r="M340" i="14"/>
  <c r="L340" i="14"/>
  <c r="F340" i="14"/>
  <c r="B340" i="14"/>
  <c r="A340" i="14"/>
  <c r="N339" i="14"/>
  <c r="M339" i="14"/>
  <c r="L339" i="14"/>
  <c r="F339" i="14"/>
  <c r="B339" i="14"/>
  <c r="A339" i="14"/>
  <c r="N338" i="14"/>
  <c r="M338" i="14"/>
  <c r="L338" i="14"/>
  <c r="F338" i="14"/>
  <c r="B338" i="14"/>
  <c r="A338" i="14"/>
  <c r="N337" i="14"/>
  <c r="M337" i="14"/>
  <c r="L337" i="14"/>
  <c r="F337" i="14"/>
  <c r="B337" i="14"/>
  <c r="A337" i="14"/>
  <c r="N336" i="14"/>
  <c r="M336" i="14"/>
  <c r="L336" i="14"/>
  <c r="F336" i="14"/>
  <c r="B336" i="14"/>
  <c r="A336" i="14"/>
  <c r="N335" i="14"/>
  <c r="M335" i="14"/>
  <c r="L335" i="14"/>
  <c r="F335" i="14"/>
  <c r="B335" i="14"/>
  <c r="A335" i="14"/>
  <c r="N334" i="14"/>
  <c r="M334" i="14"/>
  <c r="L334" i="14"/>
  <c r="F334" i="14"/>
  <c r="B334" i="14"/>
  <c r="A334" i="14"/>
  <c r="N333" i="14"/>
  <c r="M333" i="14"/>
  <c r="L333" i="14"/>
  <c r="F333" i="14"/>
  <c r="B333" i="14"/>
  <c r="A333" i="14"/>
  <c r="N332" i="14"/>
  <c r="M332" i="14"/>
  <c r="L332" i="14"/>
  <c r="F332" i="14"/>
  <c r="B332" i="14"/>
  <c r="A332" i="14"/>
  <c r="N331" i="14"/>
  <c r="M331" i="14"/>
  <c r="L331" i="14"/>
  <c r="F331" i="14"/>
  <c r="B331" i="14"/>
  <c r="A331" i="14"/>
  <c r="N330" i="14"/>
  <c r="M330" i="14"/>
  <c r="L330" i="14"/>
  <c r="F330" i="14"/>
  <c r="B330" i="14"/>
  <c r="A330" i="14"/>
  <c r="N329" i="14"/>
  <c r="M329" i="14"/>
  <c r="L329" i="14"/>
  <c r="F329" i="14"/>
  <c r="B329" i="14"/>
  <c r="A329" i="14"/>
  <c r="N328" i="14"/>
  <c r="M328" i="14"/>
  <c r="L328" i="14"/>
  <c r="F328" i="14"/>
  <c r="B328" i="14"/>
  <c r="A328" i="14"/>
  <c r="N327" i="14"/>
  <c r="M327" i="14"/>
  <c r="L327" i="14"/>
  <c r="F327" i="14"/>
  <c r="B327" i="14"/>
  <c r="A327" i="14"/>
  <c r="N326" i="14"/>
  <c r="M326" i="14"/>
  <c r="L326" i="14"/>
  <c r="F326" i="14"/>
  <c r="B326" i="14"/>
  <c r="A326" i="14"/>
  <c r="N325" i="14"/>
  <c r="M325" i="14"/>
  <c r="L325" i="14"/>
  <c r="F325" i="14"/>
  <c r="B325" i="14"/>
  <c r="A325" i="14"/>
  <c r="N324" i="14"/>
  <c r="M324" i="14"/>
  <c r="L324" i="14"/>
  <c r="F324" i="14"/>
  <c r="B324" i="14"/>
  <c r="A324" i="14"/>
  <c r="N323" i="14"/>
  <c r="M323" i="14"/>
  <c r="L323" i="14"/>
  <c r="F323" i="14"/>
  <c r="B323" i="14"/>
  <c r="A323" i="14"/>
  <c r="N322" i="14"/>
  <c r="M322" i="14"/>
  <c r="L322" i="14"/>
  <c r="F322" i="14"/>
  <c r="B322" i="14"/>
  <c r="A322" i="14"/>
  <c r="N321" i="14"/>
  <c r="M321" i="14"/>
  <c r="L321" i="14"/>
  <c r="F321" i="14"/>
  <c r="B321" i="14"/>
  <c r="A321" i="14"/>
  <c r="N320" i="14"/>
  <c r="M320" i="14"/>
  <c r="L320" i="14"/>
  <c r="F320" i="14"/>
  <c r="B320" i="14"/>
  <c r="A320" i="14"/>
  <c r="N319" i="14"/>
  <c r="M319" i="14"/>
  <c r="L319" i="14"/>
  <c r="F319" i="14"/>
  <c r="B319" i="14"/>
  <c r="A319" i="14"/>
  <c r="N318" i="14"/>
  <c r="M318" i="14"/>
  <c r="L318" i="14"/>
  <c r="F318" i="14"/>
  <c r="B318" i="14"/>
  <c r="A318" i="14"/>
  <c r="N317" i="14"/>
  <c r="M317" i="14"/>
  <c r="L317" i="14"/>
  <c r="F317" i="14"/>
  <c r="B317" i="14"/>
  <c r="A317" i="14"/>
  <c r="N316" i="14"/>
  <c r="M316" i="14"/>
  <c r="L316" i="14"/>
  <c r="F316" i="14"/>
  <c r="B316" i="14"/>
  <c r="A316" i="14"/>
  <c r="N315" i="14"/>
  <c r="M315" i="14"/>
  <c r="L315" i="14"/>
  <c r="F315" i="14"/>
  <c r="B315" i="14"/>
  <c r="A315" i="14"/>
  <c r="N314" i="14"/>
  <c r="M314" i="14"/>
  <c r="L314" i="14"/>
  <c r="F314" i="14"/>
  <c r="B314" i="14"/>
  <c r="A314" i="14"/>
  <c r="N313" i="14"/>
  <c r="M313" i="14"/>
  <c r="L313" i="14"/>
  <c r="F313" i="14"/>
  <c r="B313" i="14"/>
  <c r="A313" i="14"/>
  <c r="N312" i="14"/>
  <c r="M312" i="14"/>
  <c r="L312" i="14"/>
  <c r="F312" i="14"/>
  <c r="B312" i="14"/>
  <c r="A312" i="14"/>
  <c r="N311" i="14"/>
  <c r="M311" i="14"/>
  <c r="L311" i="14"/>
  <c r="F311" i="14"/>
  <c r="B311" i="14"/>
  <c r="A311" i="14"/>
  <c r="N310" i="14"/>
  <c r="M310" i="14"/>
  <c r="L310" i="14"/>
  <c r="F310" i="14"/>
  <c r="B310" i="14"/>
  <c r="A310" i="14"/>
  <c r="N309" i="14"/>
  <c r="M309" i="14"/>
  <c r="L309" i="14"/>
  <c r="F309" i="14"/>
  <c r="B309" i="14"/>
  <c r="A309" i="14"/>
  <c r="N308" i="14"/>
  <c r="M308" i="14"/>
  <c r="L308" i="14"/>
  <c r="F308" i="14"/>
  <c r="B308" i="14"/>
  <c r="A308" i="14"/>
  <c r="N307" i="14"/>
  <c r="M307" i="14"/>
  <c r="L307" i="14"/>
  <c r="F307" i="14"/>
  <c r="B307" i="14"/>
  <c r="A307" i="14"/>
  <c r="N306" i="14"/>
  <c r="M306" i="14"/>
  <c r="L306" i="14"/>
  <c r="F306" i="14"/>
  <c r="B306" i="14"/>
  <c r="A306" i="14"/>
  <c r="N305" i="14"/>
  <c r="M305" i="14"/>
  <c r="L305" i="14"/>
  <c r="F305" i="14"/>
  <c r="B305" i="14"/>
  <c r="A305" i="14"/>
  <c r="N304" i="14"/>
  <c r="M304" i="14"/>
  <c r="L304" i="14"/>
  <c r="F304" i="14"/>
  <c r="B304" i="14"/>
  <c r="A304" i="14"/>
  <c r="N303" i="14"/>
  <c r="M303" i="14"/>
  <c r="L303" i="14"/>
  <c r="F303" i="14"/>
  <c r="B303" i="14"/>
  <c r="A303" i="14"/>
  <c r="N302" i="14"/>
  <c r="M302" i="14"/>
  <c r="L302" i="14"/>
  <c r="F302" i="14"/>
  <c r="B302" i="14"/>
  <c r="A302" i="14"/>
  <c r="N301" i="14"/>
  <c r="M301" i="14"/>
  <c r="L301" i="14"/>
  <c r="F301" i="14"/>
  <c r="B301" i="14"/>
  <c r="A301" i="14"/>
  <c r="N300" i="14"/>
  <c r="M300" i="14"/>
  <c r="L300" i="14"/>
  <c r="F300" i="14"/>
  <c r="B300" i="14"/>
  <c r="A300" i="14"/>
  <c r="N299" i="14"/>
  <c r="M299" i="14"/>
  <c r="L299" i="14"/>
  <c r="F299" i="14"/>
  <c r="B299" i="14"/>
  <c r="A299" i="14"/>
  <c r="N298" i="14"/>
  <c r="M298" i="14"/>
  <c r="L298" i="14"/>
  <c r="F298" i="14"/>
  <c r="B298" i="14"/>
  <c r="A298" i="14"/>
  <c r="N297" i="14"/>
  <c r="M297" i="14"/>
  <c r="L297" i="14"/>
  <c r="F297" i="14"/>
  <c r="B297" i="14"/>
  <c r="A297" i="14"/>
  <c r="N296" i="14"/>
  <c r="M296" i="14"/>
  <c r="L296" i="14"/>
  <c r="F296" i="14"/>
  <c r="B296" i="14"/>
  <c r="A296" i="14"/>
  <c r="N295" i="14"/>
  <c r="M295" i="14"/>
  <c r="L295" i="14"/>
  <c r="F295" i="14"/>
  <c r="B295" i="14"/>
  <c r="A295" i="14"/>
  <c r="N294" i="14"/>
  <c r="M294" i="14"/>
  <c r="L294" i="14"/>
  <c r="F294" i="14"/>
  <c r="B294" i="14"/>
  <c r="A294" i="14"/>
  <c r="N293" i="14"/>
  <c r="M293" i="14"/>
  <c r="L293" i="14"/>
  <c r="F293" i="14"/>
  <c r="B293" i="14"/>
  <c r="A293" i="14"/>
  <c r="N292" i="14"/>
  <c r="M292" i="14"/>
  <c r="L292" i="14"/>
  <c r="F292" i="14"/>
  <c r="B292" i="14"/>
  <c r="A292" i="14"/>
  <c r="N291" i="14"/>
  <c r="M291" i="14"/>
  <c r="L291" i="14"/>
  <c r="F291" i="14"/>
  <c r="B291" i="14"/>
  <c r="A291" i="14"/>
  <c r="N290" i="14"/>
  <c r="M290" i="14"/>
  <c r="L290" i="14"/>
  <c r="F290" i="14"/>
  <c r="B290" i="14"/>
  <c r="A290" i="14"/>
  <c r="N289" i="14"/>
  <c r="M289" i="14"/>
  <c r="L289" i="14"/>
  <c r="F289" i="14"/>
  <c r="B289" i="14"/>
  <c r="A289" i="14"/>
  <c r="N288" i="14"/>
  <c r="M288" i="14"/>
  <c r="L288" i="14"/>
  <c r="F288" i="14"/>
  <c r="B288" i="14"/>
  <c r="A288" i="14"/>
  <c r="N287" i="14"/>
  <c r="M287" i="14"/>
  <c r="L287" i="14"/>
  <c r="F287" i="14"/>
  <c r="B287" i="14"/>
  <c r="A287" i="14"/>
  <c r="N286" i="14"/>
  <c r="M286" i="14"/>
  <c r="L286" i="14"/>
  <c r="F286" i="14"/>
  <c r="B286" i="14"/>
  <c r="A286" i="14"/>
  <c r="N285" i="14"/>
  <c r="M285" i="14"/>
  <c r="L285" i="14"/>
  <c r="F285" i="14"/>
  <c r="B285" i="14"/>
  <c r="A285" i="14"/>
  <c r="N284" i="14"/>
  <c r="M284" i="14"/>
  <c r="L284" i="14"/>
  <c r="F284" i="14"/>
  <c r="B284" i="14"/>
  <c r="A284" i="14"/>
  <c r="N283" i="14"/>
  <c r="M283" i="14"/>
  <c r="L283" i="14"/>
  <c r="F283" i="14"/>
  <c r="B283" i="14"/>
  <c r="A283" i="14"/>
  <c r="N282" i="14"/>
  <c r="M282" i="14"/>
  <c r="L282" i="14"/>
  <c r="F282" i="14"/>
  <c r="B282" i="14"/>
  <c r="A282" i="14"/>
  <c r="N281" i="14"/>
  <c r="M281" i="14"/>
  <c r="L281" i="14"/>
  <c r="F281" i="14"/>
  <c r="B281" i="14"/>
  <c r="A281" i="14"/>
  <c r="N280" i="14"/>
  <c r="M280" i="14"/>
  <c r="L280" i="14"/>
  <c r="F280" i="14"/>
  <c r="B280" i="14"/>
  <c r="A280" i="14"/>
  <c r="N279" i="14"/>
  <c r="M279" i="14"/>
  <c r="L279" i="14"/>
  <c r="F279" i="14"/>
  <c r="B279" i="14"/>
  <c r="A279" i="14"/>
  <c r="N278" i="14"/>
  <c r="M278" i="14"/>
  <c r="L278" i="14"/>
  <c r="F278" i="14"/>
  <c r="B278" i="14"/>
  <c r="A278" i="14"/>
  <c r="N277" i="14"/>
  <c r="M277" i="14"/>
  <c r="L277" i="14"/>
  <c r="F277" i="14"/>
  <c r="B277" i="14"/>
  <c r="A277" i="14"/>
  <c r="N276" i="14"/>
  <c r="M276" i="14"/>
  <c r="L276" i="14"/>
  <c r="F276" i="14"/>
  <c r="B276" i="14"/>
  <c r="A276" i="14"/>
  <c r="N275" i="14"/>
  <c r="M275" i="14"/>
  <c r="L275" i="14"/>
  <c r="F275" i="14"/>
  <c r="B275" i="14"/>
  <c r="A275" i="14"/>
  <c r="N274" i="14"/>
  <c r="M274" i="14"/>
  <c r="L274" i="14"/>
  <c r="F274" i="14"/>
  <c r="B274" i="14"/>
  <c r="A274" i="14"/>
  <c r="N273" i="14"/>
  <c r="M273" i="14"/>
  <c r="L273" i="14"/>
  <c r="F273" i="14"/>
  <c r="B273" i="14"/>
  <c r="A273" i="14"/>
  <c r="N272" i="14"/>
  <c r="M272" i="14"/>
  <c r="L272" i="14"/>
  <c r="F272" i="14"/>
  <c r="B272" i="14"/>
  <c r="A272" i="14"/>
  <c r="N271" i="14"/>
  <c r="M271" i="14"/>
  <c r="L271" i="14"/>
  <c r="F271" i="14"/>
  <c r="B271" i="14"/>
  <c r="A271" i="14"/>
  <c r="N270" i="14"/>
  <c r="M270" i="14"/>
  <c r="L270" i="14"/>
  <c r="F270" i="14"/>
  <c r="B270" i="14"/>
  <c r="A270" i="14"/>
  <c r="N269" i="14"/>
  <c r="M269" i="14"/>
  <c r="L269" i="14"/>
  <c r="F269" i="14"/>
  <c r="B269" i="14"/>
  <c r="A269" i="14"/>
  <c r="N268" i="14"/>
  <c r="M268" i="14"/>
  <c r="L268" i="14"/>
  <c r="F268" i="14"/>
  <c r="B268" i="14"/>
  <c r="A268" i="14"/>
  <c r="N267" i="14"/>
  <c r="M267" i="14"/>
  <c r="L267" i="14"/>
  <c r="F267" i="14"/>
  <c r="B267" i="14"/>
  <c r="A267" i="14"/>
  <c r="N266" i="14"/>
  <c r="M266" i="14"/>
  <c r="L266" i="14"/>
  <c r="F266" i="14"/>
  <c r="B266" i="14"/>
  <c r="A266" i="14"/>
  <c r="N265" i="14"/>
  <c r="M265" i="14"/>
  <c r="L265" i="14"/>
  <c r="F265" i="14"/>
  <c r="B265" i="14"/>
  <c r="A265" i="14"/>
  <c r="N264" i="14"/>
  <c r="M264" i="14"/>
  <c r="L264" i="14"/>
  <c r="F264" i="14"/>
  <c r="B264" i="14"/>
  <c r="A264" i="14"/>
  <c r="N263" i="14"/>
  <c r="M263" i="14"/>
  <c r="L263" i="14"/>
  <c r="F263" i="14"/>
  <c r="B263" i="14"/>
  <c r="A263" i="14"/>
  <c r="N262" i="14"/>
  <c r="M262" i="14"/>
  <c r="L262" i="14"/>
  <c r="F262" i="14"/>
  <c r="B262" i="14"/>
  <c r="A262" i="14"/>
  <c r="N261" i="14"/>
  <c r="M261" i="14"/>
  <c r="L261" i="14"/>
  <c r="F261" i="14"/>
  <c r="B261" i="14"/>
  <c r="A261" i="14"/>
  <c r="N260" i="14"/>
  <c r="M260" i="14"/>
  <c r="L260" i="14"/>
  <c r="F260" i="14"/>
  <c r="B260" i="14"/>
  <c r="A260" i="14"/>
  <c r="N259" i="14"/>
  <c r="M259" i="14"/>
  <c r="L259" i="14"/>
  <c r="F259" i="14"/>
  <c r="B259" i="14"/>
  <c r="A259" i="14"/>
  <c r="N258" i="14"/>
  <c r="M258" i="14"/>
  <c r="L258" i="14"/>
  <c r="F258" i="14"/>
  <c r="B258" i="14"/>
  <c r="A258" i="14"/>
  <c r="N257" i="14"/>
  <c r="M257" i="14"/>
  <c r="L257" i="14"/>
  <c r="F257" i="14"/>
  <c r="B257" i="14"/>
  <c r="A257" i="14"/>
  <c r="N256" i="14"/>
  <c r="M256" i="14"/>
  <c r="L256" i="14"/>
  <c r="F256" i="14"/>
  <c r="B256" i="14"/>
  <c r="A256" i="14"/>
  <c r="N255" i="14"/>
  <c r="M255" i="14"/>
  <c r="L255" i="14"/>
  <c r="F255" i="14"/>
  <c r="B255" i="14"/>
  <c r="A255" i="14"/>
  <c r="N254" i="14"/>
  <c r="M254" i="14"/>
  <c r="L254" i="14"/>
  <c r="F254" i="14"/>
  <c r="B254" i="14"/>
  <c r="A254" i="14"/>
  <c r="N253" i="14"/>
  <c r="M253" i="14"/>
  <c r="L253" i="14"/>
  <c r="F253" i="14"/>
  <c r="B253" i="14"/>
  <c r="A253" i="14"/>
  <c r="N252" i="14"/>
  <c r="M252" i="14"/>
  <c r="L252" i="14"/>
  <c r="F252" i="14"/>
  <c r="B252" i="14"/>
  <c r="A252" i="14"/>
  <c r="N251" i="14"/>
  <c r="M251" i="14"/>
  <c r="L251" i="14"/>
  <c r="F251" i="14"/>
  <c r="B251" i="14"/>
  <c r="A251" i="14"/>
  <c r="N250" i="14"/>
  <c r="M250" i="14"/>
  <c r="L250" i="14"/>
  <c r="F250" i="14"/>
  <c r="B250" i="14"/>
  <c r="A250" i="14"/>
  <c r="N249" i="14"/>
  <c r="M249" i="14"/>
  <c r="L249" i="14"/>
  <c r="F249" i="14"/>
  <c r="B249" i="14"/>
  <c r="A249" i="14"/>
  <c r="N248" i="14"/>
  <c r="M248" i="14"/>
  <c r="L248" i="14"/>
  <c r="F248" i="14"/>
  <c r="B248" i="14"/>
  <c r="A248" i="14"/>
  <c r="N247" i="14"/>
  <c r="M247" i="14"/>
  <c r="L247" i="14"/>
  <c r="F247" i="14"/>
  <c r="B247" i="14"/>
  <c r="A247" i="14"/>
  <c r="N246" i="14"/>
  <c r="M246" i="14"/>
  <c r="L246" i="14"/>
  <c r="F246" i="14"/>
  <c r="B246" i="14"/>
  <c r="A246" i="14"/>
  <c r="N245" i="14"/>
  <c r="M245" i="14"/>
  <c r="L245" i="14"/>
  <c r="F245" i="14"/>
  <c r="B245" i="14"/>
  <c r="A245" i="14"/>
  <c r="N244" i="14"/>
  <c r="M244" i="14"/>
  <c r="L244" i="14"/>
  <c r="F244" i="14"/>
  <c r="B244" i="14"/>
  <c r="A244" i="14"/>
  <c r="N243" i="14"/>
  <c r="M243" i="14"/>
  <c r="L243" i="14"/>
  <c r="F243" i="14"/>
  <c r="B243" i="14"/>
  <c r="A243" i="14"/>
  <c r="N242" i="14"/>
  <c r="M242" i="14"/>
  <c r="L242" i="14"/>
  <c r="F242" i="14"/>
  <c r="B242" i="14"/>
  <c r="A242" i="14"/>
  <c r="N241" i="14"/>
  <c r="M241" i="14"/>
  <c r="L241" i="14"/>
  <c r="F241" i="14"/>
  <c r="B241" i="14"/>
  <c r="A241" i="14"/>
  <c r="N240" i="14"/>
  <c r="M240" i="14"/>
  <c r="L240" i="14"/>
  <c r="F240" i="14"/>
  <c r="B240" i="14"/>
  <c r="A240" i="14"/>
  <c r="N239" i="14"/>
  <c r="M239" i="14"/>
  <c r="L239" i="14"/>
  <c r="F239" i="14"/>
  <c r="B239" i="14"/>
  <c r="A239" i="14"/>
  <c r="N238" i="14"/>
  <c r="M238" i="14"/>
  <c r="L238" i="14"/>
  <c r="F238" i="14"/>
  <c r="B238" i="14"/>
  <c r="A238" i="14"/>
  <c r="N237" i="14"/>
  <c r="M237" i="14"/>
  <c r="L237" i="14"/>
  <c r="F237" i="14"/>
  <c r="B237" i="14"/>
  <c r="A237" i="14"/>
  <c r="N236" i="14"/>
  <c r="M236" i="14"/>
  <c r="L236" i="14"/>
  <c r="F236" i="14"/>
  <c r="B236" i="14"/>
  <c r="A236" i="14"/>
  <c r="N235" i="14"/>
  <c r="M235" i="14"/>
  <c r="L235" i="14"/>
  <c r="F235" i="14"/>
  <c r="B235" i="14"/>
  <c r="A235" i="14"/>
  <c r="N234" i="14"/>
  <c r="M234" i="14"/>
  <c r="L234" i="14"/>
  <c r="F234" i="14"/>
  <c r="B234" i="14"/>
  <c r="A234" i="14"/>
  <c r="N233" i="14"/>
  <c r="M233" i="14"/>
  <c r="L233" i="14"/>
  <c r="F233" i="14"/>
  <c r="B233" i="14"/>
  <c r="A233" i="14"/>
  <c r="N232" i="14"/>
  <c r="M232" i="14"/>
  <c r="L232" i="14"/>
  <c r="F232" i="14"/>
  <c r="B232" i="14"/>
  <c r="A232" i="14"/>
  <c r="N231" i="14"/>
  <c r="M231" i="14"/>
  <c r="L231" i="14"/>
  <c r="F231" i="14"/>
  <c r="B231" i="14"/>
  <c r="A231" i="14"/>
  <c r="N230" i="14"/>
  <c r="M230" i="14"/>
  <c r="L230" i="14"/>
  <c r="F230" i="14"/>
  <c r="B230" i="14"/>
  <c r="A230" i="14"/>
  <c r="N229" i="14"/>
  <c r="M229" i="14"/>
  <c r="L229" i="14"/>
  <c r="F229" i="14"/>
  <c r="B229" i="14"/>
  <c r="A229" i="14"/>
  <c r="N228" i="14"/>
  <c r="M228" i="14"/>
  <c r="L228" i="14"/>
  <c r="F228" i="14"/>
  <c r="B228" i="14"/>
  <c r="A228" i="14"/>
  <c r="N227" i="14"/>
  <c r="M227" i="14"/>
  <c r="L227" i="14"/>
  <c r="F227" i="14"/>
  <c r="B227" i="14"/>
  <c r="A227" i="14"/>
  <c r="N226" i="14"/>
  <c r="M226" i="14"/>
  <c r="L226" i="14"/>
  <c r="F226" i="14"/>
  <c r="B226" i="14"/>
  <c r="A226" i="14"/>
  <c r="N225" i="14"/>
  <c r="M225" i="14"/>
  <c r="L225" i="14"/>
  <c r="F225" i="14"/>
  <c r="B225" i="14"/>
  <c r="A225" i="14"/>
  <c r="N224" i="14"/>
  <c r="M224" i="14"/>
  <c r="L224" i="14"/>
  <c r="F224" i="14"/>
  <c r="B224" i="14"/>
  <c r="A224" i="14"/>
  <c r="N223" i="14"/>
  <c r="M223" i="14"/>
  <c r="L223" i="14"/>
  <c r="F223" i="14"/>
  <c r="B223" i="14"/>
  <c r="A223" i="14"/>
  <c r="N222" i="14"/>
  <c r="M222" i="14"/>
  <c r="L222" i="14"/>
  <c r="F222" i="14"/>
  <c r="B222" i="14"/>
  <c r="A222" i="14"/>
  <c r="N221" i="14"/>
  <c r="M221" i="14"/>
  <c r="L221" i="14"/>
  <c r="F221" i="14"/>
  <c r="B221" i="14"/>
  <c r="A221" i="14"/>
  <c r="N220" i="14"/>
  <c r="M220" i="14"/>
  <c r="L220" i="14"/>
  <c r="F220" i="14"/>
  <c r="B220" i="14"/>
  <c r="A220" i="14"/>
  <c r="N219" i="14"/>
  <c r="M219" i="14"/>
  <c r="L219" i="14"/>
  <c r="F219" i="14"/>
  <c r="B219" i="14"/>
  <c r="A219" i="14"/>
  <c r="N218" i="14"/>
  <c r="M218" i="14"/>
  <c r="L218" i="14"/>
  <c r="F218" i="14"/>
  <c r="B218" i="14"/>
  <c r="A218" i="14"/>
  <c r="N217" i="14"/>
  <c r="M217" i="14"/>
  <c r="L217" i="14"/>
  <c r="F217" i="14"/>
  <c r="B217" i="14"/>
  <c r="A217" i="14"/>
  <c r="N216" i="14"/>
  <c r="M216" i="14"/>
  <c r="L216" i="14"/>
  <c r="F216" i="14"/>
  <c r="B216" i="14"/>
  <c r="A216" i="14"/>
  <c r="N215" i="14"/>
  <c r="M215" i="14"/>
  <c r="L215" i="14"/>
  <c r="F215" i="14"/>
  <c r="B215" i="14"/>
  <c r="A215" i="14"/>
  <c r="N214" i="14"/>
  <c r="M214" i="14"/>
  <c r="L214" i="14"/>
  <c r="F214" i="14"/>
  <c r="B214" i="14"/>
  <c r="A214" i="14"/>
  <c r="N213" i="14"/>
  <c r="M213" i="14"/>
  <c r="L213" i="14"/>
  <c r="F213" i="14"/>
  <c r="B213" i="14"/>
  <c r="A213" i="14"/>
  <c r="N212" i="14"/>
  <c r="M212" i="14"/>
  <c r="L212" i="14"/>
  <c r="F212" i="14"/>
  <c r="B212" i="14"/>
  <c r="A212" i="14"/>
  <c r="N211" i="14"/>
  <c r="M211" i="14"/>
  <c r="L211" i="14"/>
  <c r="F211" i="14"/>
  <c r="B211" i="14"/>
  <c r="A211" i="14"/>
  <c r="N210" i="14"/>
  <c r="M210" i="14"/>
  <c r="L210" i="14"/>
  <c r="F210" i="14"/>
  <c r="B210" i="14"/>
  <c r="A210" i="14"/>
  <c r="N209" i="14"/>
  <c r="M209" i="14"/>
  <c r="L209" i="14"/>
  <c r="F209" i="14"/>
  <c r="B209" i="14"/>
  <c r="A209" i="14"/>
  <c r="N208" i="14"/>
  <c r="M208" i="14"/>
  <c r="L208" i="14"/>
  <c r="F208" i="14"/>
  <c r="B208" i="14"/>
  <c r="A208" i="14"/>
  <c r="N207" i="14"/>
  <c r="M207" i="14"/>
  <c r="L207" i="14"/>
  <c r="F207" i="14"/>
  <c r="B207" i="14"/>
  <c r="A207" i="14"/>
  <c r="N206" i="14"/>
  <c r="M206" i="14"/>
  <c r="L206" i="14"/>
  <c r="F206" i="14"/>
  <c r="B206" i="14"/>
  <c r="A206" i="14"/>
  <c r="N205" i="14"/>
  <c r="M205" i="14"/>
  <c r="L205" i="14"/>
  <c r="F205" i="14"/>
  <c r="B205" i="14"/>
  <c r="A205" i="14"/>
  <c r="N204" i="14"/>
  <c r="M204" i="14"/>
  <c r="L204" i="14"/>
  <c r="F204" i="14"/>
  <c r="B204" i="14"/>
  <c r="A204" i="14"/>
  <c r="N203" i="14"/>
  <c r="M203" i="14"/>
  <c r="L203" i="14"/>
  <c r="F203" i="14"/>
  <c r="B203" i="14"/>
  <c r="A203" i="14"/>
  <c r="N202" i="14"/>
  <c r="M202" i="14"/>
  <c r="L202" i="14"/>
  <c r="F202" i="14"/>
  <c r="B202" i="14"/>
  <c r="A202" i="14"/>
  <c r="N201" i="14"/>
  <c r="M201" i="14"/>
  <c r="L201" i="14"/>
  <c r="F201" i="14"/>
  <c r="B201" i="14"/>
  <c r="A201" i="14"/>
  <c r="N200" i="14"/>
  <c r="M200" i="14"/>
  <c r="L200" i="14"/>
  <c r="F200" i="14"/>
  <c r="B200" i="14"/>
  <c r="A200" i="14"/>
  <c r="N199" i="14"/>
  <c r="M199" i="14"/>
  <c r="L199" i="14"/>
  <c r="F199" i="14"/>
  <c r="B199" i="14"/>
  <c r="A199" i="14"/>
  <c r="N198" i="14"/>
  <c r="M198" i="14"/>
  <c r="L198" i="14"/>
  <c r="F198" i="14"/>
  <c r="B198" i="14"/>
  <c r="A198" i="14"/>
  <c r="N197" i="14"/>
  <c r="M197" i="14"/>
  <c r="L197" i="14"/>
  <c r="F197" i="14"/>
  <c r="B197" i="14"/>
  <c r="A197" i="14"/>
  <c r="N196" i="14"/>
  <c r="M196" i="14"/>
  <c r="L196" i="14"/>
  <c r="F196" i="14"/>
  <c r="B196" i="14"/>
  <c r="A196" i="14"/>
  <c r="N195" i="14"/>
  <c r="M195" i="14"/>
  <c r="L195" i="14"/>
  <c r="F195" i="14"/>
  <c r="B195" i="14"/>
  <c r="A195" i="14"/>
  <c r="N194" i="14"/>
  <c r="M194" i="14"/>
  <c r="L194" i="14"/>
  <c r="F194" i="14"/>
  <c r="B194" i="14"/>
  <c r="A194" i="14"/>
  <c r="N193" i="14"/>
  <c r="M193" i="14"/>
  <c r="L193" i="14"/>
  <c r="F193" i="14"/>
  <c r="B193" i="14"/>
  <c r="A193" i="14"/>
  <c r="N192" i="14"/>
  <c r="M192" i="14"/>
  <c r="L192" i="14"/>
  <c r="F192" i="14"/>
  <c r="B192" i="14"/>
  <c r="A192" i="14"/>
  <c r="N191" i="14"/>
  <c r="M191" i="14"/>
  <c r="L191" i="14"/>
  <c r="F191" i="14"/>
  <c r="B191" i="14"/>
  <c r="A191" i="14"/>
  <c r="N190" i="14"/>
  <c r="M190" i="14"/>
  <c r="L190" i="14"/>
  <c r="F190" i="14"/>
  <c r="B190" i="14"/>
  <c r="A190" i="14"/>
  <c r="N189" i="14"/>
  <c r="M189" i="14"/>
  <c r="L189" i="14"/>
  <c r="F189" i="14"/>
  <c r="B189" i="14"/>
  <c r="A189" i="14"/>
  <c r="N188" i="14"/>
  <c r="M188" i="14"/>
  <c r="L188" i="14"/>
  <c r="F188" i="14"/>
  <c r="B188" i="14"/>
  <c r="A188" i="14"/>
  <c r="N187" i="14"/>
  <c r="M187" i="14"/>
  <c r="L187" i="14"/>
  <c r="F187" i="14"/>
  <c r="B187" i="14"/>
  <c r="A187" i="14"/>
  <c r="N186" i="14"/>
  <c r="M186" i="14"/>
  <c r="L186" i="14"/>
  <c r="F186" i="14"/>
  <c r="B186" i="14"/>
  <c r="A186" i="14"/>
  <c r="N185" i="14"/>
  <c r="M185" i="14"/>
  <c r="L185" i="14"/>
  <c r="F185" i="14"/>
  <c r="B185" i="14"/>
  <c r="A185" i="14"/>
  <c r="N184" i="14"/>
  <c r="M184" i="14"/>
  <c r="L184" i="14"/>
  <c r="F184" i="14"/>
  <c r="B184" i="14"/>
  <c r="A184" i="14"/>
  <c r="N183" i="14"/>
  <c r="M183" i="14"/>
  <c r="L183" i="14"/>
  <c r="F183" i="14"/>
  <c r="B183" i="14"/>
  <c r="A183" i="14"/>
  <c r="N182" i="14"/>
  <c r="M182" i="14"/>
  <c r="L182" i="14"/>
  <c r="F182" i="14"/>
  <c r="B182" i="14"/>
  <c r="A182" i="14"/>
  <c r="N181" i="14"/>
  <c r="M181" i="14"/>
  <c r="L181" i="14"/>
  <c r="F181" i="14"/>
  <c r="B181" i="14"/>
  <c r="A181" i="14"/>
  <c r="N180" i="14"/>
  <c r="M180" i="14"/>
  <c r="L180" i="14"/>
  <c r="F180" i="14"/>
  <c r="B180" i="14"/>
  <c r="A180" i="14"/>
  <c r="N179" i="14"/>
  <c r="M179" i="14"/>
  <c r="L179" i="14"/>
  <c r="F179" i="14"/>
  <c r="B179" i="14"/>
  <c r="A179" i="14"/>
  <c r="N178" i="14"/>
  <c r="M178" i="14"/>
  <c r="L178" i="14"/>
  <c r="F178" i="14"/>
  <c r="B178" i="14"/>
  <c r="A178" i="14"/>
  <c r="N177" i="14"/>
  <c r="M177" i="14"/>
  <c r="L177" i="14"/>
  <c r="F177" i="14"/>
  <c r="B177" i="14"/>
  <c r="A177" i="14"/>
  <c r="N176" i="14"/>
  <c r="M176" i="14"/>
  <c r="L176" i="14"/>
  <c r="F176" i="14"/>
  <c r="B176" i="14"/>
  <c r="A176" i="14"/>
  <c r="N175" i="14"/>
  <c r="M175" i="14"/>
  <c r="L175" i="14"/>
  <c r="F175" i="14"/>
  <c r="B175" i="14"/>
  <c r="A175" i="14"/>
  <c r="N174" i="14"/>
  <c r="M174" i="14"/>
  <c r="L174" i="14"/>
  <c r="F174" i="14"/>
  <c r="B174" i="14"/>
  <c r="A174" i="14"/>
  <c r="N173" i="14"/>
  <c r="M173" i="14"/>
  <c r="L173" i="14"/>
  <c r="F173" i="14"/>
  <c r="B173" i="14"/>
  <c r="A173" i="14"/>
  <c r="N172" i="14"/>
  <c r="M172" i="14"/>
  <c r="L172" i="14"/>
  <c r="F172" i="14"/>
  <c r="B172" i="14"/>
  <c r="A172" i="14"/>
  <c r="N171" i="14"/>
  <c r="M171" i="14"/>
  <c r="L171" i="14"/>
  <c r="F171" i="14"/>
  <c r="B171" i="14"/>
  <c r="A171" i="14"/>
  <c r="N170" i="14"/>
  <c r="M170" i="14"/>
  <c r="L170" i="14"/>
  <c r="F170" i="14"/>
  <c r="B170" i="14"/>
  <c r="A170" i="14"/>
  <c r="N169" i="14"/>
  <c r="M169" i="14"/>
  <c r="L169" i="14"/>
  <c r="F169" i="14"/>
  <c r="B169" i="14"/>
  <c r="A169" i="14"/>
  <c r="N168" i="14"/>
  <c r="M168" i="14"/>
  <c r="L168" i="14"/>
  <c r="F168" i="14"/>
  <c r="B168" i="14"/>
  <c r="A168" i="14"/>
  <c r="N167" i="14"/>
  <c r="M167" i="14"/>
  <c r="L167" i="14"/>
  <c r="F167" i="14"/>
  <c r="B167" i="14"/>
  <c r="A167" i="14"/>
  <c r="N166" i="14"/>
  <c r="M166" i="14"/>
  <c r="L166" i="14"/>
  <c r="F166" i="14"/>
  <c r="B166" i="14"/>
  <c r="A166" i="14"/>
  <c r="N165" i="14"/>
  <c r="M165" i="14"/>
  <c r="L165" i="14"/>
  <c r="F165" i="14"/>
  <c r="B165" i="14"/>
  <c r="A165" i="14"/>
  <c r="N164" i="14"/>
  <c r="M164" i="14"/>
  <c r="L164" i="14"/>
  <c r="F164" i="14"/>
  <c r="B164" i="14"/>
  <c r="A164" i="14"/>
  <c r="N163" i="14"/>
  <c r="M163" i="14"/>
  <c r="L163" i="14"/>
  <c r="F163" i="14"/>
  <c r="B163" i="14"/>
  <c r="A163" i="14"/>
  <c r="N162" i="14"/>
  <c r="M162" i="14"/>
  <c r="L162" i="14"/>
  <c r="F162" i="14"/>
  <c r="B162" i="14"/>
  <c r="A162" i="14"/>
  <c r="N161" i="14"/>
  <c r="M161" i="14"/>
  <c r="L161" i="14"/>
  <c r="F161" i="14"/>
  <c r="B161" i="14"/>
  <c r="A161" i="14"/>
  <c r="N160" i="14"/>
  <c r="M160" i="14"/>
  <c r="L160" i="14"/>
  <c r="F160" i="14"/>
  <c r="B160" i="14"/>
  <c r="A160" i="14"/>
  <c r="N159" i="14"/>
  <c r="M159" i="14"/>
  <c r="L159" i="14"/>
  <c r="F159" i="14"/>
  <c r="B159" i="14"/>
  <c r="A159" i="14"/>
  <c r="N158" i="14"/>
  <c r="M158" i="14"/>
  <c r="L158" i="14"/>
  <c r="F158" i="14"/>
  <c r="B158" i="14"/>
  <c r="A158" i="14"/>
  <c r="N157" i="14"/>
  <c r="M157" i="14"/>
  <c r="L157" i="14"/>
  <c r="F157" i="14"/>
  <c r="B157" i="14"/>
  <c r="A157" i="14"/>
  <c r="N156" i="14"/>
  <c r="M156" i="14"/>
  <c r="L156" i="14"/>
  <c r="F156" i="14"/>
  <c r="B156" i="14"/>
  <c r="A156" i="14"/>
  <c r="N155" i="14"/>
  <c r="M155" i="14"/>
  <c r="L155" i="14"/>
  <c r="F155" i="14"/>
  <c r="B155" i="14"/>
  <c r="A155" i="14"/>
  <c r="N154" i="14"/>
  <c r="M154" i="14"/>
  <c r="L154" i="14"/>
  <c r="F154" i="14"/>
  <c r="B154" i="14"/>
  <c r="A154" i="14"/>
  <c r="N153" i="14"/>
  <c r="M153" i="14"/>
  <c r="L153" i="14"/>
  <c r="F153" i="14"/>
  <c r="B153" i="14"/>
  <c r="A153" i="14"/>
  <c r="N152" i="14"/>
  <c r="M152" i="14"/>
  <c r="L152" i="14"/>
  <c r="F152" i="14"/>
  <c r="B152" i="14"/>
  <c r="A152" i="14"/>
  <c r="N151" i="14"/>
  <c r="M151" i="14"/>
  <c r="L151" i="14"/>
  <c r="F151" i="14"/>
  <c r="B151" i="14"/>
  <c r="A151" i="14"/>
  <c r="N150" i="14"/>
  <c r="M150" i="14"/>
  <c r="L150" i="14"/>
  <c r="F150" i="14"/>
  <c r="B150" i="14"/>
  <c r="A150" i="14"/>
  <c r="N149" i="14"/>
  <c r="M149" i="14"/>
  <c r="L149" i="14"/>
  <c r="F149" i="14"/>
  <c r="B149" i="14"/>
  <c r="A149" i="14"/>
  <c r="N148" i="14"/>
  <c r="M148" i="14"/>
  <c r="L148" i="14"/>
  <c r="F148" i="14"/>
  <c r="B148" i="14"/>
  <c r="A148" i="14"/>
  <c r="N147" i="14"/>
  <c r="M147" i="14"/>
  <c r="L147" i="14"/>
  <c r="F147" i="14"/>
  <c r="B147" i="14"/>
  <c r="A147" i="14"/>
  <c r="N146" i="14"/>
  <c r="M146" i="14"/>
  <c r="L146" i="14"/>
  <c r="F146" i="14"/>
  <c r="B146" i="14"/>
  <c r="A146" i="14"/>
  <c r="N145" i="14"/>
  <c r="M145" i="14"/>
  <c r="L145" i="14"/>
  <c r="F145" i="14"/>
  <c r="B145" i="14"/>
  <c r="A145" i="14"/>
  <c r="N144" i="14"/>
  <c r="M144" i="14"/>
  <c r="L144" i="14"/>
  <c r="F144" i="14"/>
  <c r="B144" i="14"/>
  <c r="A144" i="14"/>
  <c r="N143" i="14"/>
  <c r="M143" i="14"/>
  <c r="L143" i="14"/>
  <c r="F143" i="14"/>
  <c r="B143" i="14"/>
  <c r="A143" i="14"/>
  <c r="N142" i="14"/>
  <c r="M142" i="14"/>
  <c r="L142" i="14"/>
  <c r="F142" i="14"/>
  <c r="B142" i="14"/>
  <c r="A142" i="14"/>
  <c r="N141" i="14"/>
  <c r="M141" i="14"/>
  <c r="L141" i="14"/>
  <c r="F141" i="14"/>
  <c r="B141" i="14"/>
  <c r="A141" i="14"/>
  <c r="N140" i="14"/>
  <c r="M140" i="14"/>
  <c r="L140" i="14"/>
  <c r="F140" i="14"/>
  <c r="B140" i="14"/>
  <c r="A140" i="14"/>
  <c r="N139" i="14"/>
  <c r="M139" i="14"/>
  <c r="L139" i="14"/>
  <c r="F139" i="14"/>
  <c r="B139" i="14"/>
  <c r="A139" i="14"/>
  <c r="N138" i="14"/>
  <c r="M138" i="14"/>
  <c r="L138" i="14"/>
  <c r="F138" i="14"/>
  <c r="B138" i="14"/>
  <c r="A138" i="14"/>
  <c r="N137" i="14"/>
  <c r="M137" i="14"/>
  <c r="L137" i="14"/>
  <c r="F137" i="14"/>
  <c r="B137" i="14"/>
  <c r="A137" i="14"/>
  <c r="N136" i="14"/>
  <c r="M136" i="14"/>
  <c r="L136" i="14"/>
  <c r="F136" i="14"/>
  <c r="B136" i="14"/>
  <c r="A136" i="14"/>
  <c r="N135" i="14"/>
  <c r="M135" i="14"/>
  <c r="L135" i="14"/>
  <c r="F135" i="14"/>
  <c r="B135" i="14"/>
  <c r="A135" i="14"/>
  <c r="N134" i="14"/>
  <c r="M134" i="14"/>
  <c r="L134" i="14"/>
  <c r="F134" i="14"/>
  <c r="B134" i="14"/>
  <c r="A134" i="14"/>
  <c r="N133" i="14"/>
  <c r="M133" i="14"/>
  <c r="L133" i="14"/>
  <c r="F133" i="14"/>
  <c r="B133" i="14"/>
  <c r="A133" i="14"/>
  <c r="N132" i="14"/>
  <c r="M132" i="14"/>
  <c r="L132" i="14"/>
  <c r="F132" i="14"/>
  <c r="B132" i="14"/>
  <c r="A132" i="14"/>
  <c r="N131" i="14"/>
  <c r="M131" i="14"/>
  <c r="L131" i="14"/>
  <c r="F131" i="14"/>
  <c r="B131" i="14"/>
  <c r="A131" i="14"/>
  <c r="N130" i="14"/>
  <c r="M130" i="14"/>
  <c r="L130" i="14"/>
  <c r="F130" i="14"/>
  <c r="B130" i="14"/>
  <c r="A130" i="14"/>
  <c r="N129" i="14"/>
  <c r="M129" i="14"/>
  <c r="L129" i="14"/>
  <c r="F129" i="14"/>
  <c r="B129" i="14"/>
  <c r="A129" i="14"/>
  <c r="N128" i="14"/>
  <c r="M128" i="14"/>
  <c r="L128" i="14"/>
  <c r="F128" i="14"/>
  <c r="B128" i="14"/>
  <c r="A128" i="14"/>
  <c r="N127" i="14"/>
  <c r="M127" i="14"/>
  <c r="L127" i="14"/>
  <c r="F127" i="14"/>
  <c r="B127" i="14"/>
  <c r="A127" i="14"/>
  <c r="N126" i="14"/>
  <c r="M126" i="14"/>
  <c r="L126" i="14"/>
  <c r="F126" i="14"/>
  <c r="B126" i="14"/>
  <c r="A126" i="14"/>
  <c r="N125" i="14"/>
  <c r="M125" i="14"/>
  <c r="L125" i="14"/>
  <c r="F125" i="14"/>
  <c r="B125" i="14"/>
  <c r="A125" i="14"/>
  <c r="N124" i="14"/>
  <c r="M124" i="14"/>
  <c r="L124" i="14"/>
  <c r="F124" i="14"/>
  <c r="B124" i="14"/>
  <c r="A124" i="14"/>
  <c r="N123" i="14"/>
  <c r="M123" i="14"/>
  <c r="L123" i="14"/>
  <c r="F123" i="14"/>
  <c r="B123" i="14"/>
  <c r="A123" i="14"/>
  <c r="N122" i="14"/>
  <c r="M122" i="14"/>
  <c r="L122" i="14"/>
  <c r="F122" i="14"/>
  <c r="B122" i="14"/>
  <c r="A122" i="14"/>
  <c r="N121" i="14"/>
  <c r="M121" i="14"/>
  <c r="L121" i="14"/>
  <c r="F121" i="14"/>
  <c r="B121" i="14"/>
  <c r="A121" i="14"/>
  <c r="N120" i="14"/>
  <c r="M120" i="14"/>
  <c r="L120" i="14"/>
  <c r="F120" i="14"/>
  <c r="B120" i="14"/>
  <c r="A120" i="14"/>
  <c r="N119" i="14"/>
  <c r="M119" i="14"/>
  <c r="L119" i="14"/>
  <c r="F119" i="14"/>
  <c r="B119" i="14"/>
  <c r="A119" i="14"/>
  <c r="N118" i="14"/>
  <c r="M118" i="14"/>
  <c r="L118" i="14"/>
  <c r="F118" i="14"/>
  <c r="B118" i="14"/>
  <c r="A118" i="14"/>
  <c r="N117" i="14"/>
  <c r="M117" i="14"/>
  <c r="L117" i="14"/>
  <c r="F117" i="14"/>
  <c r="B117" i="14"/>
  <c r="A117" i="14"/>
  <c r="N116" i="14"/>
  <c r="M116" i="14"/>
  <c r="L116" i="14"/>
  <c r="F116" i="14"/>
  <c r="B116" i="14"/>
  <c r="A116" i="14"/>
  <c r="N115" i="14"/>
  <c r="M115" i="14"/>
  <c r="L115" i="14"/>
  <c r="F115" i="14"/>
  <c r="B115" i="14"/>
  <c r="A115" i="14"/>
  <c r="N114" i="14"/>
  <c r="M114" i="14"/>
  <c r="L114" i="14"/>
  <c r="F114" i="14"/>
  <c r="B114" i="14"/>
  <c r="A114" i="14"/>
  <c r="N113" i="14"/>
  <c r="M113" i="14"/>
  <c r="L113" i="14"/>
  <c r="F113" i="14"/>
  <c r="B113" i="14"/>
  <c r="A113" i="14"/>
  <c r="N112" i="14"/>
  <c r="M112" i="14"/>
  <c r="L112" i="14"/>
  <c r="F112" i="14"/>
  <c r="B112" i="14"/>
  <c r="A112" i="14"/>
  <c r="N111" i="14"/>
  <c r="M111" i="14"/>
  <c r="L111" i="14"/>
  <c r="F111" i="14"/>
  <c r="B111" i="14"/>
  <c r="A111" i="14"/>
  <c r="N110" i="14"/>
  <c r="M110" i="14"/>
  <c r="L110" i="14"/>
  <c r="F110" i="14"/>
  <c r="B110" i="14"/>
  <c r="A110" i="14"/>
  <c r="N109" i="14"/>
  <c r="M109" i="14"/>
  <c r="L109" i="14"/>
  <c r="F109" i="14"/>
  <c r="B109" i="14"/>
  <c r="A109" i="14"/>
  <c r="N108" i="14"/>
  <c r="M108" i="14"/>
  <c r="L108" i="14"/>
  <c r="F108" i="14"/>
  <c r="B108" i="14"/>
  <c r="A108" i="14"/>
  <c r="N107" i="14"/>
  <c r="M107" i="14"/>
  <c r="L107" i="14"/>
  <c r="F107" i="14"/>
  <c r="B107" i="14"/>
  <c r="A107" i="14"/>
  <c r="N106" i="14"/>
  <c r="M106" i="14"/>
  <c r="L106" i="14"/>
  <c r="F106" i="14"/>
  <c r="B106" i="14"/>
  <c r="A106" i="14"/>
  <c r="N105" i="14"/>
  <c r="M105" i="14"/>
  <c r="L105" i="14"/>
  <c r="F105" i="14"/>
  <c r="B105" i="14"/>
  <c r="A105" i="14"/>
  <c r="N104" i="14"/>
  <c r="M104" i="14"/>
  <c r="L104" i="14"/>
  <c r="F104" i="14"/>
  <c r="B104" i="14"/>
  <c r="A104" i="14"/>
  <c r="N103" i="14"/>
  <c r="M103" i="14"/>
  <c r="L103" i="14"/>
  <c r="F103" i="14"/>
  <c r="B103" i="14"/>
  <c r="A103" i="14"/>
  <c r="N102" i="14"/>
  <c r="M102" i="14"/>
  <c r="L102" i="14"/>
  <c r="F102" i="14"/>
  <c r="B102" i="14"/>
  <c r="A102" i="14"/>
  <c r="N101" i="14"/>
  <c r="M101" i="14"/>
  <c r="L101" i="14"/>
  <c r="F101" i="14"/>
  <c r="B101" i="14"/>
  <c r="A101" i="14"/>
  <c r="N100" i="14"/>
  <c r="M100" i="14"/>
  <c r="L100" i="14"/>
  <c r="F100" i="14"/>
  <c r="B100" i="14"/>
  <c r="A100" i="14"/>
  <c r="N99" i="14"/>
  <c r="M99" i="14"/>
  <c r="L99" i="14"/>
  <c r="F99" i="14"/>
  <c r="B99" i="14"/>
  <c r="A99" i="14"/>
  <c r="N98" i="14"/>
  <c r="M98" i="14"/>
  <c r="L98" i="14"/>
  <c r="F98" i="14"/>
  <c r="B98" i="14"/>
  <c r="A98" i="14"/>
  <c r="N97" i="14"/>
  <c r="M97" i="14"/>
  <c r="L97" i="14"/>
  <c r="F97" i="14"/>
  <c r="B97" i="14"/>
  <c r="A97" i="14"/>
  <c r="N96" i="14"/>
  <c r="M96" i="14"/>
  <c r="L96" i="14"/>
  <c r="F96" i="14"/>
  <c r="B96" i="14"/>
  <c r="A96" i="14"/>
  <c r="N95" i="14"/>
  <c r="M95" i="14"/>
  <c r="L95" i="14"/>
  <c r="F95" i="14"/>
  <c r="B95" i="14"/>
  <c r="A95" i="14"/>
  <c r="N94" i="14"/>
  <c r="M94" i="14"/>
  <c r="L94" i="14"/>
  <c r="F94" i="14"/>
  <c r="B94" i="14"/>
  <c r="A94" i="14"/>
  <c r="N93" i="14"/>
  <c r="M93" i="14"/>
  <c r="L93" i="14"/>
  <c r="F93" i="14"/>
  <c r="B93" i="14"/>
  <c r="A93" i="14"/>
  <c r="N92" i="14"/>
  <c r="M92" i="14"/>
  <c r="L92" i="14"/>
  <c r="F92" i="14"/>
  <c r="B92" i="14"/>
  <c r="A92" i="14"/>
  <c r="N91" i="14"/>
  <c r="M91" i="14"/>
  <c r="L91" i="14"/>
  <c r="F91" i="14"/>
  <c r="B91" i="14"/>
  <c r="A91" i="14"/>
  <c r="N90" i="14"/>
  <c r="M90" i="14"/>
  <c r="L90" i="14"/>
  <c r="F90" i="14"/>
  <c r="B90" i="14"/>
  <c r="A90" i="14"/>
  <c r="N89" i="14"/>
  <c r="M89" i="14"/>
  <c r="L89" i="14"/>
  <c r="F89" i="14"/>
  <c r="B89" i="14"/>
  <c r="A89" i="14"/>
  <c r="N88" i="14"/>
  <c r="M88" i="14"/>
  <c r="L88" i="14"/>
  <c r="F88" i="14"/>
  <c r="B88" i="14"/>
  <c r="A88" i="14"/>
  <c r="N87" i="14"/>
  <c r="M87" i="14"/>
  <c r="L87" i="14"/>
  <c r="F87" i="14"/>
  <c r="B87" i="14"/>
  <c r="A87" i="14"/>
  <c r="N86" i="14"/>
  <c r="M86" i="14"/>
  <c r="L86" i="14"/>
  <c r="F86" i="14"/>
  <c r="B86" i="14"/>
  <c r="A86" i="14"/>
  <c r="N85" i="14"/>
  <c r="M85" i="14"/>
  <c r="L85" i="14"/>
  <c r="F85" i="14"/>
  <c r="B85" i="14"/>
  <c r="A85" i="14"/>
  <c r="N84" i="14"/>
  <c r="M84" i="14"/>
  <c r="L84" i="14"/>
  <c r="F84" i="14"/>
  <c r="B84" i="14"/>
  <c r="A84" i="14"/>
  <c r="N83" i="14"/>
  <c r="M83" i="14"/>
  <c r="L83" i="14"/>
  <c r="F83" i="14"/>
  <c r="B83" i="14"/>
  <c r="A83" i="14"/>
  <c r="N82" i="14"/>
  <c r="M82" i="14"/>
  <c r="L82" i="14"/>
  <c r="F82" i="14"/>
  <c r="B82" i="14"/>
  <c r="A82" i="14"/>
  <c r="N81" i="14"/>
  <c r="M81" i="14"/>
  <c r="L81" i="14"/>
  <c r="F81" i="14"/>
  <c r="B81" i="14"/>
  <c r="A81" i="14"/>
  <c r="N80" i="14"/>
  <c r="M80" i="14"/>
  <c r="L80" i="14"/>
  <c r="F80" i="14"/>
  <c r="B80" i="14"/>
  <c r="A80" i="14"/>
  <c r="N79" i="14"/>
  <c r="M79" i="14"/>
  <c r="L79" i="14"/>
  <c r="F79" i="14"/>
  <c r="B79" i="14"/>
  <c r="A79" i="14"/>
  <c r="N78" i="14"/>
  <c r="M78" i="14"/>
  <c r="L78" i="14"/>
  <c r="F78" i="14"/>
  <c r="B78" i="14"/>
  <c r="A78" i="14"/>
  <c r="N77" i="14"/>
  <c r="M77" i="14"/>
  <c r="L77" i="14"/>
  <c r="F77" i="14"/>
  <c r="B77" i="14"/>
  <c r="A77" i="14"/>
  <c r="N76" i="14"/>
  <c r="M76" i="14"/>
  <c r="L76" i="14"/>
  <c r="F76" i="14"/>
  <c r="B76" i="14"/>
  <c r="A76" i="14"/>
  <c r="N75" i="14"/>
  <c r="M75" i="14"/>
  <c r="L75" i="14"/>
  <c r="F75" i="14"/>
  <c r="B75" i="14"/>
  <c r="A75" i="14"/>
  <c r="N74" i="14"/>
  <c r="M74" i="14"/>
  <c r="L74" i="14"/>
  <c r="F74" i="14"/>
  <c r="B74" i="14"/>
  <c r="A74" i="14"/>
  <c r="N73" i="14"/>
  <c r="M73" i="14"/>
  <c r="L73" i="14"/>
  <c r="F73" i="14"/>
  <c r="B73" i="14"/>
  <c r="A73" i="14"/>
  <c r="N72" i="14"/>
  <c r="M72" i="14"/>
  <c r="L72" i="14"/>
  <c r="F72" i="14"/>
  <c r="B72" i="14"/>
  <c r="A72" i="14"/>
  <c r="N71" i="14"/>
  <c r="M71" i="14"/>
  <c r="L71" i="14"/>
  <c r="F71" i="14"/>
  <c r="B71" i="14"/>
  <c r="A71" i="14"/>
  <c r="N70" i="14"/>
  <c r="M70" i="14"/>
  <c r="L70" i="14"/>
  <c r="F70" i="14"/>
  <c r="B70" i="14"/>
  <c r="A70" i="14"/>
  <c r="N69" i="14"/>
  <c r="M69" i="14"/>
  <c r="L69" i="14"/>
  <c r="F69" i="14"/>
  <c r="B69" i="14"/>
  <c r="A69" i="14"/>
  <c r="N68" i="14"/>
  <c r="M68" i="14"/>
  <c r="L68" i="14"/>
  <c r="F68" i="14"/>
  <c r="B68" i="14"/>
  <c r="A68" i="14"/>
  <c r="N67" i="14"/>
  <c r="M67" i="14"/>
  <c r="L67" i="14"/>
  <c r="F67" i="14"/>
  <c r="B67" i="14"/>
  <c r="A67" i="14"/>
  <c r="N66" i="14"/>
  <c r="M66" i="14"/>
  <c r="L66" i="14"/>
  <c r="F66" i="14"/>
  <c r="B66" i="14"/>
  <c r="A66" i="14"/>
  <c r="N65" i="14"/>
  <c r="M65" i="14"/>
  <c r="L65" i="14"/>
  <c r="F65" i="14"/>
  <c r="B65" i="14"/>
  <c r="A65" i="14"/>
  <c r="N64" i="14"/>
  <c r="M64" i="14"/>
  <c r="L64" i="14"/>
  <c r="F64" i="14"/>
  <c r="B64" i="14"/>
  <c r="A64" i="14"/>
  <c r="N63" i="14"/>
  <c r="M63" i="14"/>
  <c r="L63" i="14"/>
  <c r="F63" i="14"/>
  <c r="B63" i="14"/>
  <c r="A63" i="14"/>
  <c r="N62" i="14"/>
  <c r="M62" i="14"/>
  <c r="L62" i="14"/>
  <c r="F62" i="14"/>
  <c r="B62" i="14"/>
  <c r="A62" i="14"/>
  <c r="N61" i="14"/>
  <c r="M61" i="14"/>
  <c r="L61" i="14"/>
  <c r="F61" i="14"/>
  <c r="B61" i="14"/>
  <c r="A61" i="14"/>
  <c r="N60" i="14"/>
  <c r="M60" i="14"/>
  <c r="L60" i="14"/>
  <c r="F60" i="14"/>
  <c r="B60" i="14"/>
  <c r="A60" i="14"/>
  <c r="N59" i="14"/>
  <c r="M59" i="14"/>
  <c r="L59" i="14"/>
  <c r="F59" i="14"/>
  <c r="B59" i="14"/>
  <c r="A59" i="14"/>
  <c r="N58" i="14"/>
  <c r="M58" i="14"/>
  <c r="L58" i="14"/>
  <c r="F58" i="14"/>
  <c r="B58" i="14"/>
  <c r="A58" i="14"/>
  <c r="N57" i="14"/>
  <c r="M57" i="14"/>
  <c r="L57" i="14"/>
  <c r="F57" i="14"/>
  <c r="B57" i="14"/>
  <c r="A57" i="14"/>
  <c r="N56" i="14"/>
  <c r="M56" i="14"/>
  <c r="L56" i="14"/>
  <c r="F56" i="14"/>
  <c r="B56" i="14"/>
  <c r="A56" i="14"/>
  <c r="N55" i="14"/>
  <c r="M55" i="14"/>
  <c r="L55" i="14"/>
  <c r="F55" i="14"/>
  <c r="B55" i="14"/>
  <c r="A55" i="14"/>
  <c r="N54" i="14"/>
  <c r="M54" i="14"/>
  <c r="L54" i="14"/>
  <c r="F54" i="14"/>
  <c r="B54" i="14"/>
  <c r="A54" i="14"/>
  <c r="N53" i="14"/>
  <c r="M53" i="14"/>
  <c r="L53" i="14"/>
  <c r="F53" i="14"/>
  <c r="B53" i="14"/>
  <c r="A53" i="14"/>
  <c r="N52" i="14"/>
  <c r="M52" i="14"/>
  <c r="L52" i="14"/>
  <c r="F52" i="14"/>
  <c r="B52" i="14"/>
  <c r="A52" i="14"/>
  <c r="N51" i="14"/>
  <c r="M51" i="14"/>
  <c r="L51" i="14"/>
  <c r="F51" i="14"/>
  <c r="B51" i="14"/>
  <c r="A51" i="14"/>
  <c r="N50" i="14"/>
  <c r="M50" i="14"/>
  <c r="L50" i="14"/>
  <c r="F50" i="14"/>
  <c r="B50" i="14"/>
  <c r="A50" i="14"/>
  <c r="N49" i="14"/>
  <c r="M49" i="14"/>
  <c r="L49" i="14"/>
  <c r="F49" i="14"/>
  <c r="B49" i="14"/>
  <c r="A49" i="14"/>
  <c r="N48" i="14"/>
  <c r="M48" i="14"/>
  <c r="L48" i="14"/>
  <c r="F48" i="14"/>
  <c r="B48" i="14"/>
  <c r="A48" i="14"/>
  <c r="N47" i="14"/>
  <c r="M47" i="14"/>
  <c r="L47" i="14"/>
  <c r="F47" i="14"/>
  <c r="B47" i="14"/>
  <c r="A47" i="14"/>
  <c r="W46" i="14"/>
  <c r="N46" i="14"/>
  <c r="M46" i="14"/>
  <c r="L46" i="14"/>
  <c r="F46" i="14"/>
  <c r="B46" i="14"/>
  <c r="A46" i="14"/>
  <c r="N45" i="14"/>
  <c r="M45" i="14"/>
  <c r="L45" i="14"/>
  <c r="F45" i="14"/>
  <c r="B45" i="14"/>
  <c r="A45" i="14"/>
  <c r="N44" i="14"/>
  <c r="M44" i="14"/>
  <c r="L44" i="14"/>
  <c r="F44" i="14"/>
  <c r="B44" i="14"/>
  <c r="A44" i="14"/>
  <c r="N43" i="14"/>
  <c r="M43" i="14"/>
  <c r="L43" i="14"/>
  <c r="F43" i="14"/>
  <c r="B43" i="14"/>
  <c r="A43" i="14"/>
  <c r="N42" i="14"/>
  <c r="M42" i="14"/>
  <c r="L42" i="14"/>
  <c r="F42" i="14"/>
  <c r="B42" i="14"/>
  <c r="A42" i="14"/>
  <c r="N41" i="14"/>
  <c r="M41" i="14"/>
  <c r="L41" i="14"/>
  <c r="F41" i="14"/>
  <c r="B41" i="14"/>
  <c r="A41" i="14"/>
  <c r="N40" i="14"/>
  <c r="M40" i="14"/>
  <c r="L40" i="14"/>
  <c r="F40" i="14"/>
  <c r="B40" i="14"/>
  <c r="A40" i="14"/>
  <c r="N39" i="14"/>
  <c r="M39" i="14"/>
  <c r="L39" i="14"/>
  <c r="F39" i="14"/>
  <c r="B39" i="14"/>
  <c r="A39" i="14"/>
  <c r="N38" i="14"/>
  <c r="M38" i="14"/>
  <c r="L38" i="14"/>
  <c r="F38" i="14"/>
  <c r="B38" i="14"/>
  <c r="A38" i="14"/>
  <c r="N37" i="14"/>
  <c r="M37" i="14"/>
  <c r="L37" i="14"/>
  <c r="F37" i="14"/>
  <c r="B37" i="14"/>
  <c r="A37" i="14"/>
  <c r="N36" i="14"/>
  <c r="M36" i="14"/>
  <c r="L36" i="14"/>
  <c r="F36" i="14"/>
  <c r="B36" i="14"/>
  <c r="A36" i="14"/>
  <c r="N35" i="14"/>
  <c r="M35" i="14"/>
  <c r="L35" i="14"/>
  <c r="F35" i="14"/>
  <c r="B35" i="14"/>
  <c r="A35" i="14"/>
  <c r="N34" i="14"/>
  <c r="M34" i="14"/>
  <c r="L34" i="14"/>
  <c r="F34" i="14"/>
  <c r="B34" i="14"/>
  <c r="A34" i="14"/>
  <c r="N33" i="14"/>
  <c r="M33" i="14"/>
  <c r="L33" i="14"/>
  <c r="F33" i="14"/>
  <c r="B33" i="14"/>
  <c r="A33" i="14"/>
  <c r="N32" i="14"/>
  <c r="M32" i="14"/>
  <c r="L32" i="14"/>
  <c r="F32" i="14"/>
  <c r="B32" i="14"/>
  <c r="A32" i="14"/>
  <c r="N31" i="14"/>
  <c r="M31" i="14"/>
  <c r="L31" i="14"/>
  <c r="F31" i="14"/>
  <c r="B31" i="14"/>
  <c r="A31" i="14"/>
  <c r="N30" i="14"/>
  <c r="M30" i="14"/>
  <c r="L30" i="14"/>
  <c r="F30" i="14"/>
  <c r="B30" i="14"/>
  <c r="A30" i="14"/>
  <c r="N29" i="14"/>
  <c r="M29" i="14"/>
  <c r="L29" i="14"/>
  <c r="F29" i="14"/>
  <c r="B29" i="14"/>
  <c r="A29" i="14"/>
  <c r="N28" i="14"/>
  <c r="M28" i="14"/>
  <c r="L28" i="14"/>
  <c r="F28" i="14"/>
  <c r="B28" i="14"/>
  <c r="A28" i="14"/>
  <c r="N27" i="14"/>
  <c r="M27" i="14"/>
  <c r="L27" i="14"/>
  <c r="F27" i="14"/>
  <c r="B27" i="14"/>
  <c r="A27" i="14"/>
  <c r="N26" i="14"/>
  <c r="M26" i="14"/>
  <c r="L26" i="14"/>
  <c r="F26" i="14"/>
  <c r="B26" i="14"/>
  <c r="A26" i="14"/>
  <c r="AA3" i="14"/>
  <c r="N25" i="14"/>
  <c r="M25" i="14"/>
  <c r="L25" i="14"/>
  <c r="F25" i="14"/>
  <c r="B25" i="14"/>
  <c r="A25" i="14"/>
  <c r="N24" i="14"/>
  <c r="M24" i="14"/>
  <c r="L24" i="14"/>
  <c r="F24" i="14"/>
  <c r="B24" i="14"/>
  <c r="A24" i="14"/>
  <c r="N23" i="14"/>
  <c r="M23" i="14"/>
  <c r="L23" i="14"/>
  <c r="F23" i="14"/>
  <c r="B23" i="14"/>
  <c r="A23" i="14"/>
  <c r="N22" i="14"/>
  <c r="M22" i="14"/>
  <c r="L22" i="14"/>
  <c r="F22" i="14"/>
  <c r="B22" i="14"/>
  <c r="A22" i="14"/>
  <c r="N21" i="14"/>
  <c r="M21" i="14"/>
  <c r="L21" i="14"/>
  <c r="F21" i="14"/>
  <c r="B21" i="14"/>
  <c r="A21" i="14"/>
  <c r="N20" i="14"/>
  <c r="M20" i="14"/>
  <c r="L20" i="14"/>
  <c r="F20" i="14"/>
  <c r="B20" i="14"/>
  <c r="A20" i="14"/>
  <c r="N19" i="14"/>
  <c r="M19" i="14"/>
  <c r="L19" i="14"/>
  <c r="F19" i="14"/>
  <c r="B19" i="14"/>
  <c r="A19" i="14"/>
  <c r="N18" i="14"/>
  <c r="M18" i="14"/>
  <c r="L18" i="14"/>
  <c r="F18" i="14"/>
  <c r="B18" i="14"/>
  <c r="A18" i="14"/>
  <c r="N17" i="14"/>
  <c r="M17" i="14"/>
  <c r="L17" i="14"/>
  <c r="F17" i="14"/>
  <c r="B17" i="14"/>
  <c r="A17" i="14"/>
  <c r="N16" i="14"/>
  <c r="M16" i="14"/>
  <c r="L16" i="14"/>
  <c r="F16" i="14"/>
  <c r="B16" i="14"/>
  <c r="A16" i="14"/>
  <c r="N15" i="14"/>
  <c r="M15" i="14"/>
  <c r="L15" i="14"/>
  <c r="F15" i="14"/>
  <c r="B15" i="14"/>
  <c r="A15" i="14"/>
  <c r="N14" i="14"/>
  <c r="M14" i="14"/>
  <c r="L14" i="14"/>
  <c r="F14" i="14"/>
  <c r="B14" i="14"/>
  <c r="A14" i="14"/>
  <c r="N13" i="14"/>
  <c r="M13" i="14"/>
  <c r="L13" i="14"/>
  <c r="F13" i="14"/>
  <c r="B13" i="14"/>
  <c r="A13" i="14"/>
  <c r="N12" i="14"/>
  <c r="M12" i="14"/>
  <c r="L12" i="14"/>
  <c r="F12" i="14"/>
  <c r="B12" i="14"/>
  <c r="A12" i="14"/>
  <c r="N11" i="14"/>
  <c r="M11" i="14"/>
  <c r="L11" i="14"/>
  <c r="F11" i="14"/>
  <c r="B11" i="14"/>
  <c r="A11" i="14"/>
  <c r="N10" i="14"/>
  <c r="M10" i="14"/>
  <c r="L10" i="14"/>
  <c r="F10" i="14"/>
  <c r="B10" i="14"/>
  <c r="A10" i="14"/>
  <c r="N9" i="14"/>
  <c r="M9" i="14"/>
  <c r="L9" i="14"/>
  <c r="F9" i="14"/>
  <c r="B9" i="14"/>
  <c r="A9" i="14"/>
  <c r="N8" i="14"/>
  <c r="M8" i="14"/>
  <c r="L8" i="14"/>
  <c r="F8" i="14"/>
  <c r="B8" i="14"/>
  <c r="A8" i="14"/>
  <c r="N7" i="14"/>
  <c r="M7" i="14"/>
  <c r="L7" i="14"/>
  <c r="F7" i="14"/>
  <c r="B7" i="14"/>
  <c r="A7" i="14"/>
  <c r="N6" i="14"/>
  <c r="M6" i="14"/>
  <c r="L6" i="14"/>
  <c r="F6" i="14"/>
  <c r="B6" i="14"/>
  <c r="A6" i="14"/>
  <c r="M5" i="14"/>
  <c r="L5" i="14"/>
  <c r="F5" i="14"/>
  <c r="B5" i="14"/>
  <c r="A5" i="14"/>
  <c r="W3" i="14"/>
  <c r="N451" i="14" l="1"/>
  <c r="M451" i="14"/>
  <c r="V3" i="14"/>
  <c r="Z3" i="14"/>
  <c r="N372" i="14"/>
  <c r="M372" i="14"/>
  <c r="N432" i="14"/>
  <c r="V46" i="14"/>
  <c r="M432" i="14"/>
  <c r="X3" i="14" l="1"/>
  <c r="AB3" i="14"/>
  <c r="D61" i="12" l="1"/>
  <c r="D62" i="12"/>
  <c r="D63" i="12"/>
  <c r="D64" i="12"/>
  <c r="D65" i="12"/>
  <c r="D66" i="12"/>
  <c r="B64" i="12" l="1" a="1"/>
  <c r="B64" i="12" s="1"/>
  <c r="C64" i="12" a="1"/>
  <c r="C64" i="12" s="1"/>
  <c r="A64" i="12" a="1"/>
  <c r="A64" i="12" s="1"/>
  <c r="B63" i="12" a="1"/>
  <c r="B63" i="12" s="1"/>
  <c r="C63" i="12" a="1"/>
  <c r="C63" i="12" s="1"/>
  <c r="A63" i="12" a="1"/>
  <c r="A63" i="12" s="1"/>
  <c r="B66" i="12" a="1"/>
  <c r="B66" i="12" s="1"/>
  <c r="C66" i="12" a="1"/>
  <c r="C66" i="12" s="1"/>
  <c r="A66" i="12" a="1"/>
  <c r="A66" i="12" s="1"/>
  <c r="B62" i="12" a="1"/>
  <c r="B62" i="12" s="1"/>
  <c r="C62" i="12" a="1"/>
  <c r="C62" i="12" s="1"/>
  <c r="A62" i="12" a="1"/>
  <c r="A62" i="12" s="1"/>
  <c r="B65" i="12" a="1"/>
  <c r="B65" i="12" s="1"/>
  <c r="C65" i="12" a="1"/>
  <c r="C65" i="12" s="1"/>
  <c r="A65" i="12" a="1"/>
  <c r="A65" i="12" s="1"/>
  <c r="B61" i="12" a="1"/>
  <c r="B61" i="12" s="1"/>
  <c r="A61" i="12" a="1"/>
  <c r="A61" i="12" s="1"/>
  <c r="C61" i="12" a="1"/>
  <c r="C61" i="12" s="1"/>
  <c r="Y64" i="12"/>
  <c r="U64" i="12" s="1"/>
  <c r="X64" i="12"/>
  <c r="X62" i="12"/>
  <c r="T62" i="12" s="1"/>
  <c r="Y62" i="12"/>
  <c r="U62" i="12" s="1"/>
  <c r="Y63" i="12"/>
  <c r="U63" i="12" s="1"/>
  <c r="X63" i="12"/>
  <c r="T63" i="12" s="1"/>
  <c r="X66" i="12"/>
  <c r="Y66" i="12"/>
  <c r="U66" i="12" s="1"/>
  <c r="X65" i="12"/>
  <c r="T65" i="12" s="1"/>
  <c r="Y65" i="12"/>
  <c r="U65" i="12" s="1"/>
  <c r="X61" i="12"/>
  <c r="Y61" i="12"/>
  <c r="U61" i="12" s="1"/>
  <c r="AB64" i="12"/>
  <c r="AB63" i="12"/>
  <c r="AB66" i="12"/>
  <c r="AB62" i="12"/>
  <c r="AB65" i="12"/>
  <c r="AB61" i="12"/>
  <c r="Z64" i="12" l="1"/>
  <c r="V64" i="12" s="1"/>
  <c r="Z65" i="12"/>
  <c r="T64" i="12"/>
  <c r="AD61" i="12"/>
  <c r="AH61" i="12" s="1"/>
  <c r="AC61" i="12"/>
  <c r="Z61" i="12"/>
  <c r="V61" i="12" s="1"/>
  <c r="Z66" i="12"/>
  <c r="V66" i="12" s="1"/>
  <c r="Z62" i="12"/>
  <c r="V62" i="12" s="1"/>
  <c r="AD65" i="12"/>
  <c r="AH65" i="12" s="1"/>
  <c r="AC65" i="12"/>
  <c r="AG65" i="12" s="1"/>
  <c r="AC63" i="12"/>
  <c r="AD63" i="12"/>
  <c r="AH63" i="12" s="1"/>
  <c r="Z63" i="12"/>
  <c r="V63" i="12" s="1"/>
  <c r="AD62" i="12"/>
  <c r="AH62" i="12" s="1"/>
  <c r="AC62" i="12"/>
  <c r="AD66" i="12"/>
  <c r="AH66" i="12" s="1"/>
  <c r="AC66" i="12"/>
  <c r="AG66" i="12" s="1"/>
  <c r="T61" i="12"/>
  <c r="T66" i="12"/>
  <c r="AC64" i="12"/>
  <c r="AD64" i="12"/>
  <c r="AH64" i="12" s="1"/>
  <c r="V65" i="12"/>
  <c r="AE61" i="12" l="1"/>
  <c r="AE62" i="12"/>
  <c r="AG61" i="12"/>
  <c r="AE64" i="12"/>
  <c r="P61" i="12"/>
  <c r="AG64" i="12"/>
  <c r="AE63" i="12"/>
  <c r="AE65" i="12"/>
  <c r="AG63" i="12"/>
  <c r="AE66" i="12"/>
  <c r="AG62" i="12"/>
  <c r="P66" i="12"/>
  <c r="P65" i="12"/>
  <c r="P64" i="12"/>
  <c r="P62" i="12"/>
  <c r="P63" i="12"/>
  <c r="Q61" i="12"/>
  <c r="Q64" i="12"/>
  <c r="Q65" i="12"/>
  <c r="Q62" i="12"/>
  <c r="Q66" i="12"/>
  <c r="Q63" i="12"/>
  <c r="R61" i="12" l="1"/>
  <c r="AI61" i="12"/>
  <c r="R62" i="12"/>
  <c r="AI62" i="12"/>
  <c r="R64" i="12"/>
  <c r="AI64" i="12"/>
  <c r="R63" i="12"/>
  <c r="AI63" i="12"/>
  <c r="R65" i="12"/>
  <c r="AI65" i="12"/>
  <c r="R66" i="12"/>
  <c r="AI66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C60" i="12" l="1" a="1"/>
  <c r="C60" i="12" s="1"/>
  <c r="B60" i="12" a="1"/>
  <c r="B60" i="12" s="1"/>
  <c r="A60" i="12" a="1"/>
  <c r="A60" i="12" s="1"/>
  <c r="B56" i="12" a="1"/>
  <c r="B56" i="12" s="1"/>
  <c r="C56" i="12" a="1"/>
  <c r="C56" i="12" s="1"/>
  <c r="A56" i="12" a="1"/>
  <c r="A56" i="12" s="1"/>
  <c r="B52" i="12" a="1"/>
  <c r="B52" i="12" s="1"/>
  <c r="C52" i="12" a="1"/>
  <c r="C52" i="12" s="1"/>
  <c r="A52" i="12" a="1"/>
  <c r="A52" i="12" s="1"/>
  <c r="B48" i="12" a="1"/>
  <c r="B48" i="12" s="1"/>
  <c r="C48" i="12" a="1"/>
  <c r="C48" i="12" s="1"/>
  <c r="A48" i="12" a="1"/>
  <c r="A48" i="12" s="1"/>
  <c r="B59" i="12" a="1"/>
  <c r="B59" i="12" s="1"/>
  <c r="C59" i="12" a="1"/>
  <c r="C59" i="12" s="1"/>
  <c r="A59" i="12" a="1"/>
  <c r="A59" i="12" s="1"/>
  <c r="B55" i="12" a="1"/>
  <c r="B55" i="12" s="1"/>
  <c r="A55" i="12" a="1"/>
  <c r="A55" i="12" s="1"/>
  <c r="C55" i="12" a="1"/>
  <c r="C55" i="12" s="1"/>
  <c r="C51" i="12" a="1"/>
  <c r="C51" i="12" s="1"/>
  <c r="B51" i="12" a="1"/>
  <c r="B51" i="12" s="1"/>
  <c r="A51" i="12" a="1"/>
  <c r="A51" i="12" s="1"/>
  <c r="B47" i="12" a="1"/>
  <c r="B47" i="12" s="1"/>
  <c r="C47" i="12" a="1"/>
  <c r="C47" i="12" s="1"/>
  <c r="A47" i="12" a="1"/>
  <c r="A47" i="12" s="1"/>
  <c r="B58" i="12" a="1"/>
  <c r="B58" i="12" s="1"/>
  <c r="C58" i="12" a="1"/>
  <c r="C58" i="12" s="1"/>
  <c r="A58" i="12" a="1"/>
  <c r="A58" i="12" s="1"/>
  <c r="C54" i="12" a="1"/>
  <c r="C54" i="12" s="1"/>
  <c r="B54" i="12" a="1"/>
  <c r="B54" i="12" s="1"/>
  <c r="A54" i="12" a="1"/>
  <c r="A54" i="12" s="1"/>
  <c r="B50" i="12" a="1"/>
  <c r="B50" i="12" s="1"/>
  <c r="C50" i="12" a="1"/>
  <c r="C50" i="12" s="1"/>
  <c r="A50" i="12" a="1"/>
  <c r="A50" i="12" s="1"/>
  <c r="B46" i="12" a="1"/>
  <c r="B46" i="12" s="1"/>
  <c r="C46" i="12" a="1"/>
  <c r="C46" i="12" s="1"/>
  <c r="A46" i="12" a="1"/>
  <c r="A46" i="12" s="1"/>
  <c r="C57" i="12" a="1"/>
  <c r="C57" i="12" s="1"/>
  <c r="B57" i="12" a="1"/>
  <c r="B57" i="12" s="1"/>
  <c r="A57" i="12" a="1"/>
  <c r="A57" i="12" s="1"/>
  <c r="B53" i="12" a="1"/>
  <c r="B53" i="12" s="1"/>
  <c r="C53" i="12" a="1"/>
  <c r="C53" i="12" s="1"/>
  <c r="A53" i="12" a="1"/>
  <c r="A53" i="12" s="1"/>
  <c r="B49" i="12" a="1"/>
  <c r="B49" i="12" s="1"/>
  <c r="C49" i="12" a="1"/>
  <c r="C49" i="12" s="1"/>
  <c r="A49" i="12" a="1"/>
  <c r="A49" i="12" s="1"/>
  <c r="B45" i="12" a="1"/>
  <c r="B45" i="12" s="1"/>
  <c r="A45" i="12" a="1"/>
  <c r="A45" i="12" s="1"/>
  <c r="C45" i="12" a="1"/>
  <c r="C45" i="12" s="1"/>
  <c r="Y52" i="12"/>
  <c r="U52" i="12" s="1"/>
  <c r="X52" i="12"/>
  <c r="Y47" i="12"/>
  <c r="X47" i="12"/>
  <c r="X58" i="12"/>
  <c r="T58" i="12" s="1"/>
  <c r="Y58" i="12"/>
  <c r="U58" i="12" s="1"/>
  <c r="X46" i="12"/>
  <c r="Y46" i="12"/>
  <c r="Y60" i="12"/>
  <c r="U60" i="12" s="1"/>
  <c r="X60" i="12"/>
  <c r="Y56" i="12"/>
  <c r="U56" i="12" s="1"/>
  <c r="X56" i="12"/>
  <c r="Y48" i="12"/>
  <c r="X48" i="12"/>
  <c r="Y59" i="12"/>
  <c r="U59" i="12" s="1"/>
  <c r="X59" i="12"/>
  <c r="Y55" i="12"/>
  <c r="U55" i="12" s="1"/>
  <c r="X55" i="12"/>
  <c r="Y51" i="12"/>
  <c r="X51" i="12"/>
  <c r="Y54" i="12"/>
  <c r="X54" i="12"/>
  <c r="X50" i="12"/>
  <c r="Y50" i="12"/>
  <c r="X57" i="12"/>
  <c r="T57" i="12" s="1"/>
  <c r="Y57" i="12"/>
  <c r="X53" i="12"/>
  <c r="Y53" i="12"/>
  <c r="X49" i="12"/>
  <c r="Y49" i="12"/>
  <c r="X45" i="12"/>
  <c r="Y45" i="12"/>
  <c r="AB60" i="12"/>
  <c r="AB52" i="12"/>
  <c r="AB59" i="12"/>
  <c r="AB55" i="12"/>
  <c r="AB51" i="12"/>
  <c r="AB47" i="12"/>
  <c r="AB48" i="12"/>
  <c r="AB58" i="12"/>
  <c r="AB54" i="12"/>
  <c r="AB50" i="12"/>
  <c r="AB46" i="12"/>
  <c r="AB56" i="12"/>
  <c r="AB57" i="12"/>
  <c r="AB53" i="12"/>
  <c r="AB49" i="12"/>
  <c r="AB45" i="12"/>
  <c r="Z51" i="12" l="1"/>
  <c r="Z59" i="12"/>
  <c r="V59" i="12" s="1"/>
  <c r="Z56" i="12"/>
  <c r="Z47" i="12"/>
  <c r="Z54" i="12"/>
  <c r="Z55" i="12"/>
  <c r="V55" i="12" s="1"/>
  <c r="Z48" i="12"/>
  <c r="Z60" i="12"/>
  <c r="V60" i="12" s="1"/>
  <c r="Z52" i="12"/>
  <c r="T52" i="12"/>
  <c r="T55" i="12"/>
  <c r="AC48" i="12"/>
  <c r="AG48" i="12" s="1"/>
  <c r="AD48" i="12"/>
  <c r="AH48" i="12" s="1"/>
  <c r="AD54" i="12"/>
  <c r="AH54" i="12" s="1"/>
  <c r="AC54" i="12"/>
  <c r="AC47" i="12"/>
  <c r="AG47" i="12" s="1"/>
  <c r="AD47" i="12"/>
  <c r="AH47" i="12" s="1"/>
  <c r="Z45" i="12"/>
  <c r="Z50" i="12"/>
  <c r="Z46" i="12"/>
  <c r="AD45" i="12"/>
  <c r="AH45" i="12" s="1"/>
  <c r="AC45" i="12"/>
  <c r="AC56" i="12"/>
  <c r="AD56" i="12"/>
  <c r="AH56" i="12" s="1"/>
  <c r="AC51" i="12"/>
  <c r="AG51" i="12" s="1"/>
  <c r="AD51" i="12"/>
  <c r="AH51" i="12" s="1"/>
  <c r="AD53" i="12"/>
  <c r="AH53" i="12" s="1"/>
  <c r="AC53" i="12"/>
  <c r="AG53" i="12" s="1"/>
  <c r="AD50" i="12"/>
  <c r="AH50" i="12" s="1"/>
  <c r="AC50" i="12"/>
  <c r="AG50" i="12" s="1"/>
  <c r="AC59" i="12"/>
  <c r="AG59" i="12" s="1"/>
  <c r="AD59" i="12"/>
  <c r="AH59" i="12" s="1"/>
  <c r="AD57" i="12"/>
  <c r="AH57" i="12" s="1"/>
  <c r="AC57" i="12"/>
  <c r="AC52" i="12"/>
  <c r="AD52" i="12"/>
  <c r="AH52" i="12" s="1"/>
  <c r="Z53" i="12"/>
  <c r="AD49" i="12"/>
  <c r="AH49" i="12" s="1"/>
  <c r="AC49" i="12"/>
  <c r="AD46" i="12"/>
  <c r="AH46" i="12" s="1"/>
  <c r="AC46" i="12"/>
  <c r="AG46" i="12" s="1"/>
  <c r="AD58" i="12"/>
  <c r="AH58" i="12" s="1"/>
  <c r="AC58" i="12"/>
  <c r="AD55" i="12"/>
  <c r="AH55" i="12" s="1"/>
  <c r="AC55" i="12"/>
  <c r="AG55" i="12" s="1"/>
  <c r="AC60" i="12"/>
  <c r="AG60" i="12" s="1"/>
  <c r="AD60" i="12"/>
  <c r="AH60" i="12" s="1"/>
  <c r="Z49" i="12"/>
  <c r="Z57" i="12"/>
  <c r="Z58" i="12"/>
  <c r="V58" i="12" s="1"/>
  <c r="T56" i="12"/>
  <c r="T59" i="12"/>
  <c r="V52" i="12"/>
  <c r="T60" i="12"/>
  <c r="V56" i="12"/>
  <c r="AE54" i="12" l="1"/>
  <c r="AE58" i="12"/>
  <c r="AE49" i="12"/>
  <c r="AE52" i="12"/>
  <c r="AE59" i="12"/>
  <c r="AE56" i="12"/>
  <c r="AE57" i="12"/>
  <c r="AE50" i="12"/>
  <c r="AE45" i="12"/>
  <c r="AG54" i="12"/>
  <c r="AG49" i="12"/>
  <c r="AG57" i="12"/>
  <c r="AG58" i="12"/>
  <c r="AE55" i="12"/>
  <c r="AE46" i="12"/>
  <c r="AE51" i="12"/>
  <c r="AE60" i="12"/>
  <c r="AI60" i="12" s="1"/>
  <c r="P58" i="12"/>
  <c r="AG52" i="12"/>
  <c r="AG45" i="12"/>
  <c r="AG56" i="12"/>
  <c r="AE53" i="12"/>
  <c r="AE47" i="12"/>
  <c r="AE48" i="12"/>
  <c r="Q57" i="12"/>
  <c r="P52" i="12"/>
  <c r="P56" i="12"/>
  <c r="P49" i="12"/>
  <c r="P50" i="12"/>
  <c r="P60" i="12"/>
  <c r="P57" i="12"/>
  <c r="P59" i="12"/>
  <c r="P51" i="12"/>
  <c r="P55" i="12"/>
  <c r="Q50" i="12"/>
  <c r="Q49" i="12"/>
  <c r="Q51" i="12"/>
  <c r="Q58" i="12"/>
  <c r="Q55" i="12"/>
  <c r="Q52" i="12"/>
  <c r="Q60" i="12"/>
  <c r="Q59" i="12"/>
  <c r="Q56" i="12"/>
  <c r="R49" i="12" l="1"/>
  <c r="AI49" i="12"/>
  <c r="R51" i="12"/>
  <c r="AI51" i="12"/>
  <c r="R58" i="12"/>
  <c r="AI58" i="12"/>
  <c r="R52" i="12"/>
  <c r="AI52" i="12"/>
  <c r="R57" i="12"/>
  <c r="AI57" i="12"/>
  <c r="R55" i="12"/>
  <c r="AI55" i="12"/>
  <c r="R50" i="12"/>
  <c r="AI50" i="12"/>
  <c r="R59" i="12"/>
  <c r="AI59" i="12"/>
  <c r="R56" i="12"/>
  <c r="AI56" i="12"/>
  <c r="R60" i="12"/>
  <c r="BR369" i="7"/>
  <c r="BS369" i="7"/>
  <c r="BT369" i="7"/>
  <c r="BR370" i="7"/>
  <c r="BS370" i="7"/>
  <c r="BT370" i="7"/>
  <c r="BR371" i="7"/>
  <c r="BS371" i="7"/>
  <c r="BT371" i="7"/>
  <c r="BR372" i="7"/>
  <c r="BS372" i="7"/>
  <c r="BT372" i="7"/>
  <c r="BR373" i="7"/>
  <c r="BS373" i="7"/>
  <c r="BT373" i="7"/>
  <c r="R369" i="7"/>
  <c r="S369" i="7"/>
  <c r="T369" i="7"/>
  <c r="R370" i="7"/>
  <c r="S370" i="7"/>
  <c r="T370" i="7"/>
  <c r="R371" i="7"/>
  <c r="S371" i="7"/>
  <c r="T371" i="7"/>
  <c r="R372" i="7"/>
  <c r="S372" i="7"/>
  <c r="T372" i="7"/>
  <c r="R373" i="7"/>
  <c r="S373" i="7"/>
  <c r="T373" i="7"/>
  <c r="D43" i="12"/>
  <c r="D44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5" i="12"/>
  <c r="A3" i="13" a="1"/>
  <c r="A3" i="13" s="1"/>
  <c r="B3" i="13" a="1"/>
  <c r="B3" i="13" s="1"/>
  <c r="A4" i="13" a="1"/>
  <c r="A4" i="13" s="1"/>
  <c r="B4" i="13" a="1"/>
  <c r="B4" i="13" s="1"/>
  <c r="A5" i="13" a="1"/>
  <c r="A5" i="13" s="1"/>
  <c r="B5" i="13" a="1"/>
  <c r="B5" i="13" s="1"/>
  <c r="A6" i="13" a="1"/>
  <c r="A6" i="13" s="1"/>
  <c r="B6" i="13" a="1"/>
  <c r="B6" i="13" s="1"/>
  <c r="A7" i="13" a="1"/>
  <c r="A7" i="13" s="1"/>
  <c r="B7" i="13" a="1"/>
  <c r="B7" i="13" s="1"/>
  <c r="A8" i="13" a="1"/>
  <c r="A8" i="13" s="1"/>
  <c r="B8" i="13" a="1"/>
  <c r="B8" i="13" s="1"/>
  <c r="A9" i="13" a="1"/>
  <c r="A9" i="13" s="1"/>
  <c r="B9" i="13" a="1"/>
  <c r="B9" i="13" s="1"/>
  <c r="A10" i="13" a="1"/>
  <c r="A10" i="13" s="1"/>
  <c r="B10" i="13" a="1"/>
  <c r="B10" i="13" s="1"/>
  <c r="A11" i="13" a="1"/>
  <c r="A11" i="13" s="1"/>
  <c r="B11" i="13" a="1"/>
  <c r="B11" i="13" s="1"/>
  <c r="A12" i="13" a="1"/>
  <c r="A12" i="13" s="1"/>
  <c r="B12" i="13" a="1"/>
  <c r="B12" i="13" s="1"/>
  <c r="A13" i="13" a="1"/>
  <c r="A13" i="13" s="1"/>
  <c r="B13" i="13" a="1"/>
  <c r="B13" i="13" s="1"/>
  <c r="A14" i="13" a="1"/>
  <c r="A14" i="13" s="1"/>
  <c r="B14" i="13" a="1"/>
  <c r="B14" i="13" s="1"/>
  <c r="A15" i="13" a="1"/>
  <c r="A15" i="13" s="1"/>
  <c r="B15" i="13" a="1"/>
  <c r="B15" i="13" s="1"/>
  <c r="A16" i="13" a="1"/>
  <c r="A16" i="13" s="1"/>
  <c r="B16" i="13" a="1"/>
  <c r="B16" i="13" s="1"/>
  <c r="A17" i="13" a="1"/>
  <c r="A17" i="13" s="1"/>
  <c r="B17" i="13" a="1"/>
  <c r="B17" i="13" s="1"/>
  <c r="A18" i="13" a="1"/>
  <c r="A18" i="13" s="1"/>
  <c r="B18" i="13" a="1"/>
  <c r="B18" i="13" s="1"/>
  <c r="A19" i="13" a="1"/>
  <c r="A19" i="13" s="1"/>
  <c r="B19" i="13" a="1"/>
  <c r="B19" i="13" s="1"/>
  <c r="A20" i="13" a="1"/>
  <c r="A20" i="13" s="1"/>
  <c r="B20" i="13" a="1"/>
  <c r="B20" i="13" s="1"/>
  <c r="A21" i="13" a="1"/>
  <c r="A21" i="13" s="1"/>
  <c r="B21" i="13" a="1"/>
  <c r="B21" i="13" s="1"/>
  <c r="A22" i="13" a="1"/>
  <c r="A22" i="13" s="1"/>
  <c r="B22" i="13" a="1"/>
  <c r="B22" i="13" s="1"/>
  <c r="A23" i="13" a="1"/>
  <c r="A23" i="13" s="1"/>
  <c r="B23" i="13" a="1"/>
  <c r="B23" i="13" s="1"/>
  <c r="A24" i="13" a="1"/>
  <c r="A24" i="13" s="1"/>
  <c r="B24" i="13" a="1"/>
  <c r="B24" i="13" s="1"/>
  <c r="A25" i="13" a="1"/>
  <c r="A25" i="13" s="1"/>
  <c r="B25" i="13" a="1"/>
  <c r="B25" i="13" s="1"/>
  <c r="A26" i="13" a="1"/>
  <c r="A26" i="13" s="1"/>
  <c r="B26" i="13" a="1"/>
  <c r="B26" i="13" s="1"/>
  <c r="A27" i="13" a="1"/>
  <c r="A27" i="13" s="1"/>
  <c r="B27" i="13" a="1"/>
  <c r="B27" i="13" s="1"/>
  <c r="A28" i="13" a="1"/>
  <c r="A28" i="13" s="1"/>
  <c r="B28" i="13" a="1"/>
  <c r="B28" i="13" s="1"/>
  <c r="A29" i="13" a="1"/>
  <c r="A29" i="13" s="1"/>
  <c r="B29" i="13" a="1"/>
  <c r="B29" i="13" s="1"/>
  <c r="A30" i="13" a="1"/>
  <c r="A30" i="13" s="1"/>
  <c r="B30" i="13" a="1"/>
  <c r="B30" i="13" s="1"/>
  <c r="A31" i="13" a="1"/>
  <c r="A31" i="13" s="1"/>
  <c r="B31" i="13" a="1"/>
  <c r="B31" i="13" s="1"/>
  <c r="A32" i="13" a="1"/>
  <c r="A32" i="13" s="1"/>
  <c r="B32" i="13" a="1"/>
  <c r="B32" i="13" s="1"/>
  <c r="A33" i="13" a="1"/>
  <c r="A33" i="13" s="1"/>
  <c r="B33" i="13" a="1"/>
  <c r="B33" i="13" s="1"/>
  <c r="A34" i="13" a="1"/>
  <c r="A34" i="13" s="1"/>
  <c r="B34" i="13" a="1"/>
  <c r="B34" i="13" s="1"/>
  <c r="A35" i="13" a="1"/>
  <c r="A35" i="13" s="1"/>
  <c r="B35" i="13" a="1"/>
  <c r="B35" i="13" s="1"/>
  <c r="A36" i="13" a="1"/>
  <c r="A36" i="13" s="1"/>
  <c r="B36" i="13" a="1"/>
  <c r="B36" i="13" s="1"/>
  <c r="A37" i="13" a="1"/>
  <c r="A37" i="13" s="1"/>
  <c r="B37" i="13" a="1"/>
  <c r="B37" i="13" s="1"/>
  <c r="A38" i="13" a="1"/>
  <c r="A38" i="13" s="1"/>
  <c r="B38" i="13" a="1"/>
  <c r="B38" i="13" s="1"/>
  <c r="A39" i="13" a="1"/>
  <c r="A39" i="13" s="1"/>
  <c r="B39" i="13" a="1"/>
  <c r="B39" i="13" s="1"/>
  <c r="A40" i="13" a="1"/>
  <c r="A40" i="13" s="1"/>
  <c r="B40" i="13" a="1"/>
  <c r="B40" i="13" s="1"/>
  <c r="A41" i="13" a="1"/>
  <c r="A41" i="13" s="1"/>
  <c r="B41" i="13" a="1"/>
  <c r="B41" i="13" s="1"/>
  <c r="A42" i="13" a="1"/>
  <c r="A42" i="13" s="1"/>
  <c r="B42" i="13" a="1"/>
  <c r="B42" i="13" s="1"/>
  <c r="A43" i="13" a="1"/>
  <c r="A43" i="13" s="1"/>
  <c r="B43" i="13" a="1"/>
  <c r="B43" i="13" s="1"/>
  <c r="A44" i="13" a="1"/>
  <c r="A44" i="13" s="1"/>
  <c r="B44" i="13" a="1"/>
  <c r="B44" i="13" s="1"/>
  <c r="A45" i="13" a="1"/>
  <c r="A45" i="13" s="1"/>
  <c r="B45" i="13" a="1"/>
  <c r="B45" i="13" s="1"/>
  <c r="A46" i="13" a="1"/>
  <c r="A46" i="13" s="1"/>
  <c r="B46" i="13" a="1"/>
  <c r="B46" i="13" s="1"/>
  <c r="A47" i="13" a="1"/>
  <c r="A47" i="13" s="1"/>
  <c r="B47" i="13" a="1"/>
  <c r="B47" i="13" s="1"/>
  <c r="A48" i="13" a="1"/>
  <c r="A48" i="13" s="1"/>
  <c r="B48" i="13" a="1"/>
  <c r="B48" i="13" s="1"/>
  <c r="A49" i="13" a="1"/>
  <c r="A49" i="13" s="1"/>
  <c r="B49" i="13" a="1"/>
  <c r="B49" i="13" s="1"/>
  <c r="A50" i="13" a="1"/>
  <c r="A50" i="13" s="1"/>
  <c r="B50" i="13" a="1"/>
  <c r="B50" i="13" s="1"/>
  <c r="A51" i="13" a="1"/>
  <c r="A51" i="13" s="1"/>
  <c r="B51" i="13" a="1"/>
  <c r="B51" i="13" s="1"/>
  <c r="A52" i="13" a="1"/>
  <c r="A52" i="13" s="1"/>
  <c r="B52" i="13" a="1"/>
  <c r="B52" i="13" s="1"/>
  <c r="A53" i="13" a="1"/>
  <c r="A53" i="13" s="1"/>
  <c r="B53" i="13" a="1"/>
  <c r="B53" i="13" s="1"/>
  <c r="A54" i="13" a="1"/>
  <c r="A54" i="13" s="1"/>
  <c r="B54" i="13" a="1"/>
  <c r="B54" i="13" s="1"/>
  <c r="A55" i="13" a="1"/>
  <c r="A55" i="13" s="1"/>
  <c r="B55" i="13" a="1"/>
  <c r="B55" i="13" s="1"/>
  <c r="A56" i="13" a="1"/>
  <c r="A56" i="13" s="1"/>
  <c r="B56" i="13" a="1"/>
  <c r="B56" i="13" s="1"/>
  <c r="A57" i="13" a="1"/>
  <c r="A57" i="13" s="1"/>
  <c r="B57" i="13" a="1"/>
  <c r="B57" i="13" s="1"/>
  <c r="A58" i="13" a="1"/>
  <c r="A58" i="13" s="1"/>
  <c r="B58" i="13" a="1"/>
  <c r="B58" i="13" s="1"/>
  <c r="A59" i="13" a="1"/>
  <c r="A59" i="13" s="1"/>
  <c r="B59" i="13" a="1"/>
  <c r="B59" i="13" s="1"/>
  <c r="A60" i="13" a="1"/>
  <c r="A60" i="13" s="1"/>
  <c r="B60" i="13" a="1"/>
  <c r="B60" i="13" s="1"/>
  <c r="A61" i="13" a="1"/>
  <c r="A61" i="13" s="1"/>
  <c r="B61" i="13" a="1"/>
  <c r="B61" i="13" s="1"/>
  <c r="A62" i="13" a="1"/>
  <c r="A62" i="13" s="1"/>
  <c r="B62" i="13" a="1"/>
  <c r="B62" i="13" s="1"/>
  <c r="A63" i="13" a="1"/>
  <c r="A63" i="13" s="1"/>
  <c r="B63" i="13" a="1"/>
  <c r="B63" i="13" s="1"/>
  <c r="A64" i="13" a="1"/>
  <c r="A64" i="13" s="1"/>
  <c r="B64" i="13" a="1"/>
  <c r="B64" i="13" s="1"/>
  <c r="A65" i="13" a="1"/>
  <c r="A65" i="13" s="1"/>
  <c r="B65" i="13" a="1"/>
  <c r="B65" i="13" s="1"/>
  <c r="A66" i="13" a="1"/>
  <c r="A66" i="13" s="1"/>
  <c r="B66" i="13" a="1"/>
  <c r="B66" i="13"/>
  <c r="A67" i="13" a="1"/>
  <c r="A67" i="13" s="1"/>
  <c r="B67" i="13" a="1"/>
  <c r="B67" i="13" s="1"/>
  <c r="A68" i="13" a="1"/>
  <c r="A68" i="13" s="1"/>
  <c r="B68" i="13" a="1"/>
  <c r="B68" i="13" s="1"/>
  <c r="A69" i="13" a="1"/>
  <c r="A69" i="13" s="1"/>
  <c r="B69" i="13" a="1"/>
  <c r="B69" i="13" s="1"/>
  <c r="A70" i="13" a="1"/>
  <c r="A70" i="13" s="1"/>
  <c r="B70" i="13" a="1"/>
  <c r="B70" i="13" s="1"/>
  <c r="A71" i="13" a="1"/>
  <c r="A71" i="13" s="1"/>
  <c r="B71" i="13" a="1"/>
  <c r="B71" i="13" s="1"/>
  <c r="A72" i="13" a="1"/>
  <c r="A72" i="13" s="1"/>
  <c r="B72" i="13" a="1"/>
  <c r="B72" i="13" s="1"/>
  <c r="A73" i="13" a="1"/>
  <c r="A73" i="13" s="1"/>
  <c r="B73" i="13" a="1"/>
  <c r="B73" i="13" s="1"/>
  <c r="A74" i="13" a="1"/>
  <c r="A74" i="13" s="1"/>
  <c r="B74" i="13" a="1"/>
  <c r="B74" i="13" s="1"/>
  <c r="A75" i="13" a="1"/>
  <c r="A75" i="13" s="1"/>
  <c r="B75" i="13" a="1"/>
  <c r="B75" i="13" s="1"/>
  <c r="A76" i="13" a="1"/>
  <c r="A76" i="13" s="1"/>
  <c r="B76" i="13" a="1"/>
  <c r="B76" i="13" s="1"/>
  <c r="A77" i="13" a="1"/>
  <c r="A77" i="13" s="1"/>
  <c r="B77" i="13" a="1"/>
  <c r="B77" i="13" s="1"/>
  <c r="A78" i="13" a="1"/>
  <c r="A78" i="13" s="1"/>
  <c r="B78" i="13" a="1"/>
  <c r="B78" i="13" s="1"/>
  <c r="A79" i="13" a="1"/>
  <c r="A79" i="13" s="1"/>
  <c r="B79" i="13" a="1"/>
  <c r="B79" i="13" s="1"/>
  <c r="A80" i="13" a="1"/>
  <c r="A80" i="13" s="1"/>
  <c r="B80" i="13" a="1"/>
  <c r="B80" i="13" s="1"/>
  <c r="A81" i="13" a="1"/>
  <c r="A81" i="13" s="1"/>
  <c r="B81" i="13" a="1"/>
  <c r="B81" i="13" s="1"/>
  <c r="A82" i="13" a="1"/>
  <c r="A82" i="13" s="1"/>
  <c r="B82" i="13" a="1"/>
  <c r="B82" i="13" s="1"/>
  <c r="A83" i="13" a="1"/>
  <c r="A83" i="13" s="1"/>
  <c r="B83" i="13" a="1"/>
  <c r="B83" i="13" s="1"/>
  <c r="A84" i="13" a="1"/>
  <c r="A84" i="13" s="1"/>
  <c r="B84" i="13" a="1"/>
  <c r="B84" i="13" s="1"/>
  <c r="A85" i="13" a="1"/>
  <c r="A85" i="13" s="1"/>
  <c r="B85" i="13" a="1"/>
  <c r="B85" i="13" s="1"/>
  <c r="A86" i="13" a="1"/>
  <c r="A86" i="13" s="1"/>
  <c r="B86" i="13" a="1"/>
  <c r="B86" i="13" s="1"/>
  <c r="A87" i="13" a="1"/>
  <c r="A87" i="13" s="1"/>
  <c r="B87" i="13" a="1"/>
  <c r="B87" i="13" s="1"/>
  <c r="A88" i="13" a="1"/>
  <c r="A88" i="13" s="1"/>
  <c r="B88" i="13" a="1"/>
  <c r="B88" i="13" s="1"/>
  <c r="A89" i="13" a="1"/>
  <c r="A89" i="13" s="1"/>
  <c r="B89" i="13" a="1"/>
  <c r="B89" i="13" s="1"/>
  <c r="A90" i="13" a="1"/>
  <c r="A90" i="13" s="1"/>
  <c r="B90" i="13" a="1"/>
  <c r="B90" i="13" s="1"/>
  <c r="A91" i="13" a="1"/>
  <c r="A91" i="13" s="1"/>
  <c r="B91" i="13" a="1"/>
  <c r="B91" i="13" s="1"/>
  <c r="A92" i="13" a="1"/>
  <c r="A92" i="13" s="1"/>
  <c r="B92" i="13" a="1"/>
  <c r="B92" i="13" s="1"/>
  <c r="A93" i="13" a="1"/>
  <c r="A93" i="13" s="1"/>
  <c r="B93" i="13" a="1"/>
  <c r="B93" i="13" s="1"/>
  <c r="A94" i="13" a="1"/>
  <c r="A94" i="13" s="1"/>
  <c r="B94" i="13" a="1"/>
  <c r="B94" i="13" s="1"/>
  <c r="A95" i="13" a="1"/>
  <c r="A95" i="13" s="1"/>
  <c r="B95" i="13" a="1"/>
  <c r="B95" i="13" s="1"/>
  <c r="A96" i="13" a="1"/>
  <c r="A96" i="13" s="1"/>
  <c r="B96" i="13" a="1"/>
  <c r="B96" i="13" s="1"/>
  <c r="A97" i="13" a="1"/>
  <c r="A97" i="13" s="1"/>
  <c r="B97" i="13" a="1"/>
  <c r="B97" i="13" s="1"/>
  <c r="A98" i="13" a="1"/>
  <c r="A98" i="13" s="1"/>
  <c r="B98" i="13" a="1"/>
  <c r="B98" i="13" s="1"/>
  <c r="A99" i="13" a="1"/>
  <c r="A99" i="13" s="1"/>
  <c r="B99" i="13" a="1"/>
  <c r="B99" i="13" s="1"/>
  <c r="A100" i="13" a="1"/>
  <c r="A100" i="13" s="1"/>
  <c r="B100" i="13" a="1"/>
  <c r="B100" i="13" s="1"/>
  <c r="A101" i="13" a="1"/>
  <c r="A101" i="13" s="1"/>
  <c r="B101" i="13" a="1"/>
  <c r="B101" i="13" s="1"/>
  <c r="A102" i="13" a="1"/>
  <c r="A102" i="13" s="1"/>
  <c r="B102" i="13" a="1"/>
  <c r="B102" i="13" s="1"/>
  <c r="A103" i="13" a="1"/>
  <c r="A103" i="13" s="1"/>
  <c r="B103" i="13" a="1"/>
  <c r="B103" i="13" s="1"/>
  <c r="A104" i="13" a="1"/>
  <c r="A104" i="13" s="1"/>
  <c r="B104" i="13" a="1"/>
  <c r="B104" i="13" s="1"/>
  <c r="A105" i="13" a="1"/>
  <c r="A105" i="13" s="1"/>
  <c r="B105" i="13" a="1"/>
  <c r="B105" i="13" s="1"/>
  <c r="A106" i="13" a="1"/>
  <c r="A106" i="13" s="1"/>
  <c r="B106" i="13" a="1"/>
  <c r="B106" i="13" s="1"/>
  <c r="A107" i="13" a="1"/>
  <c r="A107" i="13" s="1"/>
  <c r="B107" i="13" a="1"/>
  <c r="B107" i="13" s="1"/>
  <c r="A108" i="13" a="1"/>
  <c r="A108" i="13" s="1"/>
  <c r="B108" i="13" a="1"/>
  <c r="B108" i="13" s="1"/>
  <c r="A109" i="13" a="1"/>
  <c r="A109" i="13" s="1"/>
  <c r="B109" i="13" a="1"/>
  <c r="B109" i="13" s="1"/>
  <c r="A110" i="13" a="1"/>
  <c r="A110" i="13" s="1"/>
  <c r="B110" i="13" a="1"/>
  <c r="B110" i="13" s="1"/>
  <c r="A111" i="13" a="1"/>
  <c r="A111" i="13" s="1"/>
  <c r="B111" i="13" a="1"/>
  <c r="B111" i="13" s="1"/>
  <c r="A112" i="13" a="1"/>
  <c r="A112" i="13" s="1"/>
  <c r="B112" i="13" a="1"/>
  <c r="B112" i="13" s="1"/>
  <c r="A113" i="13" a="1"/>
  <c r="A113" i="13" s="1"/>
  <c r="B113" i="13" a="1"/>
  <c r="B113" i="13" s="1"/>
  <c r="A114" i="13" a="1"/>
  <c r="A114" i="13" s="1"/>
  <c r="B114" i="13" a="1"/>
  <c r="B114" i="13" s="1"/>
  <c r="A115" i="13" a="1"/>
  <c r="A115" i="13" s="1"/>
  <c r="B115" i="13" a="1"/>
  <c r="B115" i="13" s="1"/>
  <c r="A116" i="13" a="1"/>
  <c r="A116" i="13" s="1"/>
  <c r="B116" i="13" a="1"/>
  <c r="B116" i="13" s="1"/>
  <c r="A117" i="13" a="1"/>
  <c r="A117" i="13" s="1"/>
  <c r="B117" i="13" a="1"/>
  <c r="B117" i="13" s="1"/>
  <c r="A118" i="13" a="1"/>
  <c r="A118" i="13" s="1"/>
  <c r="B118" i="13" a="1"/>
  <c r="B118" i="13" s="1"/>
  <c r="A119" i="13" a="1"/>
  <c r="A119" i="13" s="1"/>
  <c r="B119" i="13" a="1"/>
  <c r="B119" i="13" s="1"/>
  <c r="A120" i="13" a="1"/>
  <c r="A120" i="13" s="1"/>
  <c r="B120" i="13" a="1"/>
  <c r="B120" i="13" s="1"/>
  <c r="A121" i="13" a="1"/>
  <c r="A121" i="13" s="1"/>
  <c r="B121" i="13" a="1"/>
  <c r="B121" i="13" s="1"/>
  <c r="A122" i="13" a="1"/>
  <c r="A122" i="13" s="1"/>
  <c r="B122" i="13" a="1"/>
  <c r="B122" i="13" s="1"/>
  <c r="A123" i="13" a="1"/>
  <c r="A123" i="13" s="1"/>
  <c r="B123" i="13" a="1"/>
  <c r="B123" i="13" s="1"/>
  <c r="A124" i="13" a="1"/>
  <c r="A124" i="13" s="1"/>
  <c r="B124" i="13" a="1"/>
  <c r="B124" i="13" s="1"/>
  <c r="A125" i="13" a="1"/>
  <c r="A125" i="13" s="1"/>
  <c r="B125" i="13" a="1"/>
  <c r="B125" i="13" s="1"/>
  <c r="A126" i="13" a="1"/>
  <c r="A126" i="13" s="1"/>
  <c r="B126" i="13" a="1"/>
  <c r="B126" i="13" s="1"/>
  <c r="A127" i="13" a="1"/>
  <c r="A127" i="13" s="1"/>
  <c r="B127" i="13" a="1"/>
  <c r="B127" i="13" s="1"/>
  <c r="A128" i="13" a="1"/>
  <c r="A128" i="13" s="1"/>
  <c r="B128" i="13" a="1"/>
  <c r="B128" i="13" s="1"/>
  <c r="A129" i="13" a="1"/>
  <c r="A129" i="13" s="1"/>
  <c r="B129" i="13" a="1"/>
  <c r="B129" i="13" s="1"/>
  <c r="A130" i="13" a="1"/>
  <c r="A130" i="13" s="1"/>
  <c r="B130" i="13" a="1"/>
  <c r="B130" i="13" s="1"/>
  <c r="A131" i="13" a="1"/>
  <c r="A131" i="13" s="1"/>
  <c r="B131" i="13" a="1"/>
  <c r="B131" i="13" s="1"/>
  <c r="A132" i="13" a="1"/>
  <c r="A132" i="13" s="1"/>
  <c r="B132" i="13" a="1"/>
  <c r="B132" i="13" s="1"/>
  <c r="A133" i="13" a="1"/>
  <c r="A133" i="13" s="1"/>
  <c r="B133" i="13" a="1"/>
  <c r="B133" i="13" s="1"/>
  <c r="A134" i="13" a="1"/>
  <c r="A134" i="13" s="1"/>
  <c r="B134" i="13" a="1"/>
  <c r="B134" i="13" s="1"/>
  <c r="A135" i="13" a="1"/>
  <c r="A135" i="13" s="1"/>
  <c r="B135" i="13" a="1"/>
  <c r="B135" i="13" s="1"/>
  <c r="A136" i="13" a="1"/>
  <c r="A136" i="13" s="1"/>
  <c r="B136" i="13" a="1"/>
  <c r="B136" i="13" s="1"/>
  <c r="A137" i="13" a="1"/>
  <c r="A137" i="13" s="1"/>
  <c r="B137" i="13" a="1"/>
  <c r="B137" i="13" s="1"/>
  <c r="A138" i="13" a="1"/>
  <c r="A138" i="13" s="1"/>
  <c r="B138" i="13" a="1"/>
  <c r="B138" i="13" s="1"/>
  <c r="A139" i="13" a="1"/>
  <c r="A139" i="13" s="1"/>
  <c r="B139" i="13" a="1"/>
  <c r="B139" i="13" s="1"/>
  <c r="A140" i="13" a="1"/>
  <c r="A140" i="13" s="1"/>
  <c r="B140" i="13" a="1"/>
  <c r="B140" i="13" s="1"/>
  <c r="A141" i="13" a="1"/>
  <c r="A141" i="13" s="1"/>
  <c r="B141" i="13" a="1"/>
  <c r="B141" i="13" s="1"/>
  <c r="A142" i="13" a="1"/>
  <c r="A142" i="13" s="1"/>
  <c r="B142" i="13" a="1"/>
  <c r="B142" i="13" s="1"/>
  <c r="A143" i="13" a="1"/>
  <c r="A143" i="13" s="1"/>
  <c r="B143" i="13" a="1"/>
  <c r="B143" i="13" s="1"/>
  <c r="A144" i="13" a="1"/>
  <c r="A144" i="13" s="1"/>
  <c r="B144" i="13" a="1"/>
  <c r="B144" i="13" s="1"/>
  <c r="A145" i="13" a="1"/>
  <c r="A145" i="13" s="1"/>
  <c r="B145" i="13" a="1"/>
  <c r="B145" i="13" s="1"/>
  <c r="A146" i="13" a="1"/>
  <c r="A146" i="13" s="1"/>
  <c r="B146" i="13" a="1"/>
  <c r="B146" i="13" s="1"/>
  <c r="A147" i="13" a="1"/>
  <c r="A147" i="13" s="1"/>
  <c r="B147" i="13" a="1"/>
  <c r="B147" i="13" s="1"/>
  <c r="A148" i="13" a="1"/>
  <c r="A148" i="13" s="1"/>
  <c r="B148" i="13" a="1"/>
  <c r="B148" i="13" s="1"/>
  <c r="A149" i="13" a="1"/>
  <c r="A149" i="13" s="1"/>
  <c r="B149" i="13" a="1"/>
  <c r="B149" i="13" s="1"/>
  <c r="A150" i="13" a="1"/>
  <c r="A150" i="13" s="1"/>
  <c r="B150" i="13" a="1"/>
  <c r="B150" i="13" s="1"/>
  <c r="A151" i="13" a="1"/>
  <c r="A151" i="13" s="1"/>
  <c r="B151" i="13" a="1"/>
  <c r="B151" i="13" s="1"/>
  <c r="A152" i="13" a="1"/>
  <c r="A152" i="13" s="1"/>
  <c r="B152" i="13" a="1"/>
  <c r="B152" i="13" s="1"/>
  <c r="A153" i="13" a="1"/>
  <c r="A153" i="13" s="1"/>
  <c r="B153" i="13" a="1"/>
  <c r="B153" i="13" s="1"/>
  <c r="A154" i="13" a="1"/>
  <c r="A154" i="13" s="1"/>
  <c r="B154" i="13" a="1"/>
  <c r="B154" i="13" s="1"/>
  <c r="A155" i="13" a="1"/>
  <c r="A155" i="13" s="1"/>
  <c r="B155" i="13" a="1"/>
  <c r="B155" i="13" s="1"/>
  <c r="A156" i="13" a="1"/>
  <c r="A156" i="13" s="1"/>
  <c r="B156" i="13" a="1"/>
  <c r="B156" i="13" s="1"/>
  <c r="A157" i="13" a="1"/>
  <c r="A157" i="13" s="1"/>
  <c r="B157" i="13" a="1"/>
  <c r="B157" i="13" s="1"/>
  <c r="A158" i="13" a="1"/>
  <c r="A158" i="13" s="1"/>
  <c r="B158" i="13" a="1"/>
  <c r="B158" i="13" s="1"/>
  <c r="A159" i="13" a="1"/>
  <c r="A159" i="13" s="1"/>
  <c r="B159" i="13" a="1"/>
  <c r="B159" i="13" s="1"/>
  <c r="A160" i="13" a="1"/>
  <c r="A160" i="13" s="1"/>
  <c r="B160" i="13" a="1"/>
  <c r="B160" i="13" s="1"/>
  <c r="A161" i="13" a="1"/>
  <c r="A161" i="13" s="1"/>
  <c r="B161" i="13" a="1"/>
  <c r="B161" i="13" s="1"/>
  <c r="A162" i="13" a="1"/>
  <c r="A162" i="13" s="1"/>
  <c r="B162" i="13" a="1"/>
  <c r="B162" i="13" s="1"/>
  <c r="A163" i="13" a="1"/>
  <c r="A163" i="13" s="1"/>
  <c r="B163" i="13" a="1"/>
  <c r="B163" i="13" s="1"/>
  <c r="A164" i="13" a="1"/>
  <c r="A164" i="13" s="1"/>
  <c r="B164" i="13" a="1"/>
  <c r="B164" i="13" s="1"/>
  <c r="A165" i="13" a="1"/>
  <c r="A165" i="13" s="1"/>
  <c r="B165" i="13" a="1"/>
  <c r="B165" i="13" s="1"/>
  <c r="A166" i="13" a="1"/>
  <c r="A166" i="13" s="1"/>
  <c r="B166" i="13" a="1"/>
  <c r="B166" i="13" s="1"/>
  <c r="A167" i="13" a="1"/>
  <c r="A167" i="13" s="1"/>
  <c r="B167" i="13" a="1"/>
  <c r="B167" i="13" s="1"/>
  <c r="A168" i="13" a="1"/>
  <c r="A168" i="13" s="1"/>
  <c r="B168" i="13" a="1"/>
  <c r="B168" i="13" s="1"/>
  <c r="A169" i="13" a="1"/>
  <c r="A169" i="13" s="1"/>
  <c r="B169" i="13" a="1"/>
  <c r="B169" i="13" s="1"/>
  <c r="A170" i="13" a="1"/>
  <c r="A170" i="13" s="1"/>
  <c r="B170" i="13" a="1"/>
  <c r="B170" i="13" s="1"/>
  <c r="A171" i="13" a="1"/>
  <c r="A171" i="13" s="1"/>
  <c r="B171" i="13" a="1"/>
  <c r="B171" i="13" s="1"/>
  <c r="A172" i="13" a="1"/>
  <c r="A172" i="13" s="1"/>
  <c r="B172" i="13" a="1"/>
  <c r="B172" i="13" s="1"/>
  <c r="A173" i="13" a="1"/>
  <c r="A173" i="13" s="1"/>
  <c r="B173" i="13" a="1"/>
  <c r="B173" i="13" s="1"/>
  <c r="A174" i="13" a="1"/>
  <c r="A174" i="13" s="1"/>
  <c r="B174" i="13" a="1"/>
  <c r="B174" i="13" s="1"/>
  <c r="A175" i="13" a="1"/>
  <c r="A175" i="13" s="1"/>
  <c r="B175" i="13" a="1"/>
  <c r="B175" i="13" s="1"/>
  <c r="A176" i="13" a="1"/>
  <c r="A176" i="13" s="1"/>
  <c r="B176" i="13" a="1"/>
  <c r="B176" i="13" s="1"/>
  <c r="A177" i="13" a="1"/>
  <c r="A177" i="13" s="1"/>
  <c r="B177" i="13" a="1"/>
  <c r="B177" i="13" s="1"/>
  <c r="A178" i="13" a="1"/>
  <c r="A178" i="13" s="1"/>
  <c r="B178" i="13" a="1"/>
  <c r="B178" i="13" s="1"/>
  <c r="A179" i="13" a="1"/>
  <c r="A179" i="13" s="1"/>
  <c r="B179" i="13" a="1"/>
  <c r="B179" i="13" s="1"/>
  <c r="A180" i="13" a="1"/>
  <c r="A180" i="13" s="1"/>
  <c r="B180" i="13" a="1"/>
  <c r="B180" i="13" s="1"/>
  <c r="A181" i="13" a="1"/>
  <c r="A181" i="13" s="1"/>
  <c r="B181" i="13" a="1"/>
  <c r="B181" i="13" s="1"/>
  <c r="A182" i="13" a="1"/>
  <c r="A182" i="13" s="1"/>
  <c r="B182" i="13" a="1"/>
  <c r="B182" i="13" s="1"/>
  <c r="A183" i="13" a="1"/>
  <c r="A183" i="13" s="1"/>
  <c r="B183" i="13" a="1"/>
  <c r="B183" i="13" s="1"/>
  <c r="A184" i="13" a="1"/>
  <c r="A184" i="13" s="1"/>
  <c r="B184" i="13" a="1"/>
  <c r="B184" i="13" s="1"/>
  <c r="A185" i="13" a="1"/>
  <c r="A185" i="13" s="1"/>
  <c r="B185" i="13" a="1"/>
  <c r="B185" i="13" s="1"/>
  <c r="A186" i="13" a="1"/>
  <c r="A186" i="13" s="1"/>
  <c r="B186" i="13" a="1"/>
  <c r="B186" i="13" s="1"/>
  <c r="A187" i="13" a="1"/>
  <c r="A187" i="13" s="1"/>
  <c r="B187" i="13" a="1"/>
  <c r="B187" i="13" s="1"/>
  <c r="A188" i="13" a="1"/>
  <c r="A188" i="13" s="1"/>
  <c r="B188" i="13" a="1"/>
  <c r="B188" i="13" s="1"/>
  <c r="A189" i="13" a="1"/>
  <c r="A189" i="13" s="1"/>
  <c r="B189" i="13" a="1"/>
  <c r="B189" i="13" s="1"/>
  <c r="A190" i="13" a="1"/>
  <c r="A190" i="13" s="1"/>
  <c r="B190" i="13" a="1"/>
  <c r="B190" i="13" s="1"/>
  <c r="A191" i="13" a="1"/>
  <c r="A191" i="13" s="1"/>
  <c r="B191" i="13" a="1"/>
  <c r="B191" i="13" s="1"/>
  <c r="A192" i="13" a="1"/>
  <c r="A192" i="13" s="1"/>
  <c r="B192" i="13" a="1"/>
  <c r="B192" i="13" s="1"/>
  <c r="A193" i="13" a="1"/>
  <c r="A193" i="13" s="1"/>
  <c r="B193" i="13" a="1"/>
  <c r="B193" i="13" s="1"/>
  <c r="A194" i="13" a="1"/>
  <c r="A194" i="13" s="1"/>
  <c r="B194" i="13" a="1"/>
  <c r="B194" i="13" s="1"/>
  <c r="A195" i="13" a="1"/>
  <c r="A195" i="13" s="1"/>
  <c r="B195" i="13" a="1"/>
  <c r="B195" i="13" s="1"/>
  <c r="A196" i="13" a="1"/>
  <c r="A196" i="13" s="1"/>
  <c r="B196" i="13" a="1"/>
  <c r="B196" i="13" s="1"/>
  <c r="A197" i="13" a="1"/>
  <c r="A197" i="13" s="1"/>
  <c r="B197" i="13" a="1"/>
  <c r="B197" i="13" s="1"/>
  <c r="A198" i="13" a="1"/>
  <c r="A198" i="13" s="1"/>
  <c r="B198" i="13" a="1"/>
  <c r="B198" i="13" s="1"/>
  <c r="A199" i="13" a="1"/>
  <c r="A199" i="13" s="1"/>
  <c r="B199" i="13" a="1"/>
  <c r="B199" i="13" s="1"/>
  <c r="A200" i="13" a="1"/>
  <c r="A200" i="13" s="1"/>
  <c r="B200" i="13" a="1"/>
  <c r="B200" i="13" s="1"/>
  <c r="A201" i="13" a="1"/>
  <c r="A201" i="13" s="1"/>
  <c r="B201" i="13" a="1"/>
  <c r="B201" i="13" s="1"/>
  <c r="A202" i="13" a="1"/>
  <c r="A202" i="13" s="1"/>
  <c r="B202" i="13" a="1"/>
  <c r="B202" i="13" s="1"/>
  <c r="A203" i="13" a="1"/>
  <c r="A203" i="13" s="1"/>
  <c r="B203" i="13" a="1"/>
  <c r="B203" i="13" s="1"/>
  <c r="A204" i="13" a="1"/>
  <c r="A204" i="13" s="1"/>
  <c r="B204" i="13" a="1"/>
  <c r="B204" i="13" s="1"/>
  <c r="A205" i="13" a="1"/>
  <c r="A205" i="13" s="1"/>
  <c r="B205" i="13" a="1"/>
  <c r="B205" i="13" s="1"/>
  <c r="A206" i="13" a="1"/>
  <c r="A206" i="13" s="1"/>
  <c r="B206" i="13" a="1"/>
  <c r="B206" i="13" s="1"/>
  <c r="A207" i="13" a="1"/>
  <c r="A207" i="13" s="1"/>
  <c r="B207" i="13" a="1"/>
  <c r="B207" i="13" s="1"/>
  <c r="A208" i="13" a="1"/>
  <c r="A208" i="13" s="1"/>
  <c r="B208" i="13" a="1"/>
  <c r="B208" i="13" s="1"/>
  <c r="A209" i="13" a="1"/>
  <c r="A209" i="13" s="1"/>
  <c r="B209" i="13" a="1"/>
  <c r="B209" i="13" s="1"/>
  <c r="A210" i="13" a="1"/>
  <c r="A210" i="13" s="1"/>
  <c r="B210" i="13" a="1"/>
  <c r="B210" i="13" s="1"/>
  <c r="A211" i="13" a="1"/>
  <c r="A211" i="13" s="1"/>
  <c r="B211" i="13" a="1"/>
  <c r="B211" i="13" s="1"/>
  <c r="A212" i="13" a="1"/>
  <c r="A212" i="13" s="1"/>
  <c r="B212" i="13" a="1"/>
  <c r="B212" i="13" s="1"/>
  <c r="A213" i="13" a="1"/>
  <c r="A213" i="13" s="1"/>
  <c r="B213" i="13" a="1"/>
  <c r="B213" i="13" s="1"/>
  <c r="A214" i="13" a="1"/>
  <c r="A214" i="13" s="1"/>
  <c r="B214" i="13" a="1"/>
  <c r="B214" i="13" s="1"/>
  <c r="A215" i="13" a="1"/>
  <c r="A215" i="13" s="1"/>
  <c r="B215" i="13" a="1"/>
  <c r="B215" i="13" s="1"/>
  <c r="A216" i="13" a="1"/>
  <c r="A216" i="13" s="1"/>
  <c r="B216" i="13" a="1"/>
  <c r="B216" i="13" s="1"/>
  <c r="A217" i="13" a="1"/>
  <c r="A217" i="13" s="1"/>
  <c r="B217" i="13" a="1"/>
  <c r="B217" i="13" s="1"/>
  <c r="A218" i="13" a="1"/>
  <c r="A218" i="13" s="1"/>
  <c r="B218" i="13" a="1"/>
  <c r="B218" i="13" s="1"/>
  <c r="A219" i="13" a="1"/>
  <c r="A219" i="13" s="1"/>
  <c r="B219" i="13" a="1"/>
  <c r="B219" i="13" s="1"/>
  <c r="A220" i="13" a="1"/>
  <c r="A220" i="13" s="1"/>
  <c r="B220" i="13" a="1"/>
  <c r="B220" i="13" s="1"/>
  <c r="A221" i="13" a="1"/>
  <c r="A221" i="13" s="1"/>
  <c r="B221" i="13" a="1"/>
  <c r="B221" i="13" s="1"/>
  <c r="A222" i="13" a="1"/>
  <c r="A222" i="13" s="1"/>
  <c r="B222" i="13" a="1"/>
  <c r="B222" i="13" s="1"/>
  <c r="A223" i="13" a="1"/>
  <c r="A223" i="13" s="1"/>
  <c r="B223" i="13" a="1"/>
  <c r="B223" i="13" s="1"/>
  <c r="A224" i="13" a="1"/>
  <c r="A224" i="13" s="1"/>
  <c r="B224" i="13" a="1"/>
  <c r="B224" i="13" s="1"/>
  <c r="A225" i="13" a="1"/>
  <c r="A225" i="13" s="1"/>
  <c r="B225" i="13" a="1"/>
  <c r="B225" i="13" s="1"/>
  <c r="A226" i="13" a="1"/>
  <c r="A226" i="13" s="1"/>
  <c r="B226" i="13" a="1"/>
  <c r="B226" i="13" s="1"/>
  <c r="A227" i="13" a="1"/>
  <c r="A227" i="13" s="1"/>
  <c r="B227" i="13" a="1"/>
  <c r="B227" i="13" s="1"/>
  <c r="A228" i="13" a="1"/>
  <c r="A228" i="13" s="1"/>
  <c r="B228" i="13" a="1"/>
  <c r="B228" i="13" s="1"/>
  <c r="A229" i="13" a="1"/>
  <c r="A229" i="13" s="1"/>
  <c r="B229" i="13" a="1"/>
  <c r="B229" i="13" s="1"/>
  <c r="A230" i="13" a="1"/>
  <c r="A230" i="13" s="1"/>
  <c r="B230" i="13" a="1"/>
  <c r="B230" i="13" s="1"/>
  <c r="A231" i="13" a="1"/>
  <c r="A231" i="13" s="1"/>
  <c r="B231" i="13" a="1"/>
  <c r="B231" i="13" s="1"/>
  <c r="A232" i="13" a="1"/>
  <c r="A232" i="13" s="1"/>
  <c r="B232" i="13" a="1"/>
  <c r="B232" i="13" s="1"/>
  <c r="A233" i="13" a="1"/>
  <c r="A233" i="13" s="1"/>
  <c r="B233" i="13" a="1"/>
  <c r="B233" i="13" s="1"/>
  <c r="A234" i="13" a="1"/>
  <c r="A234" i="13" s="1"/>
  <c r="B234" i="13" a="1"/>
  <c r="B234" i="13" s="1"/>
  <c r="A235" i="13" a="1"/>
  <c r="A235" i="13" s="1"/>
  <c r="B235" i="13" a="1"/>
  <c r="B235" i="13" s="1"/>
  <c r="A236" i="13" a="1"/>
  <c r="A236" i="13" s="1"/>
  <c r="B236" i="13" a="1"/>
  <c r="B236" i="13" s="1"/>
  <c r="A237" i="13" a="1"/>
  <c r="A237" i="13" s="1"/>
  <c r="B237" i="13" a="1"/>
  <c r="B237" i="13" s="1"/>
  <c r="A238" i="13" a="1"/>
  <c r="A238" i="13" s="1"/>
  <c r="B238" i="13" a="1"/>
  <c r="B238" i="13" s="1"/>
  <c r="A239" i="13" a="1"/>
  <c r="A239" i="13" s="1"/>
  <c r="B239" i="13" a="1"/>
  <c r="B239" i="13" s="1"/>
  <c r="A240" i="13" a="1"/>
  <c r="A240" i="13" s="1"/>
  <c r="B240" i="13" a="1"/>
  <c r="B240" i="13" s="1"/>
  <c r="A241" i="13" a="1"/>
  <c r="A241" i="13" s="1"/>
  <c r="B241" i="13" a="1"/>
  <c r="B241" i="13" s="1"/>
  <c r="A242" i="13" a="1"/>
  <c r="A242" i="13" s="1"/>
  <c r="B242" i="13" a="1"/>
  <c r="B242" i="13" s="1"/>
  <c r="A243" i="13" a="1"/>
  <c r="A243" i="13" s="1"/>
  <c r="B243" i="13" a="1"/>
  <c r="B243" i="13" s="1"/>
  <c r="A244" i="13" a="1"/>
  <c r="A244" i="13" s="1"/>
  <c r="B244" i="13" a="1"/>
  <c r="B244" i="13" s="1"/>
  <c r="A245" i="13" a="1"/>
  <c r="A245" i="13" s="1"/>
  <c r="B245" i="13" a="1"/>
  <c r="B245" i="13" s="1"/>
  <c r="A246" i="13" a="1"/>
  <c r="A246" i="13" s="1"/>
  <c r="B246" i="13" a="1"/>
  <c r="B246" i="13" s="1"/>
  <c r="A247" i="13" a="1"/>
  <c r="A247" i="13" s="1"/>
  <c r="B247" i="13" a="1"/>
  <c r="B247" i="13" s="1"/>
  <c r="A248" i="13" a="1"/>
  <c r="A248" i="13" s="1"/>
  <c r="B248" i="13" a="1"/>
  <c r="B248" i="13" s="1"/>
  <c r="A249" i="13" a="1"/>
  <c r="A249" i="13" s="1"/>
  <c r="B249" i="13" a="1"/>
  <c r="B249" i="13" s="1"/>
  <c r="A250" i="13" a="1"/>
  <c r="A250" i="13" s="1"/>
  <c r="B250" i="13" a="1"/>
  <c r="B250" i="13" s="1"/>
  <c r="A251" i="13" a="1"/>
  <c r="A251" i="13" s="1"/>
  <c r="B251" i="13" a="1"/>
  <c r="B251" i="13" s="1"/>
  <c r="A252" i="13" a="1"/>
  <c r="A252" i="13" s="1"/>
  <c r="B252" i="13" a="1"/>
  <c r="B252" i="13" s="1"/>
  <c r="A253" i="13" a="1"/>
  <c r="A253" i="13" s="1"/>
  <c r="B253" i="13" a="1"/>
  <c r="B253" i="13" s="1"/>
  <c r="A254" i="13" a="1"/>
  <c r="A254" i="13" s="1"/>
  <c r="B254" i="13" a="1"/>
  <c r="B254" i="13" s="1"/>
  <c r="A255" i="13" a="1"/>
  <c r="A255" i="13" s="1"/>
  <c r="B255" i="13" a="1"/>
  <c r="B255" i="13" s="1"/>
  <c r="A256" i="13" a="1"/>
  <c r="A256" i="13" s="1"/>
  <c r="B256" i="13" a="1"/>
  <c r="B256" i="13" s="1"/>
  <c r="A257" i="13" a="1"/>
  <c r="A257" i="13" s="1"/>
  <c r="B257" i="13" a="1"/>
  <c r="B257" i="13" s="1"/>
  <c r="A258" i="13" a="1"/>
  <c r="A258" i="13" s="1"/>
  <c r="B258" i="13" a="1"/>
  <c r="B258" i="13" s="1"/>
  <c r="A259" i="13" a="1"/>
  <c r="A259" i="13" s="1"/>
  <c r="B259" i="13" a="1"/>
  <c r="B259" i="13" s="1"/>
  <c r="A260" i="13" a="1"/>
  <c r="A260" i="13" s="1"/>
  <c r="B260" i="13" a="1"/>
  <c r="B260" i="13" s="1"/>
  <c r="A261" i="13" a="1"/>
  <c r="A261" i="13" s="1"/>
  <c r="B261" i="13" a="1"/>
  <c r="B261" i="13" s="1"/>
  <c r="A262" i="13" a="1"/>
  <c r="A262" i="13" s="1"/>
  <c r="B262" i="13" a="1"/>
  <c r="B262" i="13" s="1"/>
  <c r="A263" i="13" a="1"/>
  <c r="A263" i="13" s="1"/>
  <c r="B263" i="13" a="1"/>
  <c r="B263" i="13" s="1"/>
  <c r="A264" i="13" a="1"/>
  <c r="A264" i="13" s="1"/>
  <c r="B264" i="13" a="1"/>
  <c r="B264" i="13" s="1"/>
  <c r="A265" i="13" a="1"/>
  <c r="A265" i="13" s="1"/>
  <c r="B265" i="13" a="1"/>
  <c r="B265" i="13" s="1"/>
  <c r="A266" i="13" a="1"/>
  <c r="A266" i="13" s="1"/>
  <c r="B266" i="13" a="1"/>
  <c r="B266" i="13" s="1"/>
  <c r="A267" i="13" a="1"/>
  <c r="A267" i="13" s="1"/>
  <c r="B267" i="13" a="1"/>
  <c r="B267" i="13" s="1"/>
  <c r="A268" i="13" a="1"/>
  <c r="A268" i="13" s="1"/>
  <c r="B268" i="13" a="1"/>
  <c r="B268" i="13" s="1"/>
  <c r="A269" i="13" a="1"/>
  <c r="A269" i="13" s="1"/>
  <c r="B269" i="13" a="1"/>
  <c r="B269" i="13" s="1"/>
  <c r="A270" i="13" a="1"/>
  <c r="A270" i="13" s="1"/>
  <c r="B270" i="13" a="1"/>
  <c r="B270" i="13" s="1"/>
  <c r="A271" i="13" a="1"/>
  <c r="A271" i="13" s="1"/>
  <c r="B271" i="13" a="1"/>
  <c r="B271" i="13" s="1"/>
  <c r="A272" i="13" a="1"/>
  <c r="A272" i="13" s="1"/>
  <c r="B272" i="13" a="1"/>
  <c r="B272" i="13" s="1"/>
  <c r="A273" i="13" a="1"/>
  <c r="A273" i="13" s="1"/>
  <c r="B273" i="13" a="1"/>
  <c r="B273" i="13" s="1"/>
  <c r="A274" i="13" a="1"/>
  <c r="A274" i="13" s="1"/>
  <c r="B274" i="13" a="1"/>
  <c r="B274" i="13" s="1"/>
  <c r="A275" i="13" a="1"/>
  <c r="A275" i="13" s="1"/>
  <c r="B275" i="13" a="1"/>
  <c r="B275" i="13" s="1"/>
  <c r="A276" i="13" a="1"/>
  <c r="A276" i="13" s="1"/>
  <c r="B276" i="13" a="1"/>
  <c r="B276" i="13" s="1"/>
  <c r="A277" i="13" a="1"/>
  <c r="A277" i="13" s="1"/>
  <c r="B277" i="13" a="1"/>
  <c r="B277" i="13" s="1"/>
  <c r="A278" i="13" a="1"/>
  <c r="A278" i="13" s="1"/>
  <c r="B278" i="13" a="1"/>
  <c r="B278" i="13" s="1"/>
  <c r="A279" i="13" a="1"/>
  <c r="A279" i="13" s="1"/>
  <c r="B279" i="13" a="1"/>
  <c r="B279" i="13" s="1"/>
  <c r="A280" i="13" a="1"/>
  <c r="A280" i="13" s="1"/>
  <c r="B280" i="13" a="1"/>
  <c r="B280" i="13" s="1"/>
  <c r="A281" i="13" a="1"/>
  <c r="A281" i="13" s="1"/>
  <c r="B281" i="13" a="1"/>
  <c r="B281" i="13" s="1"/>
  <c r="A282" i="13" a="1"/>
  <c r="A282" i="13" s="1"/>
  <c r="B282" i="13" a="1"/>
  <c r="B282" i="13" s="1"/>
  <c r="A283" i="13" a="1"/>
  <c r="A283" i="13" s="1"/>
  <c r="B283" i="13" a="1"/>
  <c r="B283" i="13" s="1"/>
  <c r="A284" i="13" a="1"/>
  <c r="A284" i="13" s="1"/>
  <c r="B284" i="13" a="1"/>
  <c r="B284" i="13" s="1"/>
  <c r="A285" i="13" a="1"/>
  <c r="A285" i="13" s="1"/>
  <c r="B285" i="13" a="1"/>
  <c r="B285" i="13" s="1"/>
  <c r="A286" i="13" a="1"/>
  <c r="A286" i="13" s="1"/>
  <c r="B286" i="13" a="1"/>
  <c r="B286" i="13" s="1"/>
  <c r="A287" i="13" a="1"/>
  <c r="A287" i="13" s="1"/>
  <c r="B287" i="13" a="1"/>
  <c r="B287" i="13" s="1"/>
  <c r="A288" i="13" a="1"/>
  <c r="A288" i="13" s="1"/>
  <c r="B288" i="13" a="1"/>
  <c r="B288" i="13" s="1"/>
  <c r="A289" i="13" a="1"/>
  <c r="A289" i="13" s="1"/>
  <c r="B289" i="13" a="1"/>
  <c r="B289" i="13" s="1"/>
  <c r="A290" i="13" a="1"/>
  <c r="A290" i="13" s="1"/>
  <c r="B290" i="13" a="1"/>
  <c r="B290" i="13" s="1"/>
  <c r="A291" i="13" a="1"/>
  <c r="A291" i="13" s="1"/>
  <c r="B291" i="13" a="1"/>
  <c r="B291" i="13" s="1"/>
  <c r="A292" i="13" a="1"/>
  <c r="A292" i="13" s="1"/>
  <c r="B292" i="13" a="1"/>
  <c r="B292" i="13" s="1"/>
  <c r="A293" i="13" a="1"/>
  <c r="A293" i="13" s="1"/>
  <c r="B293" i="13" a="1"/>
  <c r="B293" i="13" s="1"/>
  <c r="A294" i="13" a="1"/>
  <c r="A294" i="13" s="1"/>
  <c r="B294" i="13" a="1"/>
  <c r="B294" i="13" s="1"/>
  <c r="A295" i="13" a="1"/>
  <c r="A295" i="13" s="1"/>
  <c r="B295" i="13" a="1"/>
  <c r="B295" i="13" s="1"/>
  <c r="A296" i="13" a="1"/>
  <c r="A296" i="13" s="1"/>
  <c r="B296" i="13" a="1"/>
  <c r="B296" i="13" s="1"/>
  <c r="A297" i="13" a="1"/>
  <c r="A297" i="13" s="1"/>
  <c r="B297" i="13" a="1"/>
  <c r="B297" i="13" s="1"/>
  <c r="A298" i="13" a="1"/>
  <c r="A298" i="13" s="1"/>
  <c r="B298" i="13" a="1"/>
  <c r="B298" i="13" s="1"/>
  <c r="A299" i="13" a="1"/>
  <c r="A299" i="13" s="1"/>
  <c r="B299" i="13" a="1"/>
  <c r="B299" i="13" s="1"/>
  <c r="A300" i="13" a="1"/>
  <c r="A300" i="13" s="1"/>
  <c r="B300" i="13" a="1"/>
  <c r="B300" i="13" s="1"/>
  <c r="A301" i="13" a="1"/>
  <c r="A301" i="13" s="1"/>
  <c r="B301" i="13" a="1"/>
  <c r="B301" i="13" s="1"/>
  <c r="A302" i="13" a="1"/>
  <c r="A302" i="13" s="1"/>
  <c r="B302" i="13" a="1"/>
  <c r="B302" i="13" s="1"/>
  <c r="A303" i="13" a="1"/>
  <c r="A303" i="13" s="1"/>
  <c r="B303" i="13" a="1"/>
  <c r="B303" i="13" s="1"/>
  <c r="A304" i="13" a="1"/>
  <c r="A304" i="13" s="1"/>
  <c r="B304" i="13" a="1"/>
  <c r="B304" i="13" s="1"/>
  <c r="A305" i="13" a="1"/>
  <c r="A305" i="13" s="1"/>
  <c r="B305" i="13" a="1"/>
  <c r="B305" i="13" s="1"/>
  <c r="A306" i="13" a="1"/>
  <c r="A306" i="13" s="1"/>
  <c r="B306" i="13" a="1"/>
  <c r="B306" i="13" s="1"/>
  <c r="A307" i="13" a="1"/>
  <c r="A307" i="13" s="1"/>
  <c r="B307" i="13" a="1"/>
  <c r="B307" i="13" s="1"/>
  <c r="A308" i="13" a="1"/>
  <c r="A308" i="13" s="1"/>
  <c r="B308" i="13" a="1"/>
  <c r="B308" i="13" s="1"/>
  <c r="A309" i="13" a="1"/>
  <c r="A309" i="13" s="1"/>
  <c r="B309" i="13" a="1"/>
  <c r="B309" i="13" s="1"/>
  <c r="A310" i="13" a="1"/>
  <c r="A310" i="13" s="1"/>
  <c r="B310" i="13" a="1"/>
  <c r="B310" i="13" s="1"/>
  <c r="A311" i="13" a="1"/>
  <c r="A311" i="13" s="1"/>
  <c r="B311" i="13" a="1"/>
  <c r="B311" i="13" s="1"/>
  <c r="A312" i="13" a="1"/>
  <c r="A312" i="13" s="1"/>
  <c r="B312" i="13" a="1"/>
  <c r="B312" i="13" s="1"/>
  <c r="A313" i="13" a="1"/>
  <c r="A313" i="13" s="1"/>
  <c r="B313" i="13" a="1"/>
  <c r="B313" i="13" s="1"/>
  <c r="A314" i="13" a="1"/>
  <c r="A314" i="13" s="1"/>
  <c r="B314" i="13" a="1"/>
  <c r="B314" i="13" s="1"/>
  <c r="A315" i="13" a="1"/>
  <c r="A315" i="13" s="1"/>
  <c r="B315" i="13" a="1"/>
  <c r="B315" i="13" s="1"/>
  <c r="A316" i="13" a="1"/>
  <c r="A316" i="13" s="1"/>
  <c r="B316" i="13" a="1"/>
  <c r="B316" i="13" s="1"/>
  <c r="A317" i="13" a="1"/>
  <c r="A317" i="13" s="1"/>
  <c r="B317" i="13" a="1"/>
  <c r="B317" i="13" s="1"/>
  <c r="A318" i="13" a="1"/>
  <c r="A318" i="13" s="1"/>
  <c r="B318" i="13" a="1"/>
  <c r="B318" i="13" s="1"/>
  <c r="A319" i="13" a="1"/>
  <c r="A319" i="13" s="1"/>
  <c r="B319" i="13" a="1"/>
  <c r="B319" i="13" s="1"/>
  <c r="A320" i="13" a="1"/>
  <c r="A320" i="13" s="1"/>
  <c r="B320" i="13" a="1"/>
  <c r="B320" i="13" s="1"/>
  <c r="A321" i="13" a="1"/>
  <c r="A321" i="13" s="1"/>
  <c r="B321" i="13" a="1"/>
  <c r="B321" i="13" s="1"/>
  <c r="A322" i="13" a="1"/>
  <c r="A322" i="13" s="1"/>
  <c r="B322" i="13" a="1"/>
  <c r="B322" i="13" s="1"/>
  <c r="A323" i="13" a="1"/>
  <c r="A323" i="13" s="1"/>
  <c r="B323" i="13" a="1"/>
  <c r="B323" i="13" s="1"/>
  <c r="A324" i="13" a="1"/>
  <c r="A324" i="13" s="1"/>
  <c r="B324" i="13" a="1"/>
  <c r="B324" i="13" s="1"/>
  <c r="A325" i="13" a="1"/>
  <c r="A325" i="13" s="1"/>
  <c r="B325" i="13" a="1"/>
  <c r="B325" i="13" s="1"/>
  <c r="A326" i="13" a="1"/>
  <c r="A326" i="13" s="1"/>
  <c r="B326" i="13" a="1"/>
  <c r="B326" i="13" s="1"/>
  <c r="A327" i="13" a="1"/>
  <c r="A327" i="13" s="1"/>
  <c r="B327" i="13" a="1"/>
  <c r="B327" i="13" s="1"/>
  <c r="A328" i="13" a="1"/>
  <c r="A328" i="13" s="1"/>
  <c r="B328" i="13" a="1"/>
  <c r="B328" i="13" s="1"/>
  <c r="A329" i="13" a="1"/>
  <c r="A329" i="13" s="1"/>
  <c r="B329" i="13" a="1"/>
  <c r="B329" i="13" s="1"/>
  <c r="A330" i="13" a="1"/>
  <c r="A330" i="13" s="1"/>
  <c r="B330" i="13" a="1"/>
  <c r="B330" i="13" s="1"/>
  <c r="A331" i="13" a="1"/>
  <c r="A331" i="13" s="1"/>
  <c r="B331" i="13" a="1"/>
  <c r="B331" i="13" s="1"/>
  <c r="A332" i="13" a="1"/>
  <c r="A332" i="13" s="1"/>
  <c r="B332" i="13" a="1"/>
  <c r="B332" i="13" s="1"/>
  <c r="A333" i="13" a="1"/>
  <c r="A333" i="13" s="1"/>
  <c r="B333" i="13" a="1"/>
  <c r="B333" i="13" s="1"/>
  <c r="A334" i="13" a="1"/>
  <c r="A334" i="13" s="1"/>
  <c r="B334" i="13" a="1"/>
  <c r="B334" i="13" s="1"/>
  <c r="A335" i="13" a="1"/>
  <c r="A335" i="13" s="1"/>
  <c r="B335" i="13" a="1"/>
  <c r="B335" i="13" s="1"/>
  <c r="A336" i="13" a="1"/>
  <c r="A336" i="13" s="1"/>
  <c r="B336" i="13" a="1"/>
  <c r="B336" i="13" s="1"/>
  <c r="A337" i="13" a="1"/>
  <c r="A337" i="13" s="1"/>
  <c r="B337" i="13" a="1"/>
  <c r="B337" i="13" s="1"/>
  <c r="A338" i="13" a="1"/>
  <c r="A338" i="13" s="1"/>
  <c r="B338" i="13" a="1"/>
  <c r="B338" i="13" s="1"/>
  <c r="A339" i="13" a="1"/>
  <c r="A339" i="13" s="1"/>
  <c r="B339" i="13" a="1"/>
  <c r="B339" i="13" s="1"/>
  <c r="A340" i="13" a="1"/>
  <c r="A340" i="13" s="1"/>
  <c r="B340" i="13" a="1"/>
  <c r="B340" i="13" s="1"/>
  <c r="A341" i="13" a="1"/>
  <c r="A341" i="13" s="1"/>
  <c r="B341" i="13" a="1"/>
  <c r="B341" i="13" s="1"/>
  <c r="A342" i="13" a="1"/>
  <c r="A342" i="13" s="1"/>
  <c r="B342" i="13" a="1"/>
  <c r="B342" i="13" s="1"/>
  <c r="A343" i="13" a="1"/>
  <c r="A343" i="13" s="1"/>
  <c r="B343" i="13" a="1"/>
  <c r="B343" i="13" s="1"/>
  <c r="A344" i="13" a="1"/>
  <c r="A344" i="13" s="1"/>
  <c r="B344" i="13" a="1"/>
  <c r="B344" i="13" s="1"/>
  <c r="A345" i="13" a="1"/>
  <c r="A345" i="13" s="1"/>
  <c r="B345" i="13" a="1"/>
  <c r="B345" i="13" s="1"/>
  <c r="A346" i="13" a="1"/>
  <c r="A346" i="13" s="1"/>
  <c r="B346" i="13" a="1"/>
  <c r="B346" i="13" s="1"/>
  <c r="A347" i="13" a="1"/>
  <c r="A347" i="13" s="1"/>
  <c r="B347" i="13" a="1"/>
  <c r="B347" i="13" s="1"/>
  <c r="A348" i="13" a="1"/>
  <c r="A348" i="13" s="1"/>
  <c r="B348" i="13" a="1"/>
  <c r="B348" i="13" s="1"/>
  <c r="A349" i="13" a="1"/>
  <c r="A349" i="13" s="1"/>
  <c r="B349" i="13" a="1"/>
  <c r="B349" i="13" s="1"/>
  <c r="A350" i="13" a="1"/>
  <c r="A350" i="13" s="1"/>
  <c r="B350" i="13" a="1"/>
  <c r="B350" i="13" s="1"/>
  <c r="A351" i="13" a="1"/>
  <c r="A351" i="13" s="1"/>
  <c r="B351" i="13" a="1"/>
  <c r="B351" i="13" s="1"/>
  <c r="A352" i="13" a="1"/>
  <c r="A352" i="13" s="1"/>
  <c r="B352" i="13" a="1"/>
  <c r="B352" i="13" s="1"/>
  <c r="A353" i="13" a="1"/>
  <c r="A353" i="13" s="1"/>
  <c r="B353" i="13" a="1"/>
  <c r="B353" i="13" s="1"/>
  <c r="A354" i="13" a="1"/>
  <c r="A354" i="13" s="1"/>
  <c r="B354" i="13" a="1"/>
  <c r="B354" i="13" s="1"/>
  <c r="A355" i="13" a="1"/>
  <c r="A355" i="13" s="1"/>
  <c r="B355" i="13" a="1"/>
  <c r="B355" i="13" s="1"/>
  <c r="A356" i="13" a="1"/>
  <c r="A356" i="13" s="1"/>
  <c r="B356" i="13" a="1"/>
  <c r="B356" i="13" s="1"/>
  <c r="A357" i="13" a="1"/>
  <c r="A357" i="13" s="1"/>
  <c r="B357" i="13" a="1"/>
  <c r="B357" i="13" s="1"/>
  <c r="A358" i="13" a="1"/>
  <c r="A358" i="13" s="1"/>
  <c r="B358" i="13" a="1"/>
  <c r="B358" i="13" s="1"/>
  <c r="A359" i="13" a="1"/>
  <c r="A359" i="13" s="1"/>
  <c r="B359" i="13" a="1"/>
  <c r="B359" i="13" s="1"/>
  <c r="A360" i="13" a="1"/>
  <c r="A360" i="13" s="1"/>
  <c r="B360" i="13" a="1"/>
  <c r="B360" i="13" s="1"/>
  <c r="A361" i="13" a="1"/>
  <c r="A361" i="13" s="1"/>
  <c r="B361" i="13" a="1"/>
  <c r="B361" i="13" s="1"/>
  <c r="A362" i="13" a="1"/>
  <c r="A362" i="13" s="1"/>
  <c r="B362" i="13" a="1"/>
  <c r="B362" i="13" s="1"/>
  <c r="A363" i="13" a="1"/>
  <c r="A363" i="13" s="1"/>
  <c r="B363" i="13" a="1"/>
  <c r="B363" i="13" s="1"/>
  <c r="A364" i="13" a="1"/>
  <c r="A364" i="13" s="1"/>
  <c r="B364" i="13" a="1"/>
  <c r="B364" i="13" s="1"/>
  <c r="A365" i="13" a="1"/>
  <c r="A365" i="13" s="1"/>
  <c r="B365" i="13" a="1"/>
  <c r="B365" i="13" s="1"/>
  <c r="A366" i="13" a="1"/>
  <c r="A366" i="13" s="1"/>
  <c r="B366" i="13" a="1"/>
  <c r="B366" i="13" s="1"/>
  <c r="B2" i="13" a="1"/>
  <c r="B2" i="13" s="1"/>
  <c r="A2" i="13" a="1"/>
  <c r="A2" i="13" s="1"/>
  <c r="C38" i="12" l="1" a="1"/>
  <c r="C38" i="12" s="1"/>
  <c r="A38" i="12" a="1"/>
  <c r="A38" i="12" s="1"/>
  <c r="B38" i="12" a="1"/>
  <c r="B38" i="12" s="1"/>
  <c r="B30" i="12" a="1"/>
  <c r="B30" i="12" s="1"/>
  <c r="C30" i="12" a="1"/>
  <c r="C30" i="12" s="1"/>
  <c r="A30" i="12" a="1"/>
  <c r="A30" i="12" s="1"/>
  <c r="C22" i="12" a="1"/>
  <c r="C22" i="12" s="1"/>
  <c r="A22" i="12" a="1"/>
  <c r="A22" i="12" s="1"/>
  <c r="B22" i="12" a="1"/>
  <c r="B22" i="12" s="1"/>
  <c r="B14" i="12" a="1"/>
  <c r="B14" i="12" s="1"/>
  <c r="C14" i="12" a="1"/>
  <c r="C14" i="12" s="1"/>
  <c r="A14" i="12" a="1"/>
  <c r="A14" i="12" s="1"/>
  <c r="C6" i="12" a="1"/>
  <c r="C6" i="12" s="1"/>
  <c r="B6" i="12" a="1"/>
  <c r="B6" i="12" s="1"/>
  <c r="A6" i="12" a="1"/>
  <c r="A6" i="12" s="1"/>
  <c r="B37" i="12" a="1"/>
  <c r="B37" i="12" s="1"/>
  <c r="C37" i="12" a="1"/>
  <c r="C37" i="12" s="1"/>
  <c r="A37" i="12" a="1"/>
  <c r="A37" i="12" s="1"/>
  <c r="B29" i="12" a="1"/>
  <c r="B29" i="12" s="1"/>
  <c r="A29" i="12" a="1"/>
  <c r="A29" i="12" s="1"/>
  <c r="C29" i="12" a="1"/>
  <c r="C29" i="12" s="1"/>
  <c r="B21" i="12" a="1"/>
  <c r="B21" i="12" s="1"/>
  <c r="C21" i="12" a="1"/>
  <c r="C21" i="12" s="1"/>
  <c r="A21" i="12" a="1"/>
  <c r="A21" i="12" s="1"/>
  <c r="B13" i="12" a="1"/>
  <c r="B13" i="12" s="1"/>
  <c r="C13" i="12" a="1"/>
  <c r="C13" i="12" s="1"/>
  <c r="A13" i="12" a="1"/>
  <c r="A13" i="12" s="1"/>
  <c r="C44" i="12" a="1"/>
  <c r="C44" i="12" s="1"/>
  <c r="A44" i="12" a="1"/>
  <c r="A44" i="12" s="1"/>
  <c r="B44" i="12" a="1"/>
  <c r="B44" i="12" s="1"/>
  <c r="B40" i="12" a="1"/>
  <c r="B40" i="12" s="1"/>
  <c r="C40" i="12" a="1"/>
  <c r="C40" i="12" s="1"/>
  <c r="A40" i="12" a="1"/>
  <c r="A40" i="12" s="1"/>
  <c r="B36" i="12" a="1"/>
  <c r="B36" i="12" s="1"/>
  <c r="C36" i="12" a="1"/>
  <c r="C36" i="12" s="1"/>
  <c r="A36" i="12" a="1"/>
  <c r="A36" i="12" s="1"/>
  <c r="B32" i="12" a="1"/>
  <c r="B32" i="12" s="1"/>
  <c r="A32" i="12" a="1"/>
  <c r="A32" i="12" s="1"/>
  <c r="C32" i="12" a="1"/>
  <c r="C32" i="12" s="1"/>
  <c r="C28" i="12" a="1"/>
  <c r="C28" i="12" s="1"/>
  <c r="A28" i="12" a="1"/>
  <c r="A28" i="12" s="1"/>
  <c r="B28" i="12" a="1"/>
  <c r="B28" i="12" s="1"/>
  <c r="B24" i="12" a="1"/>
  <c r="B24" i="12" s="1"/>
  <c r="C24" i="12" a="1"/>
  <c r="C24" i="12" s="1"/>
  <c r="A24" i="12" a="1"/>
  <c r="A24" i="12" s="1"/>
  <c r="B20" i="12" a="1"/>
  <c r="B20" i="12" s="1"/>
  <c r="C20" i="12" a="1"/>
  <c r="C20" i="12" s="1"/>
  <c r="A20" i="12" a="1"/>
  <c r="A20" i="12" s="1"/>
  <c r="A16" i="12" a="1"/>
  <c r="A16" i="12" s="1"/>
  <c r="B16" i="12" a="1"/>
  <c r="B16" i="12" s="1"/>
  <c r="C16" i="12" a="1"/>
  <c r="C16" i="12" s="1"/>
  <c r="C12" i="12" a="1"/>
  <c r="C12" i="12" s="1"/>
  <c r="B12" i="12" a="1"/>
  <c r="B12" i="12" s="1"/>
  <c r="A12" i="12" a="1"/>
  <c r="A12" i="12" s="1"/>
  <c r="B8" i="12" a="1"/>
  <c r="B8" i="12" s="1"/>
  <c r="C8" i="12" a="1"/>
  <c r="C8" i="12" s="1"/>
  <c r="A8" i="12" a="1"/>
  <c r="A8" i="12" s="1"/>
  <c r="B43" i="12" a="1"/>
  <c r="B43" i="12" s="1"/>
  <c r="C43" i="12" a="1"/>
  <c r="C43" i="12" s="1"/>
  <c r="A43" i="12" a="1"/>
  <c r="A43" i="12" s="1"/>
  <c r="B42" i="12" a="1"/>
  <c r="B42" i="12" s="1"/>
  <c r="C42" i="12" a="1"/>
  <c r="C42" i="12" s="1"/>
  <c r="A42" i="12" a="1"/>
  <c r="A42" i="12" s="1"/>
  <c r="B34" i="12" a="1"/>
  <c r="B34" i="12" s="1"/>
  <c r="C34" i="12" a="1"/>
  <c r="C34" i="12" s="1"/>
  <c r="A34" i="12" a="1"/>
  <c r="A34" i="12" s="1"/>
  <c r="B26" i="12" a="1"/>
  <c r="B26" i="12" s="1"/>
  <c r="A26" i="12" a="1"/>
  <c r="A26" i="12" s="1"/>
  <c r="C26" i="12" a="1"/>
  <c r="C26" i="12" s="1"/>
  <c r="B18" i="12" a="1"/>
  <c r="B18" i="12" s="1"/>
  <c r="C18" i="12" a="1"/>
  <c r="C18" i="12" s="1"/>
  <c r="A18" i="12" a="1"/>
  <c r="A18" i="12" s="1"/>
  <c r="A10" i="12" a="1"/>
  <c r="A10" i="12" s="1"/>
  <c r="B10" i="12" a="1"/>
  <c r="B10" i="12" s="1"/>
  <c r="C10" i="12" a="1"/>
  <c r="C10" i="12" s="1"/>
  <c r="C41" i="12" a="1"/>
  <c r="C41" i="12" s="1"/>
  <c r="B41" i="12" a="1"/>
  <c r="B41" i="12" s="1"/>
  <c r="A41" i="12" a="1"/>
  <c r="A41" i="12" s="1"/>
  <c r="B33" i="12" a="1"/>
  <c r="B33" i="12" s="1"/>
  <c r="C33" i="12" a="1"/>
  <c r="C33" i="12" s="1"/>
  <c r="A33" i="12" a="1"/>
  <c r="A33" i="12" s="1"/>
  <c r="C25" i="12" a="1"/>
  <c r="C25" i="12" s="1"/>
  <c r="A25" i="12" a="1"/>
  <c r="A25" i="12" s="1"/>
  <c r="B25" i="12" a="1"/>
  <c r="B25" i="12" s="1"/>
  <c r="B17" i="12" a="1"/>
  <c r="B17" i="12" s="1"/>
  <c r="C17" i="12" a="1"/>
  <c r="C17" i="12" s="1"/>
  <c r="A17" i="12" a="1"/>
  <c r="A17" i="12" s="1"/>
  <c r="C9" i="12" a="1"/>
  <c r="C9" i="12" s="1"/>
  <c r="A9" i="12" a="1"/>
  <c r="A9" i="12" s="1"/>
  <c r="B9" i="12" a="1"/>
  <c r="B9" i="12" s="1"/>
  <c r="B5" i="12" a="1"/>
  <c r="B5" i="12" s="1"/>
  <c r="C5" i="12" a="1"/>
  <c r="C5" i="12" s="1"/>
  <c r="A5" i="12" a="1"/>
  <c r="A5" i="12" s="1"/>
  <c r="B39" i="12" a="1"/>
  <c r="B39" i="12" s="1"/>
  <c r="C39" i="12" a="1"/>
  <c r="C39" i="12" s="1"/>
  <c r="A39" i="12" a="1"/>
  <c r="A39" i="12" s="1"/>
  <c r="C35" i="12" a="1"/>
  <c r="C35" i="12" s="1"/>
  <c r="A35" i="12" a="1"/>
  <c r="A35" i="12" s="1"/>
  <c r="B35" i="12" a="1"/>
  <c r="B35" i="12" s="1"/>
  <c r="B31" i="12" a="1"/>
  <c r="B31" i="12" s="1"/>
  <c r="C31" i="12" a="1"/>
  <c r="C31" i="12" s="1"/>
  <c r="A31" i="12" a="1"/>
  <c r="A31" i="12" s="1"/>
  <c r="B27" i="12" a="1"/>
  <c r="B27" i="12" s="1"/>
  <c r="C27" i="12" a="1"/>
  <c r="C27" i="12" s="1"/>
  <c r="A27" i="12" a="1"/>
  <c r="A27" i="12" s="1"/>
  <c r="B23" i="12" a="1"/>
  <c r="B23" i="12" s="1"/>
  <c r="A23" i="12" a="1"/>
  <c r="A23" i="12" s="1"/>
  <c r="C23" i="12" a="1"/>
  <c r="C23" i="12" s="1"/>
  <c r="C19" i="12" a="1"/>
  <c r="C19" i="12" s="1"/>
  <c r="B19" i="12" a="1"/>
  <c r="B19" i="12" s="1"/>
  <c r="A19" i="12" a="1"/>
  <c r="A19" i="12" s="1"/>
  <c r="B15" i="12" a="1"/>
  <c r="B15" i="12" s="1"/>
  <c r="C15" i="12" a="1"/>
  <c r="C15" i="12" s="1"/>
  <c r="A15" i="12" a="1"/>
  <c r="A15" i="12" s="1"/>
  <c r="B11" i="12" a="1"/>
  <c r="B11" i="12" s="1"/>
  <c r="A11" i="12" a="1"/>
  <c r="A11" i="12" s="1"/>
  <c r="C11" i="12" a="1"/>
  <c r="C11" i="12" s="1"/>
  <c r="A7" i="12" a="1"/>
  <c r="A7" i="12" s="1"/>
  <c r="B7" i="12" a="1"/>
  <c r="B7" i="12" s="1"/>
  <c r="C7" i="12" a="1"/>
  <c r="C7" i="12" s="1"/>
  <c r="X5" i="12"/>
  <c r="Y38" i="12"/>
  <c r="X38" i="12"/>
  <c r="Y30" i="12"/>
  <c r="U30" i="12" s="1"/>
  <c r="X30" i="12"/>
  <c r="Y22" i="12"/>
  <c r="U22" i="12" s="1"/>
  <c r="X22" i="12"/>
  <c r="X14" i="12"/>
  <c r="Y14" i="12"/>
  <c r="U14" i="12" s="1"/>
  <c r="Y6" i="12"/>
  <c r="X6" i="12"/>
  <c r="Y41" i="12"/>
  <c r="U41" i="12" s="1"/>
  <c r="X41" i="12"/>
  <c r="T41" i="12" s="1"/>
  <c r="Y37" i="12"/>
  <c r="X37" i="12"/>
  <c r="Y33" i="12"/>
  <c r="U33" i="12" s="1"/>
  <c r="X33" i="12"/>
  <c r="Y29" i="12"/>
  <c r="X29" i="12"/>
  <c r="Y25" i="12"/>
  <c r="X25" i="12"/>
  <c r="Y21" i="12"/>
  <c r="X21" i="12"/>
  <c r="Y17" i="12"/>
  <c r="X17" i="12"/>
  <c r="Y13" i="12"/>
  <c r="X13" i="12"/>
  <c r="Y9" i="12"/>
  <c r="X9" i="12"/>
  <c r="Y44" i="12"/>
  <c r="X44" i="12"/>
  <c r="X34" i="12"/>
  <c r="T34" i="12" s="1"/>
  <c r="Y34" i="12"/>
  <c r="U34" i="12" s="1"/>
  <c r="Y26" i="12"/>
  <c r="X26" i="12"/>
  <c r="X18" i="12"/>
  <c r="Y18" i="12"/>
  <c r="Y10" i="12"/>
  <c r="X10" i="12"/>
  <c r="X40" i="12"/>
  <c r="T40" i="12" s="1"/>
  <c r="Y40" i="12"/>
  <c r="Y36" i="12"/>
  <c r="U36" i="12" s="1"/>
  <c r="X36" i="12"/>
  <c r="Y32" i="12"/>
  <c r="U32" i="12" s="1"/>
  <c r="X32" i="12"/>
  <c r="X28" i="12"/>
  <c r="Y28" i="12"/>
  <c r="Y24" i="12"/>
  <c r="X24" i="12"/>
  <c r="X20" i="12"/>
  <c r="Y20" i="12"/>
  <c r="Y16" i="12"/>
  <c r="X16" i="12"/>
  <c r="X12" i="12"/>
  <c r="Y12" i="12"/>
  <c r="Y8" i="12"/>
  <c r="X8" i="12"/>
  <c r="Y43" i="12"/>
  <c r="U43" i="12" s="1"/>
  <c r="X43" i="12"/>
  <c r="T43" i="12" s="1"/>
  <c r="X42" i="12"/>
  <c r="T42" i="12" s="1"/>
  <c r="Y42" i="12"/>
  <c r="U42" i="12" s="1"/>
  <c r="X39" i="12"/>
  <c r="Y39" i="12"/>
  <c r="U39" i="12" s="1"/>
  <c r="X35" i="12"/>
  <c r="T35" i="12" s="1"/>
  <c r="Y35" i="12"/>
  <c r="U35" i="12" s="1"/>
  <c r="Y31" i="12"/>
  <c r="U31" i="12" s="1"/>
  <c r="X31" i="12"/>
  <c r="Y27" i="12"/>
  <c r="X27" i="12"/>
  <c r="Y23" i="12"/>
  <c r="X23" i="12"/>
  <c r="X19" i="12"/>
  <c r="T19" i="12" s="1"/>
  <c r="Y19" i="12"/>
  <c r="U19" i="12" s="1"/>
  <c r="Y15" i="12"/>
  <c r="X15" i="12"/>
  <c r="Y11" i="12"/>
  <c r="X11" i="12"/>
  <c r="X7" i="12"/>
  <c r="Y7" i="12"/>
  <c r="AB42" i="12"/>
  <c r="AB34" i="12"/>
  <c r="AB26" i="12"/>
  <c r="AB18" i="12"/>
  <c r="AB6" i="12"/>
  <c r="AB41" i="12"/>
  <c r="AB37" i="12"/>
  <c r="AB33" i="12"/>
  <c r="AB29" i="12"/>
  <c r="AB25" i="12"/>
  <c r="AB21" i="12"/>
  <c r="AB17" i="12"/>
  <c r="AB13" i="12"/>
  <c r="AB9" i="12"/>
  <c r="AB44" i="12"/>
  <c r="AB38" i="12"/>
  <c r="AB30" i="12"/>
  <c r="AB22" i="12"/>
  <c r="AB14" i="12"/>
  <c r="AB10" i="12"/>
  <c r="AB40" i="12"/>
  <c r="AB36" i="12"/>
  <c r="AB32" i="12"/>
  <c r="AB28" i="12"/>
  <c r="AB24" i="12"/>
  <c r="AB20" i="12"/>
  <c r="AB16" i="12"/>
  <c r="AB12" i="12"/>
  <c r="AB8" i="12"/>
  <c r="AB43" i="12"/>
  <c r="Y5" i="12"/>
  <c r="T5" i="12"/>
  <c r="AB5" i="12"/>
  <c r="AB39" i="12"/>
  <c r="AB35" i="12"/>
  <c r="AB31" i="12"/>
  <c r="AB27" i="12"/>
  <c r="AB23" i="12"/>
  <c r="AB19" i="12"/>
  <c r="AB15" i="12"/>
  <c r="AB11" i="12"/>
  <c r="AB7" i="12"/>
  <c r="U13" i="12"/>
  <c r="U12" i="12"/>
  <c r="T48" i="12"/>
  <c r="T47" i="12"/>
  <c r="Q48" i="12"/>
  <c r="Q47" i="12"/>
  <c r="Q46" i="12"/>
  <c r="P48" i="12"/>
  <c r="P47" i="12"/>
  <c r="P46" i="12"/>
  <c r="T38" i="12"/>
  <c r="T46" i="12"/>
  <c r="U26" i="12"/>
  <c r="K117" i="12" l="1"/>
  <c r="Z15" i="12"/>
  <c r="Z23" i="12"/>
  <c r="Z31" i="12"/>
  <c r="V31" i="12" s="1"/>
  <c r="Z36" i="12"/>
  <c r="V36" i="12" s="1"/>
  <c r="Z10" i="12"/>
  <c r="Z26" i="12"/>
  <c r="Z44" i="12"/>
  <c r="Z13" i="12"/>
  <c r="V13" i="12" s="1"/>
  <c r="Z21" i="12"/>
  <c r="Z29" i="12"/>
  <c r="Z37" i="12"/>
  <c r="Z22" i="12"/>
  <c r="V22" i="12" s="1"/>
  <c r="Z38" i="12"/>
  <c r="Z6" i="12"/>
  <c r="T36" i="12"/>
  <c r="H123" i="12"/>
  <c r="L123" i="12" s="1"/>
  <c r="T31" i="12"/>
  <c r="T22" i="12"/>
  <c r="T15" i="12"/>
  <c r="T13" i="12"/>
  <c r="Z39" i="12"/>
  <c r="V39" i="12" s="1"/>
  <c r="Z12" i="12"/>
  <c r="V12" i="12" s="1"/>
  <c r="Z20" i="12"/>
  <c r="Z11" i="12"/>
  <c r="Z27" i="12"/>
  <c r="Z8" i="12"/>
  <c r="Z135" i="12" s="1"/>
  <c r="Z16" i="12"/>
  <c r="Z24" i="12"/>
  <c r="Z32" i="12"/>
  <c r="V32" i="12" s="1"/>
  <c r="Z9" i="12"/>
  <c r="Z17" i="12"/>
  <c r="Z25" i="12"/>
  <c r="Z33" i="12"/>
  <c r="V33" i="12" s="1"/>
  <c r="Z41" i="12"/>
  <c r="V41" i="12" s="1"/>
  <c r="Z30" i="12"/>
  <c r="X124" i="12"/>
  <c r="Z126" i="12"/>
  <c r="X126" i="12"/>
  <c r="AG126" i="12" s="1"/>
  <c r="X125" i="12"/>
  <c r="Z127" i="12"/>
  <c r="X127" i="12"/>
  <c r="Y126" i="12"/>
  <c r="Y127" i="12"/>
  <c r="Y124" i="12"/>
  <c r="Z124" i="12"/>
  <c r="X123" i="12"/>
  <c r="F116" i="12"/>
  <c r="J116" i="12" s="1"/>
  <c r="L117" i="12"/>
  <c r="L120" i="12" s="1"/>
  <c r="G118" i="12"/>
  <c r="F118" i="12"/>
  <c r="J118" i="12" s="1"/>
  <c r="H118" i="12"/>
  <c r="L118" i="12" s="1"/>
  <c r="H116" i="12"/>
  <c r="L116" i="12" s="1"/>
  <c r="J117" i="12"/>
  <c r="J120" i="12" s="1"/>
  <c r="G116" i="12"/>
  <c r="AD13" i="12"/>
  <c r="AH13" i="12" s="1"/>
  <c r="AC13" i="12"/>
  <c r="AG13" i="12" s="1"/>
  <c r="AD29" i="12"/>
  <c r="AH29" i="12" s="1"/>
  <c r="AC29" i="12"/>
  <c r="AG29" i="12" s="1"/>
  <c r="AD6" i="12"/>
  <c r="AC6" i="12"/>
  <c r="AG6" i="12" s="1"/>
  <c r="AD42" i="12"/>
  <c r="AH42" i="12" s="1"/>
  <c r="AC42" i="12"/>
  <c r="Z19" i="12"/>
  <c r="V19" i="12" s="1"/>
  <c r="Z35" i="12"/>
  <c r="V35" i="12" s="1"/>
  <c r="Z42" i="12"/>
  <c r="V42" i="12" s="1"/>
  <c r="Z40" i="12"/>
  <c r="Z18" i="12"/>
  <c r="Z34" i="12"/>
  <c r="V34" i="12" s="1"/>
  <c r="Z14" i="12"/>
  <c r="V14" i="12" s="1"/>
  <c r="AC11" i="12"/>
  <c r="AD11" i="12"/>
  <c r="AH11" i="12" s="1"/>
  <c r="AC24" i="12"/>
  <c r="AG24" i="12" s="1"/>
  <c r="AD24" i="12"/>
  <c r="AH24" i="12" s="1"/>
  <c r="AD25" i="12"/>
  <c r="AH25" i="12" s="1"/>
  <c r="AC25" i="12"/>
  <c r="AG25" i="12" s="1"/>
  <c r="AD34" i="12"/>
  <c r="AH34" i="12" s="1"/>
  <c r="AC34" i="12"/>
  <c r="AG34" i="12" s="1"/>
  <c r="T33" i="12"/>
  <c r="AC15" i="12"/>
  <c r="AD15" i="12"/>
  <c r="Q15" i="12" s="1"/>
  <c r="AC12" i="12"/>
  <c r="AD12" i="12"/>
  <c r="Q12" i="12" s="1"/>
  <c r="AC40" i="12"/>
  <c r="AG40" i="12" s="1"/>
  <c r="AD40" i="12"/>
  <c r="AH40" i="12" s="1"/>
  <c r="T30" i="12"/>
  <c r="AC19" i="12"/>
  <c r="AG19" i="12" s="1"/>
  <c r="AD19" i="12"/>
  <c r="AH19" i="12" s="1"/>
  <c r="AD35" i="12"/>
  <c r="AH35" i="12" s="1"/>
  <c r="AC35" i="12"/>
  <c r="P35" i="12" s="1"/>
  <c r="AC16" i="12"/>
  <c r="AD16" i="12"/>
  <c r="AH16" i="12" s="1"/>
  <c r="AC32" i="12"/>
  <c r="AG32" i="12" s="1"/>
  <c r="AD32" i="12"/>
  <c r="AH32" i="12" s="1"/>
  <c r="AD10" i="12"/>
  <c r="AH10" i="12" s="1"/>
  <c r="AC10" i="12"/>
  <c r="AG10" i="12" s="1"/>
  <c r="AD38" i="12"/>
  <c r="AH38" i="12" s="1"/>
  <c r="AC38" i="12"/>
  <c r="AG38" i="12" s="1"/>
  <c r="AD17" i="12"/>
  <c r="AH17" i="12" s="1"/>
  <c r="AC17" i="12"/>
  <c r="AG17" i="12" s="1"/>
  <c r="AD33" i="12"/>
  <c r="AH33" i="12" s="1"/>
  <c r="AC33" i="12"/>
  <c r="P33" i="12" s="1"/>
  <c r="AD18" i="12"/>
  <c r="AH18" i="12" s="1"/>
  <c r="AC18" i="12"/>
  <c r="AG18" i="12" s="1"/>
  <c r="Z43" i="12"/>
  <c r="V43" i="12" s="1"/>
  <c r="AC27" i="12"/>
  <c r="AD27" i="12"/>
  <c r="Q27" i="12" s="1"/>
  <c r="AC8" i="12"/>
  <c r="AG8" i="12" s="1"/>
  <c r="AD8" i="12"/>
  <c r="AD135" i="12" s="1"/>
  <c r="AD22" i="12"/>
  <c r="AH22" i="12" s="1"/>
  <c r="AC22" i="12"/>
  <c r="AD9" i="12"/>
  <c r="AH9" i="12" s="1"/>
  <c r="AC9" i="12"/>
  <c r="AG9" i="12" s="1"/>
  <c r="AD41" i="12"/>
  <c r="AH41" i="12" s="1"/>
  <c r="AC41" i="12"/>
  <c r="AC127" i="12"/>
  <c r="T8" i="12"/>
  <c r="AC31" i="12"/>
  <c r="AD31" i="12"/>
  <c r="AC28" i="12"/>
  <c r="AD28" i="12"/>
  <c r="AH28" i="12" s="1"/>
  <c r="AD30" i="12"/>
  <c r="AH30" i="12" s="1"/>
  <c r="AC30" i="12"/>
  <c r="AG30" i="12" s="1"/>
  <c r="T25" i="12"/>
  <c r="T16" i="12"/>
  <c r="AD7" i="12"/>
  <c r="AH7" i="12" s="1"/>
  <c r="AC7" i="12"/>
  <c r="AD23" i="12"/>
  <c r="AH23" i="12" s="1"/>
  <c r="AC23" i="12"/>
  <c r="AD39" i="12"/>
  <c r="AH39" i="12" s="1"/>
  <c r="AC39" i="12"/>
  <c r="AC43" i="12"/>
  <c r="AG43" i="12" s="1"/>
  <c r="AD43" i="12"/>
  <c r="Q43" i="12" s="1"/>
  <c r="AC20" i="12"/>
  <c r="AG20" i="12" s="1"/>
  <c r="AD20" i="12"/>
  <c r="AH20" i="12" s="1"/>
  <c r="AC36" i="12"/>
  <c r="AG36" i="12" s="1"/>
  <c r="AD36" i="12"/>
  <c r="AH36" i="12" s="1"/>
  <c r="AD14" i="12"/>
  <c r="AH14" i="12" s="1"/>
  <c r="AC14" i="12"/>
  <c r="P14" i="12" s="1"/>
  <c r="AC44" i="12"/>
  <c r="AG44" i="12" s="1"/>
  <c r="AD44" i="12"/>
  <c r="AH44" i="12" s="1"/>
  <c r="AD21" i="12"/>
  <c r="AH21" i="12" s="1"/>
  <c r="AC21" i="12"/>
  <c r="AD37" i="12"/>
  <c r="Q37" i="12" s="1"/>
  <c r="AC37" i="12"/>
  <c r="AD26" i="12"/>
  <c r="AH26" i="12" s="1"/>
  <c r="AC26" i="12"/>
  <c r="Z7" i="12"/>
  <c r="Z28" i="12"/>
  <c r="R48" i="12"/>
  <c r="AI48" i="12"/>
  <c r="AG15" i="12"/>
  <c r="AH15" i="12"/>
  <c r="AG31" i="12"/>
  <c r="AH31" i="12"/>
  <c r="T7" i="12"/>
  <c r="T23" i="12"/>
  <c r="T28" i="12"/>
  <c r="AD127" i="12"/>
  <c r="H127" i="12"/>
  <c r="Z125" i="12"/>
  <c r="AE127" i="12"/>
  <c r="G127" i="12"/>
  <c r="F127" i="12"/>
  <c r="J127" i="12" s="1"/>
  <c r="Y125" i="12"/>
  <c r="T14" i="12"/>
  <c r="T21" i="12"/>
  <c r="T27" i="12"/>
  <c r="T11" i="12"/>
  <c r="T39" i="12"/>
  <c r="T32" i="12"/>
  <c r="T37" i="12"/>
  <c r="Y123" i="12"/>
  <c r="AC123" i="12"/>
  <c r="T26" i="12"/>
  <c r="T24" i="12"/>
  <c r="T12" i="12"/>
  <c r="AC5" i="12"/>
  <c r="AD5" i="12"/>
  <c r="Z123" i="12"/>
  <c r="H125" i="12"/>
  <c r="F10" i="17" s="1"/>
  <c r="H10" i="17" s="1"/>
  <c r="G125" i="12"/>
  <c r="F125" i="12"/>
  <c r="G123" i="12"/>
  <c r="F123" i="12"/>
  <c r="J123" i="12" s="1"/>
  <c r="F126" i="12"/>
  <c r="J126" i="12" s="1"/>
  <c r="G126" i="12"/>
  <c r="H126" i="12"/>
  <c r="F12" i="17" s="1"/>
  <c r="H12" i="17" s="1"/>
  <c r="V26" i="12"/>
  <c r="T20" i="12"/>
  <c r="T29" i="12"/>
  <c r="V30" i="12"/>
  <c r="Y135" i="12"/>
  <c r="X135" i="12"/>
  <c r="Z136" i="12"/>
  <c r="X136" i="12"/>
  <c r="Y136" i="12"/>
  <c r="AC136" i="12"/>
  <c r="AD136" i="12"/>
  <c r="AE136" i="12"/>
  <c r="Z5" i="12"/>
  <c r="AD125" i="12"/>
  <c r="AC125" i="12"/>
  <c r="AE125" i="12"/>
  <c r="G128" i="12"/>
  <c r="H129" i="12"/>
  <c r="L129" i="12" s="1"/>
  <c r="F131" i="12"/>
  <c r="J131" i="12" s="1"/>
  <c r="G132" i="12"/>
  <c r="H133" i="12"/>
  <c r="L133" i="12" s="1"/>
  <c r="F135" i="12"/>
  <c r="J135" i="12" s="1"/>
  <c r="G136" i="12"/>
  <c r="G129" i="12"/>
  <c r="F132" i="12"/>
  <c r="J132" i="12" s="1"/>
  <c r="F136" i="12"/>
  <c r="J136" i="12" s="1"/>
  <c r="H128" i="12"/>
  <c r="L128" i="12" s="1"/>
  <c r="F130" i="12"/>
  <c r="J130" i="12" s="1"/>
  <c r="G131" i="12"/>
  <c r="H132" i="12"/>
  <c r="L132" i="12" s="1"/>
  <c r="F134" i="12"/>
  <c r="J134" i="12" s="1"/>
  <c r="G135" i="12"/>
  <c r="H136" i="12"/>
  <c r="L136" i="12" s="1"/>
  <c r="H130" i="12"/>
  <c r="L130" i="12" s="1"/>
  <c r="H134" i="12"/>
  <c r="L134" i="12" s="1"/>
  <c r="F129" i="12"/>
  <c r="J129" i="12" s="1"/>
  <c r="G130" i="12"/>
  <c r="H131" i="12"/>
  <c r="L131" i="12" s="1"/>
  <c r="F133" i="12"/>
  <c r="J133" i="12" s="1"/>
  <c r="G134" i="12"/>
  <c r="H135" i="12"/>
  <c r="L135" i="12" s="1"/>
  <c r="F128" i="12"/>
  <c r="J128" i="12" s="1"/>
  <c r="G133" i="12"/>
  <c r="U46" i="12"/>
  <c r="U47" i="12"/>
  <c r="AC115" i="12"/>
  <c r="AD115" i="12"/>
  <c r="AE115" i="12"/>
  <c r="P13" i="12" l="1"/>
  <c r="AH43" i="12"/>
  <c r="Q13" i="12"/>
  <c r="Q33" i="12"/>
  <c r="Q38" i="12"/>
  <c r="AH8" i="12"/>
  <c r="AC135" i="12"/>
  <c r="P135" i="12" s="1"/>
  <c r="AH37" i="12"/>
  <c r="Q35" i="12"/>
  <c r="Q26" i="12"/>
  <c r="Q14" i="12"/>
  <c r="AE37" i="12"/>
  <c r="AE23" i="12"/>
  <c r="AI23" i="12" s="1"/>
  <c r="AE6" i="12"/>
  <c r="AI6" i="12" s="1"/>
  <c r="AE13" i="12"/>
  <c r="AE26" i="12"/>
  <c r="AI26" i="12" s="1"/>
  <c r="AE21" i="12"/>
  <c r="AI21" i="12" s="1"/>
  <c r="AE14" i="12"/>
  <c r="AE39" i="12"/>
  <c r="AE7" i="12"/>
  <c r="AI7" i="12" s="1"/>
  <c r="AE41" i="12"/>
  <c r="AE22" i="12"/>
  <c r="AE16" i="12"/>
  <c r="AI16" i="12" s="1"/>
  <c r="AE19" i="12"/>
  <c r="AE11" i="12"/>
  <c r="AI11" i="12" s="1"/>
  <c r="AE42" i="12"/>
  <c r="AE29" i="12"/>
  <c r="AI29" i="12" s="1"/>
  <c r="AG26" i="12"/>
  <c r="AG14" i="12"/>
  <c r="AG11" i="12"/>
  <c r="AE8" i="12"/>
  <c r="AG23" i="12"/>
  <c r="AG21" i="12"/>
  <c r="AH12" i="12"/>
  <c r="AE31" i="12"/>
  <c r="AI31" i="12" s="1"/>
  <c r="AE33" i="12"/>
  <c r="AE38" i="12"/>
  <c r="AE35" i="12"/>
  <c r="AI35" i="12" s="1"/>
  <c r="AE34" i="12"/>
  <c r="AI34" i="12" s="1"/>
  <c r="AG39" i="12"/>
  <c r="AG7" i="12"/>
  <c r="K116" i="12"/>
  <c r="K118" i="12"/>
  <c r="R127" i="12"/>
  <c r="L126" i="12"/>
  <c r="AE36" i="12"/>
  <c r="AE43" i="12"/>
  <c r="AE28" i="12"/>
  <c r="AI28" i="12" s="1"/>
  <c r="AE27" i="12"/>
  <c r="AI27" i="12" s="1"/>
  <c r="AE12" i="12"/>
  <c r="AG42" i="12"/>
  <c r="AG35" i="12"/>
  <c r="AD123" i="12"/>
  <c r="AG28" i="12"/>
  <c r="AG27" i="12"/>
  <c r="AG41" i="12"/>
  <c r="AE30" i="12"/>
  <c r="AE9" i="12"/>
  <c r="AE32" i="12"/>
  <c r="AE24" i="12"/>
  <c r="AI24" i="12" s="1"/>
  <c r="AG16" i="12"/>
  <c r="AH27" i="12"/>
  <c r="AE44" i="12"/>
  <c r="Q41" i="12"/>
  <c r="AG33" i="12"/>
  <c r="AG37" i="12"/>
  <c r="AG12" i="12"/>
  <c r="AG22" i="12"/>
  <c r="AE20" i="12"/>
  <c r="AI20" i="12" s="1"/>
  <c r="AE18" i="12"/>
  <c r="AE17" i="12"/>
  <c r="AE10" i="12"/>
  <c r="AE40" i="12"/>
  <c r="AI40" i="12" s="1"/>
  <c r="AE15" i="12"/>
  <c r="AE25" i="12"/>
  <c r="AI25" i="12" s="1"/>
  <c r="R47" i="12"/>
  <c r="AI47" i="12"/>
  <c r="R46" i="12"/>
  <c r="AI46" i="12"/>
  <c r="Q32" i="12"/>
  <c r="L125" i="12"/>
  <c r="AC124" i="12"/>
  <c r="AH127" i="12"/>
  <c r="F11" i="17"/>
  <c r="H11" i="17" s="1"/>
  <c r="L127" i="12"/>
  <c r="F124" i="12"/>
  <c r="J125" i="12"/>
  <c r="P125" i="12"/>
  <c r="K130" i="12"/>
  <c r="N130" i="12"/>
  <c r="N131" i="12"/>
  <c r="K131" i="12"/>
  <c r="K134" i="12"/>
  <c r="N134" i="12"/>
  <c r="N135" i="12"/>
  <c r="K135" i="12"/>
  <c r="N129" i="12"/>
  <c r="K129" i="12"/>
  <c r="N132" i="12"/>
  <c r="K132" i="12"/>
  <c r="N126" i="12"/>
  <c r="K126" i="12"/>
  <c r="N118" i="12"/>
  <c r="N117" i="12"/>
  <c r="N123" i="12"/>
  <c r="K123" i="12"/>
  <c r="N128" i="12"/>
  <c r="K128" i="12"/>
  <c r="N116" i="12"/>
  <c r="N133" i="12"/>
  <c r="K133" i="12"/>
  <c r="N136" i="12"/>
  <c r="K136" i="12"/>
  <c r="N125" i="12"/>
  <c r="K125" i="12"/>
  <c r="K127" i="12"/>
  <c r="N127" i="12"/>
  <c r="P127" i="12"/>
  <c r="AH125" i="12"/>
  <c r="AD124" i="12"/>
  <c r="AE124" i="12"/>
  <c r="AI127" i="12"/>
  <c r="R126" i="12"/>
  <c r="AI125" i="12"/>
  <c r="Q135" i="12"/>
  <c r="AI126" i="12"/>
  <c r="AG125" i="12"/>
  <c r="R125" i="12"/>
  <c r="AG127" i="12"/>
  <c r="P126" i="12"/>
  <c r="AH126" i="12"/>
  <c r="Q136" i="12"/>
  <c r="Q125" i="12"/>
  <c r="Q127" i="12"/>
  <c r="P136" i="12"/>
  <c r="Q126" i="12"/>
  <c r="R136" i="12"/>
  <c r="AC133" i="12"/>
  <c r="P133" i="12" s="1"/>
  <c r="AD133" i="12"/>
  <c r="Q133" i="12" s="1"/>
  <c r="T127" i="12"/>
  <c r="H124" i="12"/>
  <c r="L124" i="12" s="1"/>
  <c r="V125" i="12"/>
  <c r="U126" i="12"/>
  <c r="T125" i="12"/>
  <c r="V126" i="12"/>
  <c r="T126" i="12"/>
  <c r="U127" i="12"/>
  <c r="V127" i="12"/>
  <c r="G124" i="12"/>
  <c r="U125" i="12"/>
  <c r="Q31" i="12"/>
  <c r="Q36" i="12"/>
  <c r="Q19" i="12"/>
  <c r="F13" i="17"/>
  <c r="H13" i="17" s="1"/>
  <c r="Q42" i="12"/>
  <c r="F7" i="17"/>
  <c r="H7" i="17" s="1"/>
  <c r="Q34" i="12"/>
  <c r="P34" i="12"/>
  <c r="P15" i="12"/>
  <c r="F16" i="17"/>
  <c r="H16" i="17" s="1"/>
  <c r="P37" i="12"/>
  <c r="F15" i="17"/>
  <c r="H15" i="17" s="1"/>
  <c r="F14" i="17"/>
  <c r="H14" i="17" s="1"/>
  <c r="F17" i="17"/>
  <c r="H17" i="17" s="1"/>
  <c r="F5" i="17"/>
  <c r="H5" i="17" s="1"/>
  <c r="P39" i="12"/>
  <c r="Q39" i="12"/>
  <c r="V47" i="12"/>
  <c r="P32" i="12"/>
  <c r="V46" i="12"/>
  <c r="P30" i="12"/>
  <c r="P31" i="12"/>
  <c r="P22" i="12"/>
  <c r="P41" i="12"/>
  <c r="P38" i="12"/>
  <c r="F8" i="17"/>
  <c r="H8" i="17" s="1"/>
  <c r="F6" i="17"/>
  <c r="H6" i="17" s="1"/>
  <c r="P42" i="12"/>
  <c r="P19" i="12"/>
  <c r="P36" i="12"/>
  <c r="Q30" i="12"/>
  <c r="Q22" i="12"/>
  <c r="P43" i="12"/>
  <c r="P27" i="12"/>
  <c r="P26" i="12"/>
  <c r="P12" i="12"/>
  <c r="R118" i="12"/>
  <c r="Q118" i="12"/>
  <c r="P118" i="12"/>
  <c r="AG115" i="12"/>
  <c r="AI115" i="12"/>
  <c r="AH115" i="12"/>
  <c r="H369" i="7"/>
  <c r="I369" i="7"/>
  <c r="J369" i="7"/>
  <c r="K369" i="7"/>
  <c r="L369" i="7"/>
  <c r="M369" i="7"/>
  <c r="N369" i="7"/>
  <c r="O369" i="7"/>
  <c r="P369" i="7"/>
  <c r="Q369" i="7"/>
  <c r="U369" i="7"/>
  <c r="V369" i="7"/>
  <c r="W369" i="7"/>
  <c r="X369" i="7"/>
  <c r="Y369" i="7"/>
  <c r="Z369" i="7"/>
  <c r="AA369" i="7"/>
  <c r="AB369" i="7"/>
  <c r="AC369" i="7"/>
  <c r="AD369" i="7"/>
  <c r="AE369" i="7"/>
  <c r="AF369" i="7"/>
  <c r="AG369" i="7"/>
  <c r="AH369" i="7"/>
  <c r="AI369" i="7"/>
  <c r="AJ369" i="7"/>
  <c r="AK369" i="7"/>
  <c r="AL369" i="7"/>
  <c r="AM369" i="7"/>
  <c r="AN369" i="7"/>
  <c r="AO369" i="7"/>
  <c r="AP369" i="7"/>
  <c r="AQ369" i="7"/>
  <c r="AR369" i="7"/>
  <c r="AS369" i="7"/>
  <c r="AT369" i="7"/>
  <c r="AU369" i="7"/>
  <c r="AV369" i="7"/>
  <c r="AW369" i="7"/>
  <c r="AX369" i="7"/>
  <c r="AY369" i="7"/>
  <c r="AZ369" i="7"/>
  <c r="BA369" i="7"/>
  <c r="BB369" i="7"/>
  <c r="BC369" i="7"/>
  <c r="BD369" i="7"/>
  <c r="BE369" i="7"/>
  <c r="BF369" i="7"/>
  <c r="BG369" i="7"/>
  <c r="BH369" i="7"/>
  <c r="BI369" i="7"/>
  <c r="BJ369" i="7"/>
  <c r="BK369" i="7"/>
  <c r="BL369" i="7"/>
  <c r="BM369" i="7"/>
  <c r="BN369" i="7"/>
  <c r="BO369" i="7"/>
  <c r="BP369" i="7"/>
  <c r="BQ369" i="7"/>
  <c r="H370" i="7"/>
  <c r="I370" i="7"/>
  <c r="J370" i="7"/>
  <c r="K370" i="7"/>
  <c r="L370" i="7"/>
  <c r="M370" i="7"/>
  <c r="N370" i="7"/>
  <c r="O370" i="7"/>
  <c r="P370" i="7"/>
  <c r="Q370" i="7"/>
  <c r="U370" i="7"/>
  <c r="V370" i="7"/>
  <c r="W370" i="7"/>
  <c r="X370" i="7"/>
  <c r="Y370" i="7"/>
  <c r="Z370" i="7"/>
  <c r="AA370" i="7"/>
  <c r="AB370" i="7"/>
  <c r="AC370" i="7"/>
  <c r="AD370" i="7"/>
  <c r="AE370" i="7"/>
  <c r="AF370" i="7"/>
  <c r="AG370" i="7"/>
  <c r="AH370" i="7"/>
  <c r="AI370" i="7"/>
  <c r="AJ370" i="7"/>
  <c r="AK370" i="7"/>
  <c r="AL370" i="7"/>
  <c r="AM370" i="7"/>
  <c r="AN370" i="7"/>
  <c r="AO370" i="7"/>
  <c r="AP370" i="7"/>
  <c r="AQ370" i="7"/>
  <c r="AR370" i="7"/>
  <c r="AS370" i="7"/>
  <c r="AT370" i="7"/>
  <c r="AU370" i="7"/>
  <c r="AV370" i="7"/>
  <c r="AW370" i="7"/>
  <c r="AX370" i="7"/>
  <c r="AY370" i="7"/>
  <c r="AZ370" i="7"/>
  <c r="BA370" i="7"/>
  <c r="BB370" i="7"/>
  <c r="BC370" i="7"/>
  <c r="BD370" i="7"/>
  <c r="BE370" i="7"/>
  <c r="BF370" i="7"/>
  <c r="BG370" i="7"/>
  <c r="BH370" i="7"/>
  <c r="BI370" i="7"/>
  <c r="BJ370" i="7"/>
  <c r="BK370" i="7"/>
  <c r="BL370" i="7"/>
  <c r="BM370" i="7"/>
  <c r="BN370" i="7"/>
  <c r="BO370" i="7"/>
  <c r="BP370" i="7"/>
  <c r="BQ370" i="7"/>
  <c r="H371" i="7"/>
  <c r="I371" i="7"/>
  <c r="J371" i="7"/>
  <c r="K371" i="7"/>
  <c r="L371" i="7"/>
  <c r="M371" i="7"/>
  <c r="N371" i="7"/>
  <c r="O371" i="7"/>
  <c r="P371" i="7"/>
  <c r="Q371" i="7"/>
  <c r="U371" i="7"/>
  <c r="V371" i="7"/>
  <c r="W371" i="7"/>
  <c r="X371" i="7"/>
  <c r="Y371" i="7"/>
  <c r="Z371" i="7"/>
  <c r="AA371" i="7"/>
  <c r="AB371" i="7"/>
  <c r="AC371" i="7"/>
  <c r="AD371" i="7"/>
  <c r="AE371" i="7"/>
  <c r="AF371" i="7"/>
  <c r="AG371" i="7"/>
  <c r="AH371" i="7"/>
  <c r="AI371" i="7"/>
  <c r="AJ371" i="7"/>
  <c r="AK371" i="7"/>
  <c r="AL371" i="7"/>
  <c r="AM371" i="7"/>
  <c r="AN371" i="7"/>
  <c r="AO371" i="7"/>
  <c r="AP371" i="7"/>
  <c r="AQ371" i="7"/>
  <c r="AR371" i="7"/>
  <c r="AS371" i="7"/>
  <c r="AT371" i="7"/>
  <c r="AU371" i="7"/>
  <c r="AV371" i="7"/>
  <c r="AW371" i="7"/>
  <c r="AX371" i="7"/>
  <c r="AY371" i="7"/>
  <c r="AZ371" i="7"/>
  <c r="BA371" i="7"/>
  <c r="BB371" i="7"/>
  <c r="BC371" i="7"/>
  <c r="BD371" i="7"/>
  <c r="BE371" i="7"/>
  <c r="BF371" i="7"/>
  <c r="BG371" i="7"/>
  <c r="BH371" i="7"/>
  <c r="BI371" i="7"/>
  <c r="BJ371" i="7"/>
  <c r="BK371" i="7"/>
  <c r="BL371" i="7"/>
  <c r="BM371" i="7"/>
  <c r="BN371" i="7"/>
  <c r="BO371" i="7"/>
  <c r="BP371" i="7"/>
  <c r="BQ371" i="7"/>
  <c r="H372" i="7"/>
  <c r="I372" i="7"/>
  <c r="J372" i="7"/>
  <c r="K372" i="7"/>
  <c r="L372" i="7"/>
  <c r="M372" i="7"/>
  <c r="N372" i="7"/>
  <c r="O372" i="7"/>
  <c r="P372" i="7"/>
  <c r="Q372" i="7"/>
  <c r="U372" i="7"/>
  <c r="V372" i="7"/>
  <c r="W372" i="7"/>
  <c r="X372" i="7"/>
  <c r="Y372" i="7"/>
  <c r="Z372" i="7"/>
  <c r="AA372" i="7"/>
  <c r="AB372" i="7"/>
  <c r="AC372" i="7"/>
  <c r="AD372" i="7"/>
  <c r="AE372" i="7"/>
  <c r="AF372" i="7"/>
  <c r="AG372" i="7"/>
  <c r="AH372" i="7"/>
  <c r="AI372" i="7"/>
  <c r="AJ372" i="7"/>
  <c r="AK372" i="7"/>
  <c r="AL372" i="7"/>
  <c r="AM372" i="7"/>
  <c r="AN372" i="7"/>
  <c r="AO372" i="7"/>
  <c r="AP372" i="7"/>
  <c r="AQ372" i="7"/>
  <c r="AR372" i="7"/>
  <c r="AS372" i="7"/>
  <c r="AT372" i="7"/>
  <c r="AU372" i="7"/>
  <c r="AV372" i="7"/>
  <c r="AW372" i="7"/>
  <c r="AX372" i="7"/>
  <c r="AY372" i="7"/>
  <c r="AZ372" i="7"/>
  <c r="BA372" i="7"/>
  <c r="BB372" i="7"/>
  <c r="BC372" i="7"/>
  <c r="BD372" i="7"/>
  <c r="BE372" i="7"/>
  <c r="BF372" i="7"/>
  <c r="BG372" i="7"/>
  <c r="BH372" i="7"/>
  <c r="BI372" i="7"/>
  <c r="BJ372" i="7"/>
  <c r="BK372" i="7"/>
  <c r="BL372" i="7"/>
  <c r="BM372" i="7"/>
  <c r="BN372" i="7"/>
  <c r="AC134" i="12" s="1"/>
  <c r="P134" i="12" s="1"/>
  <c r="BO372" i="7"/>
  <c r="BP372" i="7"/>
  <c r="BQ372" i="7"/>
  <c r="H373" i="7"/>
  <c r="I373" i="7"/>
  <c r="J373" i="7"/>
  <c r="K373" i="7"/>
  <c r="L373" i="7"/>
  <c r="U15" i="12" s="1"/>
  <c r="M373" i="7"/>
  <c r="N373" i="7"/>
  <c r="O373" i="7"/>
  <c r="P373" i="7"/>
  <c r="Q373" i="7"/>
  <c r="U373" i="7"/>
  <c r="V373" i="7"/>
  <c r="W373" i="7"/>
  <c r="X373" i="7"/>
  <c r="Y373" i="7"/>
  <c r="Z373" i="7"/>
  <c r="AA373" i="7"/>
  <c r="AB373" i="7"/>
  <c r="AC373" i="7"/>
  <c r="AD373" i="7"/>
  <c r="AE373" i="7"/>
  <c r="AF373" i="7"/>
  <c r="AG373" i="7"/>
  <c r="AH373" i="7"/>
  <c r="AI373" i="7"/>
  <c r="AJ373" i="7"/>
  <c r="AK373" i="7"/>
  <c r="AL373" i="7"/>
  <c r="AM373" i="7"/>
  <c r="AN373" i="7"/>
  <c r="AO373" i="7"/>
  <c r="AP373" i="7"/>
  <c r="AQ373" i="7"/>
  <c r="AR373" i="7"/>
  <c r="AS373" i="7"/>
  <c r="AT373" i="7"/>
  <c r="AU373" i="7"/>
  <c r="AV373" i="7"/>
  <c r="AW373" i="7"/>
  <c r="AX373" i="7"/>
  <c r="AY373" i="7"/>
  <c r="AZ373" i="7"/>
  <c r="BA373" i="7"/>
  <c r="BB373" i="7"/>
  <c r="BC373" i="7"/>
  <c r="BD373" i="7"/>
  <c r="BE373" i="7"/>
  <c r="BF373" i="7"/>
  <c r="BG373" i="7"/>
  <c r="BH373" i="7"/>
  <c r="BI373" i="7"/>
  <c r="BJ373" i="7"/>
  <c r="BK373" i="7"/>
  <c r="BL373" i="7"/>
  <c r="BM373" i="7"/>
  <c r="BN373" i="7"/>
  <c r="AD134" i="12" s="1"/>
  <c r="Q134" i="12" s="1"/>
  <c r="BO373" i="7"/>
  <c r="BP373" i="7"/>
  <c r="Q44" i="12" s="1"/>
  <c r="BQ373" i="7"/>
  <c r="R12" i="12" l="1"/>
  <c r="AI12" i="12"/>
  <c r="R33" i="12"/>
  <c r="AI33" i="12"/>
  <c r="R38" i="12"/>
  <c r="AI38" i="12"/>
  <c r="R41" i="12"/>
  <c r="AI41" i="12"/>
  <c r="R19" i="12"/>
  <c r="AI19" i="12"/>
  <c r="R14" i="12"/>
  <c r="AI14" i="12"/>
  <c r="R32" i="12"/>
  <c r="AI32" i="12"/>
  <c r="R30" i="12"/>
  <c r="AI30" i="12"/>
  <c r="R39" i="12"/>
  <c r="AI39" i="12"/>
  <c r="R43" i="12"/>
  <c r="AI43" i="12"/>
  <c r="R42" i="12"/>
  <c r="AI42" i="12"/>
  <c r="AE135" i="12"/>
  <c r="R135" i="12" s="1"/>
  <c r="AI8" i="12"/>
  <c r="R15" i="12"/>
  <c r="AI15" i="12"/>
  <c r="R22" i="12"/>
  <c r="AI22" i="12"/>
  <c r="R13" i="12"/>
  <c r="AI13" i="12"/>
  <c r="R37" i="12"/>
  <c r="AI37" i="12"/>
  <c r="R36" i="12"/>
  <c r="AI36" i="12"/>
  <c r="N124" i="12"/>
  <c r="K124" i="12"/>
  <c r="P124" i="12"/>
  <c r="J124" i="12"/>
  <c r="R124" i="12"/>
  <c r="F9" i="17"/>
  <c r="H9" i="17" s="1"/>
  <c r="Q124" i="12"/>
  <c r="P53" i="12"/>
  <c r="AC128" i="12"/>
  <c r="P128" i="12" s="1"/>
  <c r="AI53" i="12"/>
  <c r="Z132" i="12"/>
  <c r="X132" i="12"/>
  <c r="Y132" i="12"/>
  <c r="X134" i="12"/>
  <c r="AI44" i="12"/>
  <c r="Q53" i="12"/>
  <c r="AD128" i="12"/>
  <c r="Q128" i="12" s="1"/>
  <c r="Y133" i="12"/>
  <c r="X131" i="12"/>
  <c r="T131" i="12" s="1"/>
  <c r="Y131" i="12"/>
  <c r="U131" i="12" s="1"/>
  <c r="Z131" i="12"/>
  <c r="T54" i="12"/>
  <c r="Z128" i="12"/>
  <c r="Y128" i="12"/>
  <c r="X129" i="12"/>
  <c r="Z129" i="12"/>
  <c r="Y129" i="12"/>
  <c r="T10" i="12"/>
  <c r="X130" i="12"/>
  <c r="T130" i="12" s="1"/>
  <c r="Y130" i="12"/>
  <c r="Z130" i="12"/>
  <c r="P44" i="12"/>
  <c r="R34" i="12"/>
  <c r="P40" i="12"/>
  <c r="Q40" i="12"/>
  <c r="Q45" i="12"/>
  <c r="T105" i="12"/>
  <c r="T17" i="12"/>
  <c r="R31" i="12"/>
  <c r="U57" i="12"/>
  <c r="V54" i="12"/>
  <c r="T102" i="12"/>
  <c r="T45" i="12"/>
  <c r="U21" i="12"/>
  <c r="U23" i="12"/>
  <c r="U9" i="12"/>
  <c r="U105" i="12"/>
  <c r="U11" i="12"/>
  <c r="U48" i="12"/>
  <c r="U20" i="12"/>
  <c r="U17" i="12"/>
  <c r="T50" i="12"/>
  <c r="T51" i="12"/>
  <c r="T18" i="12"/>
  <c r="V48" i="12"/>
  <c r="V20" i="12"/>
  <c r="V53" i="12"/>
  <c r="V21" i="12"/>
  <c r="V57" i="12"/>
  <c r="V11" i="12"/>
  <c r="R26" i="12"/>
  <c r="V115" i="12"/>
  <c r="U115" i="12"/>
  <c r="R27" i="12"/>
  <c r="R35" i="12"/>
  <c r="V23" i="12"/>
  <c r="V15" i="12"/>
  <c r="R115" i="12"/>
  <c r="Q115" i="12"/>
  <c r="U28" i="12"/>
  <c r="U37" i="12"/>
  <c r="U38" i="12"/>
  <c r="U29" i="12"/>
  <c r="Q5" i="12"/>
  <c r="U27" i="12"/>
  <c r="U5" i="12"/>
  <c r="R40" i="12"/>
  <c r="U40" i="12"/>
  <c r="AE5" i="12"/>
  <c r="P5" i="12"/>
  <c r="U24" i="12"/>
  <c r="U25" i="12"/>
  <c r="U16" i="12"/>
  <c r="AE123" i="12" l="1"/>
  <c r="R123" i="12" s="1"/>
  <c r="R44" i="12"/>
  <c r="U53" i="12"/>
  <c r="V44" i="12"/>
  <c r="U101" i="12"/>
  <c r="Z133" i="12"/>
  <c r="T49" i="12"/>
  <c r="T6" i="12"/>
  <c r="R53" i="12"/>
  <c r="AE128" i="12"/>
  <c r="R128" i="12" s="1"/>
  <c r="V49" i="12"/>
  <c r="Z134" i="12"/>
  <c r="T44" i="12"/>
  <c r="T123" i="12"/>
  <c r="T101" i="12"/>
  <c r="U123" i="12"/>
  <c r="U44" i="12"/>
  <c r="V101" i="12"/>
  <c r="T9" i="12"/>
  <c r="X133" i="12"/>
  <c r="Y134" i="12"/>
  <c r="X128" i="12"/>
  <c r="T128" i="12" s="1"/>
  <c r="T53" i="12"/>
  <c r="U49" i="12"/>
  <c r="Q123" i="12"/>
  <c r="Q54" i="12"/>
  <c r="AI45" i="12"/>
  <c r="P45" i="12"/>
  <c r="AI54" i="12"/>
  <c r="P54" i="12"/>
  <c r="V105" i="12"/>
  <c r="U128" i="12"/>
  <c r="V18" i="12"/>
  <c r="V51" i="12"/>
  <c r="U51" i="12"/>
  <c r="V50" i="12"/>
  <c r="U54" i="12"/>
  <c r="V102" i="12"/>
  <c r="U45" i="12"/>
  <c r="U102" i="12"/>
  <c r="U18" i="12"/>
  <c r="U50" i="12"/>
  <c r="U130" i="12"/>
  <c r="U10" i="12"/>
  <c r="U132" i="12"/>
  <c r="T132" i="12"/>
  <c r="V128" i="12"/>
  <c r="T129" i="12"/>
  <c r="U129" i="12"/>
  <c r="AH5" i="12"/>
  <c r="AG5" i="12"/>
  <c r="V29" i="12"/>
  <c r="R5" i="12"/>
  <c r="V40" i="12"/>
  <c r="V27" i="12"/>
  <c r="V38" i="12"/>
  <c r="V17" i="12"/>
  <c r="V37" i="12"/>
  <c r="V28" i="12"/>
  <c r="V16" i="12"/>
  <c r="V24" i="12"/>
  <c r="V9" i="12"/>
  <c r="V25" i="12"/>
  <c r="AE133" i="12" l="1"/>
  <c r="R133" i="12" s="1"/>
  <c r="AE134" i="12"/>
  <c r="R134" i="12" s="1"/>
  <c r="V5" i="12"/>
  <c r="AH128" i="12"/>
  <c r="AG128" i="12"/>
  <c r="R45" i="12"/>
  <c r="R54" i="12"/>
  <c r="V131" i="12"/>
  <c r="V45" i="12"/>
  <c r="V123" i="12"/>
  <c r="V130" i="12"/>
  <c r="V10" i="12"/>
  <c r="V132" i="12"/>
  <c r="V129" i="12"/>
  <c r="AI5" i="12"/>
  <c r="AI128" i="12" l="1"/>
  <c r="BW371" i="7"/>
  <c r="BW370" i="7"/>
  <c r="BW369" i="7"/>
  <c r="BU373" i="7"/>
  <c r="AD131" i="12" s="1"/>
  <c r="Q131" i="12" s="1"/>
  <c r="BU372" i="7"/>
  <c r="AC131" i="12" s="1"/>
  <c r="P131" i="12" s="1"/>
  <c r="G371" i="7"/>
  <c r="G370" i="7"/>
  <c r="BV371" i="7"/>
  <c r="BV370" i="7"/>
  <c r="BV369" i="7"/>
  <c r="BX373" i="7"/>
  <c r="AD129" i="12" s="1"/>
  <c r="Q129" i="12" s="1"/>
  <c r="BX372" i="7"/>
  <c r="AC129" i="12" s="1"/>
  <c r="P129" i="12" s="1"/>
  <c r="BU371" i="7"/>
  <c r="BU370" i="7"/>
  <c r="BU369" i="7"/>
  <c r="G372" i="7"/>
  <c r="BW373" i="7"/>
  <c r="AD130" i="12" s="1"/>
  <c r="Q130" i="12" s="1"/>
  <c r="BW372" i="7"/>
  <c r="AC130" i="12" s="1"/>
  <c r="P130" i="12" s="1"/>
  <c r="G369" i="7"/>
  <c r="BX371" i="7"/>
  <c r="BX370" i="7"/>
  <c r="BX369" i="7"/>
  <c r="G373" i="7"/>
  <c r="BV373" i="7"/>
  <c r="AD132" i="12" s="1"/>
  <c r="Q132" i="12" s="1"/>
  <c r="BV372" i="7"/>
  <c r="AC132" i="12" s="1"/>
  <c r="P132" i="12" s="1"/>
  <c r="D374" i="6"/>
  <c r="D373" i="6"/>
  <c r="D369" i="6"/>
  <c r="D370" i="6"/>
  <c r="D371" i="6"/>
  <c r="D372" i="6"/>
  <c r="D368" i="6"/>
  <c r="Q9" i="12" l="1"/>
  <c r="P18" i="12"/>
  <c r="P9" i="12"/>
  <c r="Q18" i="12"/>
  <c r="Q7" i="12"/>
  <c r="P16" i="12"/>
  <c r="Q16" i="12"/>
  <c r="Q6" i="12"/>
  <c r="P17" i="12"/>
  <c r="P11" i="12"/>
  <c r="Q23" i="12"/>
  <c r="P20" i="12"/>
  <c r="Q11" i="12"/>
  <c r="P23" i="12"/>
  <c r="P21" i="12"/>
  <c r="Q20" i="12"/>
  <c r="Q21" i="12"/>
  <c r="P7" i="12"/>
  <c r="Q29" i="12"/>
  <c r="P25" i="12"/>
  <c r="Q25" i="12"/>
  <c r="Q28" i="12"/>
  <c r="U8" i="12"/>
  <c r="P28" i="12"/>
  <c r="U7" i="12"/>
  <c r="P29" i="12"/>
  <c r="AE130" i="12" l="1"/>
  <c r="R130" i="12" s="1"/>
  <c r="AI10" i="12"/>
  <c r="AE131" i="12"/>
  <c r="R131" i="12" s="1"/>
  <c r="AI18" i="12"/>
  <c r="AE129" i="12"/>
  <c r="R129" i="12" s="1"/>
  <c r="AI9" i="12"/>
  <c r="AE132" i="12"/>
  <c r="R132" i="12" s="1"/>
  <c r="AI17" i="12"/>
  <c r="R9" i="12"/>
  <c r="R18" i="12"/>
  <c r="AH6" i="12"/>
  <c r="U6" i="12"/>
  <c r="Q8" i="12"/>
  <c r="P24" i="12"/>
  <c r="Q24" i="12"/>
  <c r="P8" i="12"/>
  <c r="V6" i="12"/>
  <c r="R16" i="12"/>
  <c r="R17" i="12"/>
  <c r="Q17" i="12"/>
  <c r="P6" i="12"/>
  <c r="R20" i="12"/>
  <c r="P10" i="12"/>
  <c r="Q10" i="12"/>
  <c r="R11" i="12"/>
  <c r="R21" i="12"/>
  <c r="AC117" i="12"/>
  <c r="U116" i="12"/>
  <c r="U117" i="12"/>
  <c r="T116" i="12"/>
  <c r="AD117" i="12"/>
  <c r="Q117" i="12" s="1"/>
  <c r="AC116" i="12"/>
  <c r="P116" i="12" s="1"/>
  <c r="AD116" i="12"/>
  <c r="Q116" i="12" s="1"/>
  <c r="V7" i="12"/>
  <c r="R28" i="12"/>
  <c r="R7" i="12"/>
  <c r="V8" i="12"/>
  <c r="R29" i="12"/>
  <c r="R25" i="12"/>
  <c r="R23" i="12" l="1"/>
  <c r="AG135" i="12"/>
  <c r="AH136" i="12"/>
  <c r="AH135" i="12"/>
  <c r="AG136" i="12"/>
  <c r="AI136" i="12"/>
  <c r="R8" i="12"/>
  <c r="U124" i="12"/>
  <c r="T124" i="12"/>
  <c r="R6" i="12"/>
  <c r="R10" i="12"/>
  <c r="R24" i="12"/>
  <c r="AG133" i="12"/>
  <c r="AH133" i="12"/>
  <c r="V117" i="12"/>
  <c r="V116" i="12"/>
  <c r="AH134" i="12"/>
  <c r="AG134" i="12"/>
  <c r="AG117" i="12"/>
  <c r="AH123" i="12"/>
  <c r="AI123" i="12"/>
  <c r="AH117" i="12"/>
  <c r="P123" i="12"/>
  <c r="AG123" i="12"/>
  <c r="AE117" i="12"/>
  <c r="AE116" i="12"/>
  <c r="R116" i="12" s="1"/>
  <c r="AG131" i="12"/>
  <c r="AH116" i="12"/>
  <c r="AH130" i="12"/>
  <c r="AG130" i="12"/>
  <c r="AG132" i="12"/>
  <c r="AH129" i="12"/>
  <c r="AG129" i="12"/>
  <c r="AH131" i="12"/>
  <c r="AG116" i="12"/>
  <c r="AH132" i="12"/>
  <c r="AH124" i="12" l="1"/>
  <c r="AI135" i="12"/>
  <c r="V124" i="12"/>
  <c r="AG124" i="12"/>
  <c r="AI133" i="12"/>
  <c r="AI134" i="12"/>
  <c r="R117" i="12"/>
  <c r="AI117" i="12"/>
  <c r="AI116" i="12"/>
  <c r="AI131" i="12"/>
  <c r="AI132" i="12"/>
  <c r="AI129" i="12"/>
  <c r="AI130" i="12"/>
  <c r="T117" i="12"/>
  <c r="P117" i="12"/>
  <c r="P115" i="12"/>
  <c r="AI124" i="12" l="1"/>
  <c r="T115" i="12"/>
  <c r="N492" i="14" l="1"/>
  <c r="M492" i="14"/>
  <c r="X46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<sst xmlns="http://schemas.openxmlformats.org/spreadsheetml/2006/main" count="5404" uniqueCount="524">
  <si>
    <t>Error</t>
  </si>
  <si>
    <t>Daily Date</t>
  </si>
  <si>
    <t>Actual Revenue</t>
  </si>
  <si>
    <t>Predicted Revenue</t>
  </si>
  <si>
    <t>MAPE</t>
  </si>
  <si>
    <t>Contribution</t>
  </si>
  <si>
    <t>Support</t>
  </si>
  <si>
    <t>FB_Imp_Objective_ROAS</t>
  </si>
  <si>
    <t>Revenue</t>
  </si>
  <si>
    <t>Game_Update_2</t>
  </si>
  <si>
    <t>Rise_of_Kingdoms</t>
  </si>
  <si>
    <t>Parks</t>
  </si>
  <si>
    <t>FB_Imp_Objective_AEO</t>
  </si>
  <si>
    <t>Game_Update_1</t>
  </si>
  <si>
    <t>Residential</t>
  </si>
  <si>
    <t>King_of_Avalon</t>
  </si>
  <si>
    <t>Search_Impressions_Apple_Search</t>
  </si>
  <si>
    <t>FB_Imp_Objective_Others</t>
  </si>
  <si>
    <t>Display_Network_Impressions</t>
  </si>
  <si>
    <t>Installs</t>
  </si>
  <si>
    <t>FB_Imp_Android_OS</t>
  </si>
  <si>
    <t>Installs_1</t>
  </si>
  <si>
    <t>Strategy_Games_Trend</t>
  </si>
  <si>
    <t>Search_Impressions_Google_Search</t>
  </si>
  <si>
    <t>Non_Social_Video_Impressions</t>
  </si>
  <si>
    <t>Unemployment</t>
  </si>
  <si>
    <t>YouTube_Impressions</t>
  </si>
  <si>
    <t>State_of_Survival</t>
  </si>
  <si>
    <t>Non_Social_Display_Impressions</t>
  </si>
  <si>
    <t>FB_Imp_Apple_OS</t>
  </si>
  <si>
    <t>GDP</t>
  </si>
  <si>
    <t>Rise_of_Empires</t>
  </si>
  <si>
    <t>Game_Update</t>
  </si>
  <si>
    <t>Daily Level Fit</t>
  </si>
  <si>
    <t>Weekly</t>
  </si>
  <si>
    <t>Monthly</t>
  </si>
  <si>
    <t>Row Labels</t>
  </si>
  <si>
    <t>Grand Total</t>
  </si>
  <si>
    <t>Sum of Actual Revenue</t>
  </si>
  <si>
    <t>Sum of Predicted Revenue</t>
  </si>
  <si>
    <t>Sum of Error</t>
  </si>
  <si>
    <t>RSQ</t>
  </si>
  <si>
    <t>DW</t>
  </si>
  <si>
    <t>Current SQR of RES</t>
  </si>
  <si>
    <t>Previous SQR of RES</t>
  </si>
  <si>
    <t>Daily</t>
  </si>
  <si>
    <t>Model Validation Parameters (Monthly)</t>
  </si>
  <si>
    <t>Default</t>
  </si>
  <si>
    <t>Main</t>
  </si>
  <si>
    <t>Macro</t>
  </si>
  <si>
    <t>Micro</t>
  </si>
  <si>
    <t>Title</t>
  </si>
  <si>
    <t>Dimension</t>
  </si>
  <si>
    <t>Decomp</t>
  </si>
  <si>
    <t>Incremental</t>
  </si>
  <si>
    <t>Media</t>
  </si>
  <si>
    <t>NonMedia</t>
  </si>
  <si>
    <t>Friday_Dummy</t>
  </si>
  <si>
    <t>Friday_Dummy1</t>
  </si>
  <si>
    <t>Quarter</t>
  </si>
  <si>
    <t>Half Yearly</t>
  </si>
  <si>
    <t>Q4 2019</t>
  </si>
  <si>
    <t>Q1 2020</t>
  </si>
  <si>
    <t>Q2 2020</t>
  </si>
  <si>
    <t>Q3 2020</t>
  </si>
  <si>
    <t>Q4 2020</t>
  </si>
  <si>
    <t>1st Half</t>
  </si>
  <si>
    <t>2nd Half</t>
  </si>
  <si>
    <t>Column Labels</t>
  </si>
  <si>
    <t>Level 1</t>
  </si>
  <si>
    <t>Base</t>
  </si>
  <si>
    <t>Level 2</t>
  </si>
  <si>
    <t>Display Network</t>
  </si>
  <si>
    <t>Friday Dummy</t>
  </si>
  <si>
    <t>Facebook</t>
  </si>
  <si>
    <t>Competition</t>
  </si>
  <si>
    <t>Non Social Display</t>
  </si>
  <si>
    <t>Apple Search</t>
  </si>
  <si>
    <t>Google Search</t>
  </si>
  <si>
    <t>YouTube</t>
  </si>
  <si>
    <t>Level 3</t>
  </si>
  <si>
    <t>Game Updates</t>
  </si>
  <si>
    <t>Covid</t>
  </si>
  <si>
    <t>Actual</t>
  </si>
  <si>
    <t>Due-To's</t>
  </si>
  <si>
    <t>Spend</t>
  </si>
  <si>
    <t>Daily_Date</t>
  </si>
  <si>
    <t>Game</t>
  </si>
  <si>
    <t>Market</t>
  </si>
  <si>
    <t>Game_Update_3</t>
  </si>
  <si>
    <t>Inflation</t>
  </si>
  <si>
    <t>Covid_Cases</t>
  </si>
  <si>
    <t>Chief_Almighty_Trend</t>
  </si>
  <si>
    <t>US_Elections_Google_Trend</t>
  </si>
  <si>
    <t>US_Elections_Important_dates</t>
  </si>
  <si>
    <t>Grossing_Ranking_Games_Category_iPhone</t>
  </si>
  <si>
    <t>Grossing_Ranking_Strategy_Games_iPhone</t>
  </si>
  <si>
    <t>Grossing_Ranking_Android</t>
  </si>
  <si>
    <t>Download_Ranking_Android</t>
  </si>
  <si>
    <t>Gross_Ranking_Games_Category_I_Pad</t>
  </si>
  <si>
    <t>Gross_Ranking_Startegy_Games_I_Pad</t>
  </si>
  <si>
    <t>Download_Ranking_Strategy_Games_I_Pad</t>
  </si>
  <si>
    <t>Theme_New_Easter_Pass_Fetter_Hero_One</t>
  </si>
  <si>
    <t>Version_content_The_ancient_battlefield_of_the_rank_system</t>
  </si>
  <si>
    <t>Version_content_New_inner_city_update</t>
  </si>
  <si>
    <t>Version_content_Heroes_Arena</t>
  </si>
  <si>
    <t>Version_content_Dinosaur_System</t>
  </si>
  <si>
    <t>Version_content_Marching_fusion_function</t>
  </si>
  <si>
    <t>Version_content_Beast_Soul_System</t>
  </si>
  <si>
    <t>Version_content_Dual_attribute_relic</t>
  </si>
  <si>
    <t>Version_content_Christmas_Beauty_Eve_Christmas_Hero</t>
  </si>
  <si>
    <t>Version_content_Presbyterian_System</t>
  </si>
  <si>
    <t>Version_content_Dinosaur_equipment</t>
  </si>
  <si>
    <t>Version_content_Warriors_Advanced</t>
  </si>
  <si>
    <t>Version_content_Extreme_suit</t>
  </si>
  <si>
    <t>YouTube Spend</t>
  </si>
  <si>
    <t>Display Network Spend</t>
  </si>
  <si>
    <t>Search Spend (Google Search)</t>
  </si>
  <si>
    <t>Search Spend (Apple Search)</t>
  </si>
  <si>
    <t>Non-Social Video Spend</t>
  </si>
  <si>
    <t>Non-Social Display Spend</t>
  </si>
  <si>
    <t>FB_Spend_Objective_AEO</t>
  </si>
  <si>
    <t>FB_Spend_Objective_ROAS</t>
  </si>
  <si>
    <t>FB_Spend_Objective_Others</t>
  </si>
  <si>
    <t>FB_Spend_Android_OS</t>
  </si>
  <si>
    <t>FB_Spend_Apple_OS</t>
  </si>
  <si>
    <t>Chief Almighty</t>
  </si>
  <si>
    <t>U S</t>
  </si>
  <si>
    <t>ROI</t>
  </si>
  <si>
    <t>FB_Total_Static</t>
  </si>
  <si>
    <t>FB_Total_Video</t>
  </si>
  <si>
    <t>Seasonality_Friday_H1</t>
  </si>
  <si>
    <t>Seasonality_Friday_H1Mid</t>
  </si>
  <si>
    <t>Seasonality_Friday_H2</t>
  </si>
  <si>
    <t>Seasonality_Monday_H1</t>
  </si>
  <si>
    <t>Seasonality_Monday_H1Mid</t>
  </si>
  <si>
    <t>Seasonality_Monday_H2</t>
  </si>
  <si>
    <t>Game_Update_4</t>
  </si>
  <si>
    <t>Event_Oct_3_23</t>
  </si>
  <si>
    <t>Version_New_Char</t>
  </si>
  <si>
    <t>Non Social Video</t>
  </si>
  <si>
    <t>Version of Content</t>
  </si>
  <si>
    <t>Event</t>
  </si>
  <si>
    <t>Facebook Static</t>
  </si>
  <si>
    <t>Facebook Video</t>
  </si>
  <si>
    <t xml:space="preserve"> Chief_Almighty</t>
  </si>
  <si>
    <t>FB_Total_Static_Spend</t>
  </si>
  <si>
    <t>FB_Total_Video_Spend</t>
  </si>
  <si>
    <t>Others</t>
  </si>
  <si>
    <t>Display_Network_Impressions_H1</t>
  </si>
  <si>
    <t>Display_Network_Impressions_H2</t>
  </si>
  <si>
    <t>Display_Network_SPD_H1</t>
  </si>
  <si>
    <t>Display_Network_SPD_H2</t>
  </si>
  <si>
    <t>ProjectName</t>
  </si>
  <si>
    <t>MMM_Youta_Games_Chief_Almighty_2021</t>
  </si>
  <si>
    <t>ModelName</t>
  </si>
  <si>
    <t>UserName</t>
  </si>
  <si>
    <t>deepaksingh@analytic-edge.com</t>
  </si>
  <si>
    <t>CreatedOn</t>
  </si>
  <si>
    <t>ModelDuration</t>
  </si>
  <si>
    <t>2019-11-01 to 2020-10-30</t>
  </si>
  <si>
    <t>CoefValue</t>
  </si>
  <si>
    <t>Correction Factor</t>
  </si>
  <si>
    <t>Intercept</t>
  </si>
  <si>
    <t>Game_Update_8</t>
  </si>
  <si>
    <t>Game_Update_7</t>
  </si>
  <si>
    <t>Game_Update_6</t>
  </si>
  <si>
    <t>Game_Update_9</t>
  </si>
  <si>
    <t>Game_Update_1_2</t>
  </si>
  <si>
    <t>Game_Update_1_1</t>
  </si>
  <si>
    <t>Game_Update_1_3</t>
  </si>
  <si>
    <t>Post_Update_1</t>
  </si>
  <si>
    <t>Seasonality_Friday_2019</t>
  </si>
  <si>
    <t>Seasonality_Friday_2020_H1</t>
  </si>
  <si>
    <t>Game_Update_11</t>
  </si>
  <si>
    <t>Game_Update_12</t>
  </si>
  <si>
    <t>US Presidential Election</t>
  </si>
  <si>
    <t>Chief_Almighty</t>
  </si>
  <si>
    <t>weekEnding</t>
  </si>
  <si>
    <t>Model</t>
  </si>
  <si>
    <t>Sum of Display_Network_Impressions_H1</t>
  </si>
  <si>
    <t>Sum of Event_Oct_3_23</t>
  </si>
  <si>
    <t>Sum of Game_Update_1</t>
  </si>
  <si>
    <t>Sum of Game_Update_4</t>
  </si>
  <si>
    <t>Sum of Intercept</t>
  </si>
  <si>
    <t>Sum of Non_Social_Display_Impressions</t>
  </si>
  <si>
    <t>Sum of Non_Social_Video_Impressions</t>
  </si>
  <si>
    <t>Sum of Post_Update_1</t>
  </si>
  <si>
    <t>Sum of Residential</t>
  </si>
  <si>
    <t>Sum of Search_Impressions_Apple_Search</t>
  </si>
  <si>
    <t>Sum of Search_Impressions_Google_Search</t>
  </si>
  <si>
    <t>Sum of Seasonality_Friday_2019</t>
  </si>
  <si>
    <t>Sum of Seasonality_Friday_2020_H1</t>
  </si>
  <si>
    <t>Sum of Seasonality_Friday_H1Mid</t>
  </si>
  <si>
    <t>Sum of Seasonality_Friday_H2</t>
  </si>
  <si>
    <t>Sum of Seasonality_Monday_H1Mid</t>
  </si>
  <si>
    <t>Sum of Seasonality_Monday_H2</t>
  </si>
  <si>
    <t>Sum of Theme_New_Easter_Pass_Fetter_Hero_One</t>
  </si>
  <si>
    <t>Sum of US_Elections_Google_Trend</t>
  </si>
  <si>
    <t>Sum of Version_New_Char</t>
  </si>
  <si>
    <t>Sum of YouTube_Impressions</t>
  </si>
  <si>
    <t>Values</t>
  </si>
  <si>
    <t>Sum of Actual</t>
  </si>
  <si>
    <t>1st Half Vs. 2nd Half</t>
  </si>
  <si>
    <t>Display_Network_Impressions_Q12020</t>
  </si>
  <si>
    <t>Display_Network_Impressions_Q22020</t>
  </si>
  <si>
    <t>Display_Network_Impressions_Q32020</t>
  </si>
  <si>
    <t>Display_Network_SPD_Q12020</t>
  </si>
  <si>
    <t>Display_Network_SPD_Q22020</t>
  </si>
  <si>
    <t>Display_Network_SPD_Q32020</t>
  </si>
  <si>
    <t>Display_Network_Impressions_Q12020_Trans</t>
  </si>
  <si>
    <t>Anniversary_Week_1</t>
  </si>
  <si>
    <t>Anniversary_Week_2</t>
  </si>
  <si>
    <t>Christmas_Week</t>
  </si>
  <si>
    <t>FB_Total_Video_2019</t>
  </si>
  <si>
    <t>FB_Total_Video_2020</t>
  </si>
  <si>
    <t>Game_Update_13</t>
  </si>
  <si>
    <t>Game_Update_14</t>
  </si>
  <si>
    <t>Game_Update_15</t>
  </si>
  <si>
    <t>Game_Update_16</t>
  </si>
  <si>
    <t>Halloween_Week</t>
  </si>
  <si>
    <t>NewYear_Week</t>
  </si>
  <si>
    <t>Post_Update_2</t>
  </si>
  <si>
    <t>Post_Update_3</t>
  </si>
  <si>
    <t>Post_Update_4</t>
  </si>
  <si>
    <t>Post_Update_5</t>
  </si>
  <si>
    <t>Post_Update_6</t>
  </si>
  <si>
    <t>Version_New_Char_1</t>
  </si>
  <si>
    <t>Sum of Anniversary_Week_2</t>
  </si>
  <si>
    <t>Sum of Christmas_Week</t>
  </si>
  <si>
    <t>Sum of Halloween_Week</t>
  </si>
  <si>
    <t>Sum of NewYear_Week</t>
  </si>
  <si>
    <t>Sum of Post_Update_2</t>
  </si>
  <si>
    <t>Sum of Post_Update_4</t>
  </si>
  <si>
    <t>Sum of Post_Update_5</t>
  </si>
  <si>
    <t>Sum of Post_Update_6</t>
  </si>
  <si>
    <t>Sum of Version_New_Char_1</t>
  </si>
  <si>
    <t>FB_Total_Video_2019_SPD</t>
  </si>
  <si>
    <t>FB_Total_Video_2020_SPD</t>
  </si>
  <si>
    <t>Cost Per Thousand</t>
  </si>
  <si>
    <t>Effectiveness</t>
  </si>
  <si>
    <t>Category_Trend</t>
  </si>
  <si>
    <t>Game_Update_19</t>
  </si>
  <si>
    <t>Game_Update_30</t>
  </si>
  <si>
    <t>Game_Update_32</t>
  </si>
  <si>
    <t>Game_Update_34</t>
  </si>
  <si>
    <t>Game_Update_35</t>
  </si>
  <si>
    <t>Game_Update_Beast_Soul_System</t>
  </si>
  <si>
    <t>Game_Update_Canyon_Championship</t>
  </si>
  <si>
    <t>Game_Update_Combined</t>
  </si>
  <si>
    <t>Game_Update_New_Hero_Roland</t>
  </si>
  <si>
    <t>Game_Update_Theme_Mothers_Day</t>
  </si>
  <si>
    <t>Game_Update_Theme_Nomadic_Migration</t>
  </si>
  <si>
    <t>Game_Update_Theme_Tribal_Bonds</t>
  </si>
  <si>
    <t>Game_Update_Version_Ancestral_Fort_Skin</t>
  </si>
  <si>
    <t>Game_Update_Version_Equipment_Enhancement</t>
  </si>
  <si>
    <t>Game_Update_Version_Fettered_Heroes_Phase_2</t>
  </si>
  <si>
    <t>Monday_Dummy</t>
  </si>
  <si>
    <t>Monday_Dummy1</t>
  </si>
  <si>
    <t>Monday_Dummy2</t>
  </si>
  <si>
    <t>Monday_Dummy3</t>
  </si>
  <si>
    <t>Post_Update_7</t>
  </si>
  <si>
    <t>Seasonality_Monday_2019</t>
  </si>
  <si>
    <t>Seasonality_Monday_2020_H1</t>
  </si>
  <si>
    <t>Sum of Display_Network_Impressions_Q12020</t>
  </si>
  <si>
    <t>Sum of Game_Update_19</t>
  </si>
  <si>
    <t>Sum of Game_Update_30</t>
  </si>
  <si>
    <t>Sum of Game_Update_34</t>
  </si>
  <si>
    <t>Sum of Game_Update_35</t>
  </si>
  <si>
    <t>Sum of Game_Update_Beast_Soul_System</t>
  </si>
  <si>
    <t>Sum of Game_Update_Canyon_Championship</t>
  </si>
  <si>
    <t>Sum of Game_Update_Combined</t>
  </si>
  <si>
    <t>Sum of Game_Update_New_Hero_Roland</t>
  </si>
  <si>
    <t>Sum of Game_Update_Theme_Mothers_Day</t>
  </si>
  <si>
    <t>Sum of Game_Update_Theme_Nomadic_Migration</t>
  </si>
  <si>
    <t>Sum of Game_Update_Theme_Tribal_Bonds</t>
  </si>
  <si>
    <t>Sum of Game_Update_Version_Ancestral_Fort_Skin</t>
  </si>
  <si>
    <t>Sum of Game_Update_Version_Equipment_Enhancement</t>
  </si>
  <si>
    <t>Sum of Monday_Dummy</t>
  </si>
  <si>
    <t>Sum of Monday_Dummy1</t>
  </si>
  <si>
    <t>Sum of Monday_Dummy2</t>
  </si>
  <si>
    <t>Sum of Post_Update_7</t>
  </si>
  <si>
    <t>Sum of Seasonality_Monday_2019</t>
  </si>
  <si>
    <t>Sum of Seasonality_Monday_2020_H1</t>
  </si>
  <si>
    <t>17_V3</t>
  </si>
  <si>
    <t>Mar 17 2021  4:28AM</t>
  </si>
  <si>
    <t>Daily Model Fits</t>
  </si>
  <si>
    <t>Weekly Model Fits</t>
  </si>
  <si>
    <t>R-square</t>
  </si>
  <si>
    <t>Week</t>
  </si>
  <si>
    <t>Residual</t>
  </si>
  <si>
    <t>Facebook_Static</t>
  </si>
  <si>
    <t>Facebook_Video</t>
  </si>
  <si>
    <t>Daily Statistics</t>
  </si>
  <si>
    <t>Weekly Statistics</t>
  </si>
  <si>
    <t>Game_Update_36</t>
  </si>
  <si>
    <t>Game_Update_38</t>
  </si>
  <si>
    <t>Game_Update_39</t>
  </si>
  <si>
    <t>Game_Update_40</t>
  </si>
  <si>
    <t>Game_Update_41</t>
  </si>
  <si>
    <t>Game_Update_42</t>
  </si>
  <si>
    <t>Game_Update_43</t>
  </si>
  <si>
    <t>Game_Update_44</t>
  </si>
  <si>
    <t>Game_Update_45</t>
  </si>
  <si>
    <t>Game_Update_46</t>
  </si>
  <si>
    <t>Game_Update_48</t>
  </si>
  <si>
    <t>Game_Update_49</t>
  </si>
  <si>
    <t>Game_Update_51</t>
  </si>
  <si>
    <t>Game_Update_54</t>
  </si>
  <si>
    <t>Game_Update_55</t>
  </si>
  <si>
    <t>Game_Update_57</t>
  </si>
  <si>
    <t>Game_Update_58</t>
  </si>
  <si>
    <t>Game_Update_60</t>
  </si>
  <si>
    <t>Game_Update_61</t>
  </si>
  <si>
    <t>Game_Update_63</t>
  </si>
  <si>
    <t>Game_Update_64</t>
  </si>
  <si>
    <t>Game_Update_65</t>
  </si>
  <si>
    <t>Game_Update_66</t>
  </si>
  <si>
    <t>Game_Update_67</t>
  </si>
  <si>
    <t>Game_Update_68</t>
  </si>
  <si>
    <t>Game_Update_69</t>
  </si>
  <si>
    <t>Game_Update_70</t>
  </si>
  <si>
    <t>Game_Update_72</t>
  </si>
  <si>
    <t>Post_Update_10</t>
  </si>
  <si>
    <t>Post_Update_11</t>
  </si>
  <si>
    <t>Post_Update_12</t>
  </si>
  <si>
    <t>Post_Update_13</t>
  </si>
  <si>
    <t>Post_Update_63</t>
  </si>
  <si>
    <t>Post_Update_66</t>
  </si>
  <si>
    <t>Post_Update_67</t>
  </si>
  <si>
    <t>Post_Update_69</t>
  </si>
  <si>
    <t>Post_Update_70</t>
  </si>
  <si>
    <t>Post_Update_71</t>
  </si>
  <si>
    <t>Post_Update_72</t>
  </si>
  <si>
    <t>Post_Update_73</t>
  </si>
  <si>
    <t>Post_Update_74</t>
  </si>
  <si>
    <t>Post_Update_75</t>
  </si>
  <si>
    <t>Post_Update_8</t>
  </si>
  <si>
    <t>Post_Update_9</t>
  </si>
  <si>
    <t>Sum of Game_Update_38</t>
  </si>
  <si>
    <t>Sum of Game_Update_39</t>
  </si>
  <si>
    <t>Sum of Game_Update_40</t>
  </si>
  <si>
    <t>Sum of Game_Update_41</t>
  </si>
  <si>
    <t>Sum of Game_Update_42</t>
  </si>
  <si>
    <t>Sum of Game_Update_43</t>
  </si>
  <si>
    <t>Sum of Game_Update_44</t>
  </si>
  <si>
    <t>Sum of Game_Update_45</t>
  </si>
  <si>
    <t>Sum of Game_Update_46</t>
  </si>
  <si>
    <t>Sum of Game_Update_48</t>
  </si>
  <si>
    <t>Sum of Game_Update_49</t>
  </si>
  <si>
    <t>Sum of Game_Update_51</t>
  </si>
  <si>
    <t>Sum of Game_Update_54</t>
  </si>
  <si>
    <t>Sum of Game_Update_55</t>
  </si>
  <si>
    <t>Sum of Game_Update_57</t>
  </si>
  <si>
    <t>Sum of Game_Update_58</t>
  </si>
  <si>
    <t>Sum of Game_Update_60</t>
  </si>
  <si>
    <t>Sum of Game_Update_61</t>
  </si>
  <si>
    <t>Sum of Game_Update_63</t>
  </si>
  <si>
    <t>Sum of Game_Update_64</t>
  </si>
  <si>
    <t>Sum of Game_Update_65</t>
  </si>
  <si>
    <t>Sum of Game_Update_66</t>
  </si>
  <si>
    <t>Sum of Game_Update_67</t>
  </si>
  <si>
    <t>Sum of Game_Update_69</t>
  </si>
  <si>
    <t>Sum of Game_Update_70</t>
  </si>
  <si>
    <t>Sum of Game_Update_72</t>
  </si>
  <si>
    <t>Sum of Post_Update_10</t>
  </si>
  <si>
    <t>Sum of Post_Update_11</t>
  </si>
  <si>
    <t>Sum of Post_Update_12</t>
  </si>
  <si>
    <t>Sum of Post_Update_13</t>
  </si>
  <si>
    <t>Sum of Post_Update_63</t>
  </si>
  <si>
    <t>Sum of Post_Update_66</t>
  </si>
  <si>
    <t>Sum of Post_Update_67</t>
  </si>
  <si>
    <t>Sum of Post_Update_69</t>
  </si>
  <si>
    <t>Sum of Post_Update_70</t>
  </si>
  <si>
    <t>Sum of Post_Update_71</t>
  </si>
  <si>
    <t>Sum of Post_Update_72</t>
  </si>
  <si>
    <t>Sum of Post_Update_73</t>
  </si>
  <si>
    <t>Sum of Post_Update_74</t>
  </si>
  <si>
    <t>Sum of Post_Update_75</t>
  </si>
  <si>
    <t>Sum of Post_Update_8</t>
  </si>
  <si>
    <t>Sum of Post_Update_9</t>
  </si>
  <si>
    <t>Measures</t>
  </si>
  <si>
    <t>Buckets</t>
  </si>
  <si>
    <t>Variables</t>
  </si>
  <si>
    <t>KPI</t>
  </si>
  <si>
    <t>Revenue ('000 KRW)</t>
  </si>
  <si>
    <t>Total Game Updates &amp; Events</t>
  </si>
  <si>
    <t>Total Media</t>
  </si>
  <si>
    <t>Revenue (USD)</t>
  </si>
  <si>
    <t>% Incremental Revenue</t>
  </si>
  <si>
    <t>Incremental Revenue (USD)</t>
  </si>
  <si>
    <t>CPM</t>
  </si>
  <si>
    <t>Facebook ROAS</t>
  </si>
  <si>
    <t>Support (Impressions)</t>
  </si>
  <si>
    <t>Revenue Per ''000 IMP</t>
  </si>
  <si>
    <t>Spend (USD)</t>
  </si>
  <si>
    <t>Per 000' IMP</t>
  </si>
  <si>
    <t>Revenue Per $ Spend</t>
  </si>
  <si>
    <t>Yotta - Chief Almighty</t>
  </si>
  <si>
    <t xml:space="preserve">Notes: </t>
  </si>
  <si>
    <t>Nov-19 to Oct-20</t>
  </si>
  <si>
    <r>
      <rPr>
        <i/>
        <sz val="11"/>
        <color theme="1"/>
        <rFont val="Calibri"/>
        <family val="2"/>
        <scheme val="minor"/>
      </rPr>
      <t>Base includes: -</t>
    </r>
    <r>
      <rPr>
        <b/>
        <i/>
        <sz val="11"/>
        <color theme="1"/>
        <rFont val="Calibri"/>
        <family val="2"/>
        <scheme val="minor"/>
      </rPr>
      <t xml:space="preserve"> Category Trend, Intercept, Seasonality, US Presidential election, Covid</t>
    </r>
  </si>
  <si>
    <t>Date</t>
  </si>
  <si>
    <t>App Event Optimization</t>
  </si>
  <si>
    <t>ROAS</t>
  </si>
  <si>
    <t>Other</t>
  </si>
  <si>
    <t>Correlation</t>
  </si>
  <si>
    <t>FB_App Event Optimization</t>
  </si>
  <si>
    <t>FB_ROAS</t>
  </si>
  <si>
    <r>
      <t xml:space="preserve">Full Model Period
</t>
    </r>
    <r>
      <rPr>
        <b/>
        <sz val="8"/>
        <color theme="1"/>
        <rFont val="Calibri"/>
        <family val="2"/>
        <scheme val="minor"/>
      </rPr>
      <t>(Nov-19 to Oct-20)</t>
    </r>
  </si>
  <si>
    <r>
      <t xml:space="preserve">1st Half 
</t>
    </r>
    <r>
      <rPr>
        <b/>
        <sz val="8"/>
        <color theme="1"/>
        <rFont val="Calibri"/>
        <family val="2"/>
        <scheme val="minor"/>
      </rPr>
      <t>(Nov-19 to Mar-20)</t>
    </r>
  </si>
  <si>
    <r>
      <t xml:space="preserve">2nd Half
</t>
    </r>
    <r>
      <rPr>
        <b/>
        <sz val="8"/>
        <color theme="1"/>
        <rFont val="Calibri"/>
        <family val="2"/>
        <scheme val="minor"/>
      </rPr>
      <t>(Apr-20 to Oct-20)</t>
    </r>
  </si>
  <si>
    <t>Revenues</t>
  </si>
  <si>
    <t>FB_Imp_Objective_AEO_2</t>
  </si>
  <si>
    <t>FB_Imp_Objective_AEO_1</t>
  </si>
  <si>
    <t>FB_Imp_Objective_ROAS_1</t>
  </si>
  <si>
    <t>FB_Imp_Objective_App_Installs</t>
  </si>
  <si>
    <t>FB_Imp_Objective_App_Installs_1</t>
  </si>
  <si>
    <t>Facebook AEO</t>
  </si>
  <si>
    <t>Facebook App Installs</t>
  </si>
  <si>
    <t>FB_Spend_Objective_AEO_2</t>
  </si>
  <si>
    <t>FB_Imp_Spend_AEO_1</t>
  </si>
  <si>
    <t>FB_Spend_Objective_ROAS_1</t>
  </si>
  <si>
    <t>FB_Spend_Objective_App_Installs</t>
  </si>
  <si>
    <t>FB_Spend_Objective_App_Installs_1</t>
  </si>
  <si>
    <t>FB_Spend_AEO_1</t>
  </si>
  <si>
    <t>Facebook Others</t>
  </si>
  <si>
    <t>Facebook_AEO_New_H1</t>
  </si>
  <si>
    <t>Facebook_ROAS_New_H1</t>
  </si>
  <si>
    <t>Facebook_Other_New_H1</t>
  </si>
  <si>
    <t>Facebook_MAI_New_H1</t>
  </si>
  <si>
    <t>Facebook_AEO_New_H2</t>
  </si>
  <si>
    <t>Facebook_ROAS_New_H2</t>
  </si>
  <si>
    <t>Facebook_Other_New_H2</t>
  </si>
  <si>
    <t>Facebook_MAI_New_H2</t>
  </si>
  <si>
    <t>Facebook_AEO_New_H1_Spend</t>
  </si>
  <si>
    <t>Facebook_ROAS_New_H1_Spend</t>
  </si>
  <si>
    <t>Facebook_Other_New_H1_Spend</t>
  </si>
  <si>
    <t>Facebook_MAI_New_H1_Spend</t>
  </si>
  <si>
    <t>Facebook_AEO_New_H2_Spend</t>
  </si>
  <si>
    <t>Facebook_ROAS_New_H2_Spend</t>
  </si>
  <si>
    <t>Facebook_Other_New_H2_Spend</t>
  </si>
  <si>
    <t>Facebook_MAI_New_H2_Spend</t>
  </si>
  <si>
    <t>App Installs</t>
  </si>
  <si>
    <t>Sum of Facebook_AEO_New_H1</t>
  </si>
  <si>
    <t>Sum of Facebook_MAI_New_H2</t>
  </si>
  <si>
    <t>Sum of Facebook_ROAS_New_H1</t>
  </si>
  <si>
    <t>Sum of Facebook_ROAS_New_H2</t>
  </si>
  <si>
    <t>Facebook Other</t>
  </si>
  <si>
    <t>Facebook MAI</t>
  </si>
  <si>
    <t>Category_Trend_1stHalf</t>
  </si>
  <si>
    <t>Category_Trend_2ndHalf</t>
  </si>
  <si>
    <t>X</t>
  </si>
  <si>
    <t>Game_Update_77</t>
  </si>
  <si>
    <t>Game_Update_78</t>
  </si>
  <si>
    <t>Monday_Dummy4</t>
  </si>
  <si>
    <t>Post_Update_76</t>
  </si>
  <si>
    <t>Post_Update_77</t>
  </si>
  <si>
    <t>Post_Update_78</t>
  </si>
  <si>
    <t>Sum of Game_Update_77</t>
  </si>
  <si>
    <t>Sum of Game_Update_78</t>
  </si>
  <si>
    <t>Sum of Monday_Dummy4</t>
  </si>
  <si>
    <t>Sum of Post_Update_76</t>
  </si>
  <si>
    <t>Sum of Post_Update_77</t>
  </si>
  <si>
    <t>Sum of Post_Update_78</t>
  </si>
  <si>
    <t>Others_App Event Optimization</t>
  </si>
  <si>
    <t>Display_Network_Impressions_Q2Q3_2020</t>
  </si>
  <si>
    <t>Facebook_Others_AEO_Spend</t>
  </si>
  <si>
    <t>Sum of Others_App Event Optimization</t>
  </si>
  <si>
    <t>Display_Network_Spend_Q2Q3_2020</t>
  </si>
  <si>
    <t>Sum of Display_Network_Impressions_Q2Q3_2020</t>
  </si>
  <si>
    <t>Q4 2020(Forecast Period)</t>
  </si>
  <si>
    <t>Forescast Period</t>
  </si>
  <si>
    <t>Q1 2021</t>
  </si>
  <si>
    <t>Friday_Dummy_Main</t>
  </si>
  <si>
    <t>Monday_Dummy_Main</t>
  </si>
  <si>
    <t>Game_Update_79</t>
  </si>
  <si>
    <t>Game_Update_80</t>
  </si>
  <si>
    <t>Game_Update_81</t>
  </si>
  <si>
    <t>Game_Update_82</t>
  </si>
  <si>
    <t>Game_Update_83</t>
  </si>
  <si>
    <t>Game_Update_84</t>
  </si>
  <si>
    <t>Game_Update_85</t>
  </si>
  <si>
    <t>Post_Update_79</t>
  </si>
  <si>
    <t>Post_Update_80</t>
  </si>
  <si>
    <t>Post_Update_81</t>
  </si>
  <si>
    <t>Post_Update_82</t>
  </si>
  <si>
    <t>Post_Update_83</t>
  </si>
  <si>
    <t>Display_Network_Best_Q2Q32020</t>
  </si>
  <si>
    <t>Display_Network_Min_Q2Q32020</t>
  </si>
  <si>
    <t>Display_Network_15_Q2Q32020</t>
  </si>
  <si>
    <t>Display_Network_Best_H1</t>
  </si>
  <si>
    <t>Display_Network_Min_H1</t>
  </si>
  <si>
    <t>Display_Network_15_H1</t>
  </si>
  <si>
    <t>Display_Network_Best_Q12020</t>
  </si>
  <si>
    <t>Display_Network_Min_Q12020</t>
  </si>
  <si>
    <t>Display_Network_15_Q2020</t>
  </si>
  <si>
    <t>Display_Network_Default_H1</t>
  </si>
  <si>
    <t>Display_Network_Default_Q12020</t>
  </si>
  <si>
    <t>Display_Network_Default_Q2Q32020</t>
  </si>
  <si>
    <t>Exponential_Trend_1stHalf</t>
  </si>
  <si>
    <t>Exponential_Trend_2ndHalf</t>
  </si>
  <si>
    <t>Sum of Exponential_Trend_1stHalf</t>
  </si>
  <si>
    <t>Sum of Exponential_Trend_2ndHalf</t>
  </si>
  <si>
    <t xml:space="preserve"> YouTube Impressions</t>
  </si>
  <si>
    <t xml:space="preserve"> Display Network Impressions</t>
  </si>
  <si>
    <t xml:space="preserve"> Search Impressions (Google Search)</t>
  </si>
  <si>
    <t xml:space="preserve"> Search Impressions (Apple Search)</t>
  </si>
  <si>
    <t xml:space="preserve"> Non-Social Video Impressions</t>
  </si>
  <si>
    <t xml:space="preserve"> Non-Social Display Impressions</t>
  </si>
  <si>
    <t xml:space="preserve"> FB_ROAS</t>
  </si>
  <si>
    <t xml:space="preserve"> FB_AEO</t>
  </si>
  <si>
    <t xml:space="preserve"> FB_MAI</t>
  </si>
  <si>
    <t xml:space="preserve"> Total Facebook Imp</t>
  </si>
  <si>
    <t>Eff.</t>
  </si>
  <si>
    <t>Total</t>
  </si>
  <si>
    <t xml:space="preserve"> YouTube Spend</t>
  </si>
  <si>
    <t xml:space="preserve"> Display Network Spend</t>
  </si>
  <si>
    <t xml:space="preserve"> Search Spend (Google Search)</t>
  </si>
  <si>
    <t xml:space="preserve"> Search Spend (Apple Search)</t>
  </si>
  <si>
    <t xml:space="preserve"> Non-Social Video Spend</t>
  </si>
  <si>
    <t xml:space="preserve"> Non-Social Display Spend</t>
  </si>
  <si>
    <t xml:space="preserve"> Facebook Spend</t>
  </si>
  <si>
    <t>Sum of Anniversary_Week_1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</si>
</sst>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%"/>
    <numFmt numFmtId="165" formatCode="#,##0.0"/>
    <numFmt numFmtId="166" formatCode="#,##0.00000000"/>
    <numFmt numFmtId="167" formatCode="0.0"/>
    <numFmt numFmtId="168" formatCode="&quot;$&quot;#,##0.0_);[Red]\(&quot;$&quot;#,##0.0\)"/>
    <numFmt numFmtId="169" formatCode="_(* #,##0_);_(* \(#,##0\);_(* &quot;-&quot;??_);_(@_)"/>
    <numFmt numFmtId="170" formatCode="#,##0.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5" borderId="0" xfId="0" applyFill="1"/>
    <xf numFmtId="0" fontId="3" fillId="0" borderId="0" xfId="0" applyFont="1"/>
    <xf numFmtId="3" fontId="3" fillId="0" borderId="0" xfId="0" applyNumberFormat="1" applyFont="1"/>
    <xf numFmtId="9" fontId="3" fillId="0" borderId="0" xfId="0" applyNumberFormat="1" applyFont="1"/>
    <xf numFmtId="0" fontId="4" fillId="0" borderId="1" xfId="0" applyFont="1" applyBorder="1"/>
    <xf numFmtId="3" fontId="0" fillId="7" borderId="0" xfId="0" applyNumberFormat="1" applyFont="1" applyFill="1" applyBorder="1"/>
    <xf numFmtId="3" fontId="0" fillId="7" borderId="13" xfId="0" applyNumberFormat="1" applyFont="1" applyFill="1" applyBorder="1"/>
    <xf numFmtId="0" fontId="1" fillId="3" borderId="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/>
    <xf numFmtId="0" fontId="0" fillId="0" borderId="0" xfId="0" pivotButton="1" applyFont="1"/>
    <xf numFmtId="14" fontId="0" fillId="0" borderId="0" xfId="0" applyNumberFormat="1" applyFont="1" applyAlignment="1">
      <alignment horizontal="left"/>
    </xf>
    <xf numFmtId="3" fontId="0" fillId="0" borderId="0" xfId="0" applyNumberFormat="1" applyFont="1"/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6" fillId="4" borderId="1" xfId="0" applyFont="1" applyFill="1" applyBorder="1"/>
    <xf numFmtId="4" fontId="4" fillId="0" borderId="1" xfId="0" applyNumberFormat="1" applyFont="1" applyBorder="1"/>
    <xf numFmtId="0" fontId="5" fillId="0" borderId="1" xfId="0" applyFont="1" applyBorder="1"/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/>
    <xf numFmtId="0" fontId="1" fillId="10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11" xfId="0" applyFont="1" applyBorder="1"/>
    <xf numFmtId="14" fontId="0" fillId="0" borderId="10" xfId="0" applyNumberFormat="1" applyBorder="1"/>
    <xf numFmtId="3" fontId="0" fillId="7" borderId="0" xfId="0" applyNumberFormat="1" applyFill="1"/>
    <xf numFmtId="3" fontId="0" fillId="7" borderId="11" xfId="0" applyNumberFormat="1" applyFill="1" applyBorder="1"/>
    <xf numFmtId="14" fontId="0" fillId="0" borderId="12" xfId="0" applyNumberFormat="1" applyBorder="1"/>
    <xf numFmtId="14" fontId="0" fillId="0" borderId="13" xfId="0" applyNumberFormat="1" applyBorder="1"/>
    <xf numFmtId="3" fontId="0" fillId="7" borderId="13" xfId="0" applyNumberFormat="1" applyFill="1" applyBorder="1"/>
    <xf numFmtId="3" fontId="0" fillId="7" borderId="14" xfId="0" applyNumberFormat="1" applyFill="1" applyBorder="1"/>
    <xf numFmtId="166" fontId="0" fillId="0" borderId="0" xfId="0" applyNumberFormat="1"/>
    <xf numFmtId="0" fontId="0" fillId="8" borderId="0" xfId="0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0" fontId="0" fillId="0" borderId="16" xfId="0" applyBorder="1"/>
    <xf numFmtId="0" fontId="11" fillId="0" borderId="17" xfId="0" applyFont="1" applyBorder="1"/>
    <xf numFmtId="0" fontId="0" fillId="0" borderId="15" xfId="0" applyBorder="1"/>
    <xf numFmtId="0" fontId="0" fillId="0" borderId="18" xfId="0" applyBorder="1"/>
    <xf numFmtId="0" fontId="11" fillId="0" borderId="19" xfId="0" applyFont="1" applyBorder="1" applyAlignment="1">
      <alignment horizontal="left"/>
    </xf>
    <xf numFmtId="0" fontId="11" fillId="0" borderId="20" xfId="0" applyFont="1" applyBorder="1" applyAlignment="1">
      <alignment horizontal="left"/>
    </xf>
    <xf numFmtId="0" fontId="0" fillId="11" borderId="0" xfId="0" applyFill="1" applyAlignment="1">
      <alignment horizontal="left" vertical="center"/>
    </xf>
    <xf numFmtId="3" fontId="0" fillId="11" borderId="0" xfId="0" applyNumberFormat="1" applyFill="1"/>
    <xf numFmtId="0" fontId="11" fillId="0" borderId="19" xfId="0" applyFont="1" applyBorder="1"/>
    <xf numFmtId="3" fontId="0" fillId="0" borderId="19" xfId="0" applyNumberFormat="1" applyBorder="1"/>
    <xf numFmtId="0" fontId="0" fillId="11" borderId="0" xfId="0" applyFont="1" applyFill="1" applyAlignment="1">
      <alignment horizontal="left" vertical="center"/>
    </xf>
    <xf numFmtId="0" fontId="0" fillId="9" borderId="0" xfId="0" applyFill="1"/>
    <xf numFmtId="0" fontId="10" fillId="3" borderId="22" xfId="0" applyFont="1" applyFill="1" applyBorder="1" applyAlignment="1">
      <alignment vertical="center"/>
    </xf>
    <xf numFmtId="0" fontId="10" fillId="3" borderId="21" xfId="0" applyFont="1" applyFill="1" applyBorder="1" applyAlignment="1">
      <alignment vertical="center"/>
    </xf>
    <xf numFmtId="3" fontId="0" fillId="0" borderId="17" xfId="0" applyNumberFormat="1" applyBorder="1" applyAlignment="1">
      <alignment horizontal="center"/>
    </xf>
    <xf numFmtId="3" fontId="0" fillId="0" borderId="19" xfId="0" applyNumberFormat="1" applyBorder="1" applyAlignment="1">
      <alignment horizontal="center" vertical="center"/>
    </xf>
    <xf numFmtId="3" fontId="0" fillId="0" borderId="17" xfId="0" applyNumberFormat="1" applyBorder="1"/>
    <xf numFmtId="0" fontId="10" fillId="3" borderId="21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19" xfId="0" applyNumberFormat="1" applyBorder="1" applyAlignment="1">
      <alignment horizontal="right"/>
    </xf>
    <xf numFmtId="0" fontId="0" fillId="12" borderId="0" xfId="0" applyFont="1" applyFill="1" applyAlignment="1">
      <alignment horizontal="left" vertical="center"/>
    </xf>
    <xf numFmtId="3" fontId="0" fillId="12" borderId="0" xfId="0" applyNumberFormat="1" applyFill="1"/>
    <xf numFmtId="164" fontId="0" fillId="11" borderId="0" xfId="0" applyNumberFormat="1" applyFill="1"/>
    <xf numFmtId="164" fontId="0" fillId="12" borderId="0" xfId="0" applyNumberFormat="1" applyFill="1"/>
    <xf numFmtId="3" fontId="0" fillId="11" borderId="0" xfId="0" applyNumberFormat="1" applyFill="1" applyAlignment="1">
      <alignment horizontal="center"/>
    </xf>
    <xf numFmtId="3" fontId="0" fillId="12" borderId="0" xfId="0" applyNumberForma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64" fontId="0" fillId="0" borderId="17" xfId="0" applyNumberFormat="1" applyBorder="1" applyAlignment="1">
      <alignment horizontal="center" vertical="center"/>
    </xf>
    <xf numFmtId="3" fontId="0" fillId="0" borderId="17" xfId="0" applyNumberFormat="1" applyFont="1" applyFill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6" fontId="0" fillId="0" borderId="17" xfId="0" applyNumberFormat="1" applyFont="1" applyFill="1" applyBorder="1" applyAlignment="1">
      <alignment horizontal="center" vertical="center"/>
    </xf>
    <xf numFmtId="8" fontId="0" fillId="0" borderId="17" xfId="0" applyNumberFormat="1" applyBorder="1" applyAlignment="1">
      <alignment horizontal="center" vertical="center"/>
    </xf>
    <xf numFmtId="8" fontId="0" fillId="11" borderId="0" xfId="0" applyNumberFormat="1" applyFill="1" applyAlignment="1">
      <alignment horizontal="center"/>
    </xf>
    <xf numFmtId="8" fontId="0" fillId="12" borderId="0" xfId="0" applyNumberFormat="1" applyFill="1" applyAlignment="1">
      <alignment horizontal="center"/>
    </xf>
    <xf numFmtId="6" fontId="0" fillId="11" borderId="0" xfId="0" applyNumberFormat="1" applyFill="1" applyAlignment="1">
      <alignment horizontal="center"/>
    </xf>
    <xf numFmtId="6" fontId="0" fillId="12" borderId="0" xfId="0" applyNumberFormat="1" applyFill="1" applyAlignment="1">
      <alignment horizontal="center"/>
    </xf>
    <xf numFmtId="6" fontId="0" fillId="0" borderId="17" xfId="0" applyNumberFormat="1" applyBorder="1" applyAlignment="1">
      <alignment horizontal="center" vertical="center"/>
    </xf>
    <xf numFmtId="165" fontId="0" fillId="11" borderId="0" xfId="0" applyNumberFormat="1" applyFill="1" applyAlignment="1">
      <alignment horizontal="center"/>
    </xf>
    <xf numFmtId="165" fontId="0" fillId="1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9" fillId="0" borderId="0" xfId="0" applyFont="1"/>
    <xf numFmtId="0" fontId="7" fillId="0" borderId="0" xfId="0" applyFont="1"/>
    <xf numFmtId="164" fontId="7" fillId="0" borderId="0" xfId="0" applyNumberFormat="1" applyFont="1"/>
    <xf numFmtId="0" fontId="12" fillId="0" borderId="0" xfId="0" applyFont="1"/>
    <xf numFmtId="0" fontId="2" fillId="5" borderId="21" xfId="0" applyFont="1" applyFill="1" applyBorder="1"/>
    <xf numFmtId="0" fontId="2" fillId="5" borderId="21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164" fontId="1" fillId="6" borderId="15" xfId="0" applyNumberFormat="1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10" fontId="0" fillId="0" borderId="17" xfId="0" applyNumberFormat="1" applyBorder="1" applyAlignment="1">
      <alignment horizontal="center" vertical="center"/>
    </xf>
    <xf numFmtId="164" fontId="1" fillId="6" borderId="17" xfId="0" applyNumberFormat="1" applyFont="1" applyFill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9" fontId="7" fillId="0" borderId="26" xfId="0" applyNumberFormat="1" applyFont="1" applyBorder="1" applyAlignment="1">
      <alignment horizontal="center" vertical="center"/>
    </xf>
    <xf numFmtId="164" fontId="1" fillId="6" borderId="26" xfId="0" applyNumberFormat="1" applyFont="1" applyFill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164" fontId="1" fillId="6" borderId="27" xfId="0" applyNumberFormat="1" applyFont="1" applyFill="1" applyBorder="1" applyAlignment="1">
      <alignment horizontal="center" vertical="center"/>
    </xf>
    <xf numFmtId="0" fontId="16" fillId="0" borderId="0" xfId="0" applyFont="1"/>
    <xf numFmtId="167" fontId="16" fillId="0" borderId="0" xfId="0" applyNumberFormat="1" applyFont="1" applyAlignment="1">
      <alignment horizontal="center"/>
    </xf>
    <xf numFmtId="0" fontId="14" fillId="0" borderId="24" xfId="0" applyFont="1" applyBorder="1"/>
    <xf numFmtId="164" fontId="14" fillId="0" borderId="15" xfId="0" applyNumberFormat="1" applyFont="1" applyBorder="1" applyAlignment="1">
      <alignment horizontal="center"/>
    </xf>
    <xf numFmtId="0" fontId="14" fillId="0" borderId="25" xfId="0" applyFont="1" applyBorder="1"/>
    <xf numFmtId="164" fontId="14" fillId="0" borderId="16" xfId="0" applyNumberFormat="1" applyFont="1" applyBorder="1" applyAlignment="1">
      <alignment horizontal="center"/>
    </xf>
    <xf numFmtId="15" fontId="17" fillId="0" borderId="1" xfId="0" applyNumberFormat="1" applyFont="1" applyBorder="1"/>
    <xf numFmtId="3" fontId="17" fillId="0" borderId="1" xfId="0" applyNumberFormat="1" applyFont="1" applyBorder="1"/>
    <xf numFmtId="0" fontId="18" fillId="4" borderId="1" xfId="0" applyFont="1" applyFill="1" applyBorder="1" applyAlignment="1">
      <alignment horizontal="center"/>
    </xf>
    <xf numFmtId="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0" fontId="11" fillId="0" borderId="17" xfId="0" applyFont="1" applyBorder="1" applyAlignment="1">
      <alignment horizontal="left"/>
    </xf>
    <xf numFmtId="0" fontId="10" fillId="3" borderId="22" xfId="0" applyFont="1" applyFill="1" applyBorder="1" applyAlignment="1">
      <alignment horizontal="center" vertical="center"/>
    </xf>
    <xf numFmtId="0" fontId="11" fillId="0" borderId="16" xfId="0" applyFont="1" applyBorder="1"/>
    <xf numFmtId="0" fontId="0" fillId="0" borderId="18" xfId="0" applyBorder="1" applyAlignment="1">
      <alignment horizontal="center"/>
    </xf>
    <xf numFmtId="6" fontId="0" fillId="0" borderId="16" xfId="0" applyNumberFormat="1" applyFont="1" applyFill="1" applyBorder="1" applyAlignment="1">
      <alignment horizontal="right" vertical="center"/>
    </xf>
    <xf numFmtId="3" fontId="0" fillId="11" borderId="15" xfId="0" applyNumberFormat="1" applyFill="1" applyBorder="1" applyAlignment="1">
      <alignment horizontal="right"/>
    </xf>
    <xf numFmtId="6" fontId="0" fillId="11" borderId="0" xfId="0" applyNumberFormat="1" applyFont="1" applyFill="1" applyAlignment="1">
      <alignment horizontal="center"/>
    </xf>
    <xf numFmtId="169" fontId="0" fillId="0" borderId="0" xfId="1" applyNumberFormat="1" applyFont="1" applyAlignment="1">
      <alignment horizontal="center" vertical="top"/>
    </xf>
    <xf numFmtId="170" fontId="4" fillId="0" borderId="1" xfId="0" applyNumberFormat="1" applyFont="1" applyBorder="1"/>
    <xf numFmtId="3" fontId="0" fillId="0" borderId="1" xfId="0" applyNumberFormat="1" applyBorder="1" applyAlignment="1">
      <alignment horizontal="center" vertical="center"/>
    </xf>
    <xf numFmtId="3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8" fontId="0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6" fontId="0" fillId="6" borderId="0" xfId="0" applyNumberFormat="1" applyFill="1" applyAlignment="1">
      <alignment horizontal="center"/>
    </xf>
    <xf numFmtId="43" fontId="0" fillId="0" borderId="0" xfId="1" applyFon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43" fontId="0" fillId="0" borderId="0" xfId="1" applyFont="1"/>
    <xf numFmtId="43" fontId="0" fillId="0" borderId="0" xfId="0" applyNumberFormat="1"/>
    <xf numFmtId="0" fontId="0" fillId="14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5" fillId="8" borderId="28" xfId="0" applyFont="1" applyFill="1" applyBorder="1" applyAlignment="1">
      <alignment horizontal="center"/>
    </xf>
    <xf numFmtId="0" fontId="15" fillId="8" borderId="2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Daily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275124715765541E-2"/>
          <c:y val="0.17668524151237652"/>
          <c:w val="0.94067718102094677"/>
          <c:h val="0.59771023403653745"/>
        </c:manualLayout>
      </c:layout>
      <c:barChart>
        <c:barDir val="col"/>
        <c:grouping val="clustered"/>
        <c:varyColors val="0"/>
        <c:ser>
          <c:idx val="2"/>
          <c:order val="2"/>
          <c:tx>
            <c:v>Sum of Error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65"/>
              <c:pt idx="0">
                <c:v>11/1/2019</c:v>
              </c:pt>
              <c:pt idx="1">
                <c:v>11/2/2019</c:v>
              </c:pt>
              <c:pt idx="2">
                <c:v>11/3/2019</c:v>
              </c:pt>
              <c:pt idx="3">
                <c:v>11/4/2019</c:v>
              </c:pt>
              <c:pt idx="4">
                <c:v>11/5/2019</c:v>
              </c:pt>
              <c:pt idx="5">
                <c:v>11/6/2019</c:v>
              </c:pt>
              <c:pt idx="6">
                <c:v>11/7/2019</c:v>
              </c:pt>
              <c:pt idx="7">
                <c:v>11/8/2019</c:v>
              </c:pt>
              <c:pt idx="8">
                <c:v>11/9/2019</c:v>
              </c:pt>
              <c:pt idx="9">
                <c:v>11/10/2019</c:v>
              </c:pt>
              <c:pt idx="10">
                <c:v>11/11/2019</c:v>
              </c:pt>
              <c:pt idx="11">
                <c:v>11/12/2019</c:v>
              </c:pt>
              <c:pt idx="12">
                <c:v>11/13/2019</c:v>
              </c:pt>
              <c:pt idx="13">
                <c:v>11/14/2019</c:v>
              </c:pt>
              <c:pt idx="14">
                <c:v>11/15/2019</c:v>
              </c:pt>
              <c:pt idx="15">
                <c:v>11/16/2019</c:v>
              </c:pt>
              <c:pt idx="16">
                <c:v>11/17/2019</c:v>
              </c:pt>
              <c:pt idx="17">
                <c:v>11/18/2019</c:v>
              </c:pt>
              <c:pt idx="18">
                <c:v>11/19/2019</c:v>
              </c:pt>
              <c:pt idx="19">
                <c:v>11/20/2019</c:v>
              </c:pt>
              <c:pt idx="20">
                <c:v>11/21/2019</c:v>
              </c:pt>
              <c:pt idx="21">
                <c:v>11/22/2019</c:v>
              </c:pt>
              <c:pt idx="22">
                <c:v>11/23/2019</c:v>
              </c:pt>
              <c:pt idx="23">
                <c:v>11/24/2019</c:v>
              </c:pt>
              <c:pt idx="24">
                <c:v>11/25/2019</c:v>
              </c:pt>
              <c:pt idx="25">
                <c:v>11/26/2019</c:v>
              </c:pt>
              <c:pt idx="26">
                <c:v>11/27/2019</c:v>
              </c:pt>
              <c:pt idx="27">
                <c:v>11/28/2019</c:v>
              </c:pt>
              <c:pt idx="28">
                <c:v>11/29/2019</c:v>
              </c:pt>
              <c:pt idx="29">
                <c:v>11/30/2019</c:v>
              </c:pt>
              <c:pt idx="30">
                <c:v>12/1/2019</c:v>
              </c:pt>
              <c:pt idx="31">
                <c:v>12/2/2019</c:v>
              </c:pt>
              <c:pt idx="32">
                <c:v>12/3/2019</c:v>
              </c:pt>
              <c:pt idx="33">
                <c:v>12/4/2019</c:v>
              </c:pt>
              <c:pt idx="34">
                <c:v>12/5/2019</c:v>
              </c:pt>
              <c:pt idx="35">
                <c:v>12/6/2019</c:v>
              </c:pt>
              <c:pt idx="36">
                <c:v>12/7/2019</c:v>
              </c:pt>
              <c:pt idx="37">
                <c:v>12/8/2019</c:v>
              </c:pt>
              <c:pt idx="38">
                <c:v>12/9/2019</c:v>
              </c:pt>
              <c:pt idx="39">
                <c:v>12/10/2019</c:v>
              </c:pt>
              <c:pt idx="40">
                <c:v>12/11/2019</c:v>
              </c:pt>
              <c:pt idx="41">
                <c:v>12/12/2019</c:v>
              </c:pt>
              <c:pt idx="42">
                <c:v>12/13/2019</c:v>
              </c:pt>
              <c:pt idx="43">
                <c:v>12/14/2019</c:v>
              </c:pt>
              <c:pt idx="44">
                <c:v>12/15/2019</c:v>
              </c:pt>
              <c:pt idx="45">
                <c:v>12/16/2019</c:v>
              </c:pt>
              <c:pt idx="46">
                <c:v>12/17/2019</c:v>
              </c:pt>
              <c:pt idx="47">
                <c:v>12/18/2019</c:v>
              </c:pt>
              <c:pt idx="48">
                <c:v>12/19/2019</c:v>
              </c:pt>
              <c:pt idx="49">
                <c:v>12/20/2019</c:v>
              </c:pt>
              <c:pt idx="50">
                <c:v>12/21/2019</c:v>
              </c:pt>
              <c:pt idx="51">
                <c:v>12/22/2019</c:v>
              </c:pt>
              <c:pt idx="52">
                <c:v>12/23/2019</c:v>
              </c:pt>
              <c:pt idx="53">
                <c:v>12/24/2019</c:v>
              </c:pt>
              <c:pt idx="54">
                <c:v>12/25/2019</c:v>
              </c:pt>
              <c:pt idx="55">
                <c:v>12/26/2019</c:v>
              </c:pt>
              <c:pt idx="56">
                <c:v>12/27/2019</c:v>
              </c:pt>
              <c:pt idx="57">
                <c:v>12/28/2019</c:v>
              </c:pt>
              <c:pt idx="58">
                <c:v>12/29/2019</c:v>
              </c:pt>
              <c:pt idx="59">
                <c:v>12/30/2019</c:v>
              </c:pt>
              <c:pt idx="60">
                <c:v>12/31/2019</c:v>
              </c:pt>
              <c:pt idx="61">
                <c:v>1/1/2020</c:v>
              </c:pt>
              <c:pt idx="62">
                <c:v>1/2/2020</c:v>
              </c:pt>
              <c:pt idx="63">
                <c:v>1/3/2020</c:v>
              </c:pt>
              <c:pt idx="64">
                <c:v>1/4/2020</c:v>
              </c:pt>
              <c:pt idx="65">
                <c:v>1/5/2020</c:v>
              </c:pt>
              <c:pt idx="66">
                <c:v>1/6/2020</c:v>
              </c:pt>
              <c:pt idx="67">
                <c:v>1/7/2020</c:v>
              </c:pt>
              <c:pt idx="68">
                <c:v>1/8/2020</c:v>
              </c:pt>
              <c:pt idx="69">
                <c:v>1/9/2020</c:v>
              </c:pt>
              <c:pt idx="70">
                <c:v>1/10/2020</c:v>
              </c:pt>
              <c:pt idx="71">
                <c:v>1/11/2020</c:v>
              </c:pt>
              <c:pt idx="72">
                <c:v>1/12/2020</c:v>
              </c:pt>
              <c:pt idx="73">
                <c:v>1/13/2020</c:v>
              </c:pt>
              <c:pt idx="74">
                <c:v>1/14/2020</c:v>
              </c:pt>
              <c:pt idx="75">
                <c:v>1/15/2020</c:v>
              </c:pt>
              <c:pt idx="76">
                <c:v>1/16/2020</c:v>
              </c:pt>
              <c:pt idx="77">
                <c:v>1/17/2020</c:v>
              </c:pt>
              <c:pt idx="78">
                <c:v>1/18/2020</c:v>
              </c:pt>
              <c:pt idx="79">
                <c:v>1/19/2020</c:v>
              </c:pt>
              <c:pt idx="80">
                <c:v>1/20/2020</c:v>
              </c:pt>
              <c:pt idx="81">
                <c:v>1/21/2020</c:v>
              </c:pt>
              <c:pt idx="82">
                <c:v>1/22/2020</c:v>
              </c:pt>
              <c:pt idx="83">
                <c:v>1/23/2020</c:v>
              </c:pt>
              <c:pt idx="84">
                <c:v>1/24/2020</c:v>
              </c:pt>
              <c:pt idx="85">
                <c:v>1/25/2020</c:v>
              </c:pt>
              <c:pt idx="86">
                <c:v>1/26/2020</c:v>
              </c:pt>
              <c:pt idx="87">
                <c:v>1/27/2020</c:v>
              </c:pt>
              <c:pt idx="88">
                <c:v>1/28/2020</c:v>
              </c:pt>
              <c:pt idx="89">
                <c:v>1/29/2020</c:v>
              </c:pt>
              <c:pt idx="90">
                <c:v>1/30/2020</c:v>
              </c:pt>
              <c:pt idx="91">
                <c:v>1/31/2020</c:v>
              </c:pt>
              <c:pt idx="92">
                <c:v>2/1/2020</c:v>
              </c:pt>
              <c:pt idx="93">
                <c:v>2/2/2020</c:v>
              </c:pt>
              <c:pt idx="94">
                <c:v>2/3/2020</c:v>
              </c:pt>
              <c:pt idx="95">
                <c:v>2/4/2020</c:v>
              </c:pt>
              <c:pt idx="96">
                <c:v>2/5/2020</c:v>
              </c:pt>
              <c:pt idx="97">
                <c:v>2/6/2020</c:v>
              </c:pt>
              <c:pt idx="98">
                <c:v>2/7/2020</c:v>
              </c:pt>
              <c:pt idx="99">
                <c:v>2/8/2020</c:v>
              </c:pt>
              <c:pt idx="100">
                <c:v>2/9/2020</c:v>
              </c:pt>
              <c:pt idx="101">
                <c:v>2/10/2020</c:v>
              </c:pt>
              <c:pt idx="102">
                <c:v>2/11/2020</c:v>
              </c:pt>
              <c:pt idx="103">
                <c:v>2/12/2020</c:v>
              </c:pt>
              <c:pt idx="104">
                <c:v>2/13/2020</c:v>
              </c:pt>
              <c:pt idx="105">
                <c:v>2/14/2020</c:v>
              </c:pt>
              <c:pt idx="106">
                <c:v>2/15/2020</c:v>
              </c:pt>
              <c:pt idx="107">
                <c:v>2/16/2020</c:v>
              </c:pt>
              <c:pt idx="108">
                <c:v>2/17/2020</c:v>
              </c:pt>
              <c:pt idx="109">
                <c:v>2/18/2020</c:v>
              </c:pt>
              <c:pt idx="110">
                <c:v>2/19/2020</c:v>
              </c:pt>
              <c:pt idx="111">
                <c:v>2/20/2020</c:v>
              </c:pt>
              <c:pt idx="112">
                <c:v>2/21/2020</c:v>
              </c:pt>
              <c:pt idx="113">
                <c:v>2/22/2020</c:v>
              </c:pt>
              <c:pt idx="114">
                <c:v>2/23/2020</c:v>
              </c:pt>
              <c:pt idx="115">
                <c:v>2/24/2020</c:v>
              </c:pt>
              <c:pt idx="116">
                <c:v>2/25/2020</c:v>
              </c:pt>
              <c:pt idx="117">
                <c:v>2/26/2020</c:v>
              </c:pt>
              <c:pt idx="118">
                <c:v>2/27/2020</c:v>
              </c:pt>
              <c:pt idx="119">
                <c:v>2/28/2020</c:v>
              </c:pt>
              <c:pt idx="120">
                <c:v>2/29/2020</c:v>
              </c:pt>
              <c:pt idx="121">
                <c:v>3/1/2020</c:v>
              </c:pt>
              <c:pt idx="122">
                <c:v>3/2/2020</c:v>
              </c:pt>
              <c:pt idx="123">
                <c:v>3/3/2020</c:v>
              </c:pt>
              <c:pt idx="124">
                <c:v>3/4/2020</c:v>
              </c:pt>
              <c:pt idx="125">
                <c:v>3/5/2020</c:v>
              </c:pt>
              <c:pt idx="126">
                <c:v>3/6/2020</c:v>
              </c:pt>
              <c:pt idx="127">
                <c:v>3/7/2020</c:v>
              </c:pt>
              <c:pt idx="128">
                <c:v>3/8/2020</c:v>
              </c:pt>
              <c:pt idx="129">
                <c:v>3/9/2020</c:v>
              </c:pt>
              <c:pt idx="130">
                <c:v>3/10/2020</c:v>
              </c:pt>
              <c:pt idx="131">
                <c:v>3/11/2020</c:v>
              </c:pt>
              <c:pt idx="132">
                <c:v>3/12/2020</c:v>
              </c:pt>
              <c:pt idx="133">
                <c:v>3/13/2020</c:v>
              </c:pt>
              <c:pt idx="134">
                <c:v>3/14/2020</c:v>
              </c:pt>
              <c:pt idx="135">
                <c:v>3/15/2020</c:v>
              </c:pt>
              <c:pt idx="136">
                <c:v>3/16/2020</c:v>
              </c:pt>
              <c:pt idx="137">
                <c:v>3/17/2020</c:v>
              </c:pt>
              <c:pt idx="138">
                <c:v>3/18/2020</c:v>
              </c:pt>
              <c:pt idx="139">
                <c:v>3/19/2020</c:v>
              </c:pt>
              <c:pt idx="140">
                <c:v>3/20/2020</c:v>
              </c:pt>
              <c:pt idx="141">
                <c:v>3/21/2020</c:v>
              </c:pt>
              <c:pt idx="142">
                <c:v>3/22/2020</c:v>
              </c:pt>
              <c:pt idx="143">
                <c:v>3/23/2020</c:v>
              </c:pt>
              <c:pt idx="144">
                <c:v>3/24/2020</c:v>
              </c:pt>
              <c:pt idx="145">
                <c:v>3/25/2020</c:v>
              </c:pt>
              <c:pt idx="146">
                <c:v>3/26/2020</c:v>
              </c:pt>
              <c:pt idx="147">
                <c:v>3/27/2020</c:v>
              </c:pt>
              <c:pt idx="148">
                <c:v>3/28/2020</c:v>
              </c:pt>
              <c:pt idx="149">
                <c:v>3/29/2020</c:v>
              </c:pt>
              <c:pt idx="150">
                <c:v>3/30/2020</c:v>
              </c:pt>
              <c:pt idx="151">
                <c:v>3/31/2020</c:v>
              </c:pt>
              <c:pt idx="152">
                <c:v>4/1/2020</c:v>
              </c:pt>
              <c:pt idx="153">
                <c:v>4/2/2020</c:v>
              </c:pt>
              <c:pt idx="154">
                <c:v>4/3/2020</c:v>
              </c:pt>
              <c:pt idx="155">
                <c:v>4/4/2020</c:v>
              </c:pt>
              <c:pt idx="156">
                <c:v>4/5/2020</c:v>
              </c:pt>
              <c:pt idx="157">
                <c:v>4/6/2020</c:v>
              </c:pt>
              <c:pt idx="158">
                <c:v>4/7/2020</c:v>
              </c:pt>
              <c:pt idx="159">
                <c:v>4/8/2020</c:v>
              </c:pt>
              <c:pt idx="160">
                <c:v>4/9/2020</c:v>
              </c:pt>
              <c:pt idx="161">
                <c:v>4/10/2020</c:v>
              </c:pt>
              <c:pt idx="162">
                <c:v>4/11/2020</c:v>
              </c:pt>
              <c:pt idx="163">
                <c:v>4/12/2020</c:v>
              </c:pt>
              <c:pt idx="164">
                <c:v>4/13/2020</c:v>
              </c:pt>
              <c:pt idx="165">
                <c:v>4/14/2020</c:v>
              </c:pt>
              <c:pt idx="166">
                <c:v>4/15/2020</c:v>
              </c:pt>
              <c:pt idx="167">
                <c:v>4/16/2020</c:v>
              </c:pt>
              <c:pt idx="168">
                <c:v>4/17/2020</c:v>
              </c:pt>
              <c:pt idx="169">
                <c:v>4/18/2020</c:v>
              </c:pt>
              <c:pt idx="170">
                <c:v>4/19/2020</c:v>
              </c:pt>
              <c:pt idx="171">
                <c:v>4/20/2020</c:v>
              </c:pt>
              <c:pt idx="172">
                <c:v>4/21/2020</c:v>
              </c:pt>
              <c:pt idx="173">
                <c:v>4/22/2020</c:v>
              </c:pt>
              <c:pt idx="174">
                <c:v>4/23/2020</c:v>
              </c:pt>
              <c:pt idx="175">
                <c:v>4/24/2020</c:v>
              </c:pt>
              <c:pt idx="176">
                <c:v>4/25/2020</c:v>
              </c:pt>
              <c:pt idx="177">
                <c:v>4/26/2020</c:v>
              </c:pt>
              <c:pt idx="178">
                <c:v>4/27/2020</c:v>
              </c:pt>
              <c:pt idx="179">
                <c:v>4/28/2020</c:v>
              </c:pt>
              <c:pt idx="180">
                <c:v>4/29/2020</c:v>
              </c:pt>
              <c:pt idx="181">
                <c:v>4/30/2020</c:v>
              </c:pt>
              <c:pt idx="182">
                <c:v>5/1/2020</c:v>
              </c:pt>
              <c:pt idx="183">
                <c:v>5/2/2020</c:v>
              </c:pt>
              <c:pt idx="184">
                <c:v>5/3/2020</c:v>
              </c:pt>
              <c:pt idx="185">
                <c:v>5/4/2020</c:v>
              </c:pt>
              <c:pt idx="186">
                <c:v>5/5/2020</c:v>
              </c:pt>
              <c:pt idx="187">
                <c:v>5/6/2020</c:v>
              </c:pt>
              <c:pt idx="188">
                <c:v>5/7/2020</c:v>
              </c:pt>
              <c:pt idx="189">
                <c:v>5/8/2020</c:v>
              </c:pt>
              <c:pt idx="190">
                <c:v>5/9/2020</c:v>
              </c:pt>
              <c:pt idx="191">
                <c:v>5/10/2020</c:v>
              </c:pt>
              <c:pt idx="192">
                <c:v>5/11/2020</c:v>
              </c:pt>
              <c:pt idx="193">
                <c:v>5/12/2020</c:v>
              </c:pt>
              <c:pt idx="194">
                <c:v>5/13/2020</c:v>
              </c:pt>
              <c:pt idx="195">
                <c:v>5/14/2020</c:v>
              </c:pt>
              <c:pt idx="196">
                <c:v>5/15/2020</c:v>
              </c:pt>
              <c:pt idx="197">
                <c:v>5/16/2020</c:v>
              </c:pt>
              <c:pt idx="198">
                <c:v>5/17/2020</c:v>
              </c:pt>
              <c:pt idx="199">
                <c:v>5/18/2020</c:v>
              </c:pt>
              <c:pt idx="200">
                <c:v>5/19/2020</c:v>
              </c:pt>
              <c:pt idx="201">
                <c:v>5/20/2020</c:v>
              </c:pt>
              <c:pt idx="202">
                <c:v>5/21/2020</c:v>
              </c:pt>
              <c:pt idx="203">
                <c:v>5/22/2020</c:v>
              </c:pt>
              <c:pt idx="204">
                <c:v>5/23/2020</c:v>
              </c:pt>
              <c:pt idx="205">
                <c:v>5/24/2020</c:v>
              </c:pt>
              <c:pt idx="206">
                <c:v>5/25/2020</c:v>
              </c:pt>
              <c:pt idx="207">
                <c:v>5/26/2020</c:v>
              </c:pt>
              <c:pt idx="208">
                <c:v>5/27/2020</c:v>
              </c:pt>
              <c:pt idx="209">
                <c:v>5/28/2020</c:v>
              </c:pt>
              <c:pt idx="210">
                <c:v>5/29/2020</c:v>
              </c:pt>
              <c:pt idx="211">
                <c:v>5/30/2020</c:v>
              </c:pt>
              <c:pt idx="212">
                <c:v>5/31/2020</c:v>
              </c:pt>
              <c:pt idx="213">
                <c:v>6/1/2020</c:v>
              </c:pt>
              <c:pt idx="214">
                <c:v>6/2/2020</c:v>
              </c:pt>
              <c:pt idx="215">
                <c:v>6/3/2020</c:v>
              </c:pt>
              <c:pt idx="216">
                <c:v>6/4/2020</c:v>
              </c:pt>
              <c:pt idx="217">
                <c:v>6/5/2020</c:v>
              </c:pt>
              <c:pt idx="218">
                <c:v>6/6/2020</c:v>
              </c:pt>
              <c:pt idx="219">
                <c:v>6/7/2020</c:v>
              </c:pt>
              <c:pt idx="220">
                <c:v>6/8/2020</c:v>
              </c:pt>
              <c:pt idx="221">
                <c:v>6/9/2020</c:v>
              </c:pt>
              <c:pt idx="222">
                <c:v>6/10/2020</c:v>
              </c:pt>
              <c:pt idx="223">
                <c:v>6/11/2020</c:v>
              </c:pt>
              <c:pt idx="224">
                <c:v>6/12/2020</c:v>
              </c:pt>
              <c:pt idx="225">
                <c:v>6/13/2020</c:v>
              </c:pt>
              <c:pt idx="226">
                <c:v>6/14/2020</c:v>
              </c:pt>
              <c:pt idx="227">
                <c:v>6/15/2020</c:v>
              </c:pt>
              <c:pt idx="228">
                <c:v>6/16/2020</c:v>
              </c:pt>
              <c:pt idx="229">
                <c:v>6/17/2020</c:v>
              </c:pt>
              <c:pt idx="230">
                <c:v>6/18/2020</c:v>
              </c:pt>
              <c:pt idx="231">
                <c:v>6/19/2020</c:v>
              </c:pt>
              <c:pt idx="232">
                <c:v>6/20/2020</c:v>
              </c:pt>
              <c:pt idx="233">
                <c:v>6/21/2020</c:v>
              </c:pt>
              <c:pt idx="234">
                <c:v>6/22/2020</c:v>
              </c:pt>
              <c:pt idx="235">
                <c:v>6/23/2020</c:v>
              </c:pt>
              <c:pt idx="236">
                <c:v>6/24/2020</c:v>
              </c:pt>
              <c:pt idx="237">
                <c:v>6/25/2020</c:v>
              </c:pt>
              <c:pt idx="238">
                <c:v>6/26/2020</c:v>
              </c:pt>
              <c:pt idx="239">
                <c:v>6/27/2020</c:v>
              </c:pt>
              <c:pt idx="240">
                <c:v>6/28/2020</c:v>
              </c:pt>
              <c:pt idx="241">
                <c:v>6/29/2020</c:v>
              </c:pt>
              <c:pt idx="242">
                <c:v>6/30/2020</c:v>
              </c:pt>
              <c:pt idx="243">
                <c:v>7/1/2020</c:v>
              </c:pt>
              <c:pt idx="244">
                <c:v>7/2/2020</c:v>
              </c:pt>
              <c:pt idx="245">
                <c:v>7/3/2020</c:v>
              </c:pt>
              <c:pt idx="246">
                <c:v>7/4/2020</c:v>
              </c:pt>
              <c:pt idx="247">
                <c:v>7/5/2020</c:v>
              </c:pt>
              <c:pt idx="248">
                <c:v>7/6/2020</c:v>
              </c:pt>
              <c:pt idx="249">
                <c:v>7/7/2020</c:v>
              </c:pt>
              <c:pt idx="250">
                <c:v>7/8/2020</c:v>
              </c:pt>
              <c:pt idx="251">
                <c:v>7/9/2020</c:v>
              </c:pt>
              <c:pt idx="252">
                <c:v>7/10/2020</c:v>
              </c:pt>
              <c:pt idx="253">
                <c:v>7/11/2020</c:v>
              </c:pt>
              <c:pt idx="254">
                <c:v>7/12/2020</c:v>
              </c:pt>
              <c:pt idx="255">
                <c:v>7/13/2020</c:v>
              </c:pt>
              <c:pt idx="256">
                <c:v>7/14/2020</c:v>
              </c:pt>
              <c:pt idx="257">
                <c:v>7/15/2020</c:v>
              </c:pt>
              <c:pt idx="258">
                <c:v>7/16/2020</c:v>
              </c:pt>
              <c:pt idx="259">
                <c:v>7/17/2020</c:v>
              </c:pt>
              <c:pt idx="260">
                <c:v>7/18/2020</c:v>
              </c:pt>
              <c:pt idx="261">
                <c:v>7/19/2020</c:v>
              </c:pt>
              <c:pt idx="262">
                <c:v>7/20/2020</c:v>
              </c:pt>
              <c:pt idx="263">
                <c:v>7/21/2020</c:v>
              </c:pt>
              <c:pt idx="264">
                <c:v>7/22/2020</c:v>
              </c:pt>
              <c:pt idx="265">
                <c:v>7/23/2020</c:v>
              </c:pt>
              <c:pt idx="266">
                <c:v>7/24/2020</c:v>
              </c:pt>
              <c:pt idx="267">
                <c:v>7/25/2020</c:v>
              </c:pt>
              <c:pt idx="268">
                <c:v>7/26/2020</c:v>
              </c:pt>
              <c:pt idx="269">
                <c:v>7/27/2020</c:v>
              </c:pt>
              <c:pt idx="270">
                <c:v>7/28/2020</c:v>
              </c:pt>
              <c:pt idx="271">
                <c:v>7/29/2020</c:v>
              </c:pt>
              <c:pt idx="272">
                <c:v>7/30/2020</c:v>
              </c:pt>
              <c:pt idx="273">
                <c:v>7/31/2020</c:v>
              </c:pt>
              <c:pt idx="274">
                <c:v>8/1/2020</c:v>
              </c:pt>
              <c:pt idx="275">
                <c:v>8/2/2020</c:v>
              </c:pt>
              <c:pt idx="276">
                <c:v>8/3/2020</c:v>
              </c:pt>
              <c:pt idx="277">
                <c:v>8/4/2020</c:v>
              </c:pt>
              <c:pt idx="278">
                <c:v>8/5/2020</c:v>
              </c:pt>
              <c:pt idx="279">
                <c:v>8/6/2020</c:v>
              </c:pt>
              <c:pt idx="280">
                <c:v>8/7/2020</c:v>
              </c:pt>
              <c:pt idx="281">
                <c:v>8/8/2020</c:v>
              </c:pt>
              <c:pt idx="282">
                <c:v>8/9/2020</c:v>
              </c:pt>
              <c:pt idx="283">
                <c:v>8/10/2020</c:v>
              </c:pt>
              <c:pt idx="284">
                <c:v>8/11/2020</c:v>
              </c:pt>
              <c:pt idx="285">
                <c:v>8/12/2020</c:v>
              </c:pt>
              <c:pt idx="286">
                <c:v>8/13/2020</c:v>
              </c:pt>
              <c:pt idx="287">
                <c:v>8/14/2020</c:v>
              </c:pt>
              <c:pt idx="288">
                <c:v>8/15/2020</c:v>
              </c:pt>
              <c:pt idx="289">
                <c:v>8/16/2020</c:v>
              </c:pt>
              <c:pt idx="290">
                <c:v>8/17/2020</c:v>
              </c:pt>
              <c:pt idx="291">
                <c:v>8/18/2020</c:v>
              </c:pt>
              <c:pt idx="292">
                <c:v>8/19/2020</c:v>
              </c:pt>
              <c:pt idx="293">
                <c:v>8/20/2020</c:v>
              </c:pt>
              <c:pt idx="294">
                <c:v>8/21/2020</c:v>
              </c:pt>
              <c:pt idx="295">
                <c:v>8/22/2020</c:v>
              </c:pt>
              <c:pt idx="296">
                <c:v>8/23/2020</c:v>
              </c:pt>
              <c:pt idx="297">
                <c:v>8/24/2020</c:v>
              </c:pt>
              <c:pt idx="298">
                <c:v>8/25/2020</c:v>
              </c:pt>
              <c:pt idx="299">
                <c:v>8/26/2020</c:v>
              </c:pt>
              <c:pt idx="300">
                <c:v>8/27/2020</c:v>
              </c:pt>
              <c:pt idx="301">
                <c:v>8/28/2020</c:v>
              </c:pt>
              <c:pt idx="302">
                <c:v>8/29/2020</c:v>
              </c:pt>
              <c:pt idx="303">
                <c:v>8/30/2020</c:v>
              </c:pt>
              <c:pt idx="304">
                <c:v>8/31/2020</c:v>
              </c:pt>
              <c:pt idx="305">
                <c:v>9/1/2020</c:v>
              </c:pt>
              <c:pt idx="306">
                <c:v>9/2/2020</c:v>
              </c:pt>
              <c:pt idx="307">
                <c:v>9/3/2020</c:v>
              </c:pt>
              <c:pt idx="308">
                <c:v>9/4/2020</c:v>
              </c:pt>
              <c:pt idx="309">
                <c:v>9/5/2020</c:v>
              </c:pt>
              <c:pt idx="310">
                <c:v>9/6/2020</c:v>
              </c:pt>
              <c:pt idx="311">
                <c:v>9/7/2020</c:v>
              </c:pt>
              <c:pt idx="312">
                <c:v>9/8/2020</c:v>
              </c:pt>
              <c:pt idx="313">
                <c:v>9/9/2020</c:v>
              </c:pt>
              <c:pt idx="314">
                <c:v>9/10/2020</c:v>
              </c:pt>
              <c:pt idx="315">
                <c:v>9/11/2020</c:v>
              </c:pt>
              <c:pt idx="316">
                <c:v>9/12/2020</c:v>
              </c:pt>
              <c:pt idx="317">
                <c:v>9/13/2020</c:v>
              </c:pt>
              <c:pt idx="318">
                <c:v>9/14/2020</c:v>
              </c:pt>
              <c:pt idx="319">
                <c:v>9/15/2020</c:v>
              </c:pt>
              <c:pt idx="320">
                <c:v>9/16/2020</c:v>
              </c:pt>
              <c:pt idx="321">
                <c:v>9/17/2020</c:v>
              </c:pt>
              <c:pt idx="322">
                <c:v>9/18/2020</c:v>
              </c:pt>
              <c:pt idx="323">
                <c:v>9/19/2020</c:v>
              </c:pt>
              <c:pt idx="324">
                <c:v>9/20/2020</c:v>
              </c:pt>
              <c:pt idx="325">
                <c:v>9/21/2020</c:v>
              </c:pt>
              <c:pt idx="326">
                <c:v>9/22/2020</c:v>
              </c:pt>
              <c:pt idx="327">
                <c:v>9/23/2020</c:v>
              </c:pt>
              <c:pt idx="328">
                <c:v>9/24/2020</c:v>
              </c:pt>
              <c:pt idx="329">
                <c:v>9/25/2020</c:v>
              </c:pt>
              <c:pt idx="330">
                <c:v>9/26/2020</c:v>
              </c:pt>
              <c:pt idx="331">
                <c:v>9/27/2020</c:v>
              </c:pt>
              <c:pt idx="332">
                <c:v>9/28/2020</c:v>
              </c:pt>
              <c:pt idx="333">
                <c:v>9/29/2020</c:v>
              </c:pt>
              <c:pt idx="334">
                <c:v>9/30/2020</c:v>
              </c:pt>
              <c:pt idx="335">
                <c:v>10/1/2020</c:v>
              </c:pt>
              <c:pt idx="336">
                <c:v>10/2/2020</c:v>
              </c:pt>
              <c:pt idx="337">
                <c:v>10/3/2020</c:v>
              </c:pt>
              <c:pt idx="338">
                <c:v>10/4/2020</c:v>
              </c:pt>
              <c:pt idx="339">
                <c:v>10/5/2020</c:v>
              </c:pt>
              <c:pt idx="340">
                <c:v>10/6/2020</c:v>
              </c:pt>
              <c:pt idx="341">
                <c:v>10/7/2020</c:v>
              </c:pt>
              <c:pt idx="342">
                <c:v>10/8/2020</c:v>
              </c:pt>
              <c:pt idx="343">
                <c:v>10/9/2020</c:v>
              </c:pt>
              <c:pt idx="344">
                <c:v>10/10/2020</c:v>
              </c:pt>
              <c:pt idx="345">
                <c:v>10/11/2020</c:v>
              </c:pt>
              <c:pt idx="346">
                <c:v>10/12/2020</c:v>
              </c:pt>
              <c:pt idx="347">
                <c:v>10/13/2020</c:v>
              </c:pt>
              <c:pt idx="348">
                <c:v>10/14/2020</c:v>
              </c:pt>
              <c:pt idx="349">
                <c:v>10/15/2020</c:v>
              </c:pt>
              <c:pt idx="350">
                <c:v>10/16/2020</c:v>
              </c:pt>
              <c:pt idx="351">
                <c:v>10/17/2020</c:v>
              </c:pt>
              <c:pt idx="352">
                <c:v>10/18/2020</c:v>
              </c:pt>
              <c:pt idx="353">
                <c:v>10/19/2020</c:v>
              </c:pt>
              <c:pt idx="354">
                <c:v>10/20/2020</c:v>
              </c:pt>
              <c:pt idx="355">
                <c:v>10/21/2020</c:v>
              </c:pt>
              <c:pt idx="356">
                <c:v>10/22/2020</c:v>
              </c:pt>
              <c:pt idx="357">
                <c:v>10/23/2020</c:v>
              </c:pt>
              <c:pt idx="358">
                <c:v>10/24/2020</c:v>
              </c:pt>
              <c:pt idx="359">
                <c:v>10/25/2020</c:v>
              </c:pt>
              <c:pt idx="360">
                <c:v>10/26/2020</c:v>
              </c:pt>
              <c:pt idx="361">
                <c:v>10/27/2020</c:v>
              </c:pt>
              <c:pt idx="362">
                <c:v>10/28/2020</c:v>
              </c:pt>
              <c:pt idx="363">
                <c:v>10/29/2020</c:v>
              </c:pt>
              <c:pt idx="364">
                <c:v>10/30/2020</c:v>
              </c:pt>
            </c:strLit>
          </c:cat>
          <c:val>
            <c:numLit>
              <c:formatCode>General</c:formatCode>
              <c:ptCount val="365"/>
              <c:pt idx="0">
                <c:v>2139.2278873999994</c:v>
              </c:pt>
              <c:pt idx="1">
                <c:v>414.11810979999973</c:v>
              </c:pt>
              <c:pt idx="2">
                <c:v>138.2018451999993</c:v>
              </c:pt>
              <c:pt idx="3">
                <c:v>396.70953390000022</c:v>
              </c:pt>
              <c:pt idx="4">
                <c:v>-1733.0880902999997</c:v>
              </c:pt>
              <c:pt idx="5">
                <c:v>-2346.2862728999999</c:v>
              </c:pt>
              <c:pt idx="6">
                <c:v>-1476.7491677999997</c:v>
              </c:pt>
              <c:pt idx="7">
                <c:v>651.26352630000019</c:v>
              </c:pt>
              <c:pt idx="8">
                <c:v>1178.3986561000002</c:v>
              </c:pt>
              <c:pt idx="9">
                <c:v>-2094.8705848</c:v>
              </c:pt>
              <c:pt idx="10">
                <c:v>-1589.8075959000003</c:v>
              </c:pt>
              <c:pt idx="11">
                <c:v>-2314.9372906999997</c:v>
              </c:pt>
              <c:pt idx="12">
                <c:v>-2029.7818485999996</c:v>
              </c:pt>
              <c:pt idx="13">
                <c:v>-782.57081759999983</c:v>
              </c:pt>
              <c:pt idx="14">
                <c:v>3692.5324797000003</c:v>
              </c:pt>
              <c:pt idx="15">
                <c:v>1090.1539680999995</c:v>
              </c:pt>
              <c:pt idx="16">
                <c:v>-1359.3829694999995</c:v>
              </c:pt>
              <c:pt idx="17">
                <c:v>1507.4824979000005</c:v>
              </c:pt>
              <c:pt idx="18">
                <c:v>1301.3728573999997</c:v>
              </c:pt>
              <c:pt idx="19">
                <c:v>413.17895299999964</c:v>
              </c:pt>
              <c:pt idx="20">
                <c:v>-1309.4509035000001</c:v>
              </c:pt>
              <c:pt idx="21">
                <c:v>-1387.2554875999995</c:v>
              </c:pt>
              <c:pt idx="22">
                <c:v>-3454.9821586999997</c:v>
              </c:pt>
              <c:pt idx="23">
                <c:v>-2154.7114491000002</c:v>
              </c:pt>
              <c:pt idx="24">
                <c:v>-2281.3021927999998</c:v>
              </c:pt>
              <c:pt idx="25">
                <c:v>-3420.3297054000004</c:v>
              </c:pt>
              <c:pt idx="26">
                <c:v>-2672.9579345999991</c:v>
              </c:pt>
              <c:pt idx="27">
                <c:v>-2682.8200440000001</c:v>
              </c:pt>
              <c:pt idx="28">
                <c:v>887.78158860000076</c:v>
              </c:pt>
              <c:pt idx="29">
                <c:v>-675.13362899999993</c:v>
              </c:pt>
              <c:pt idx="30">
                <c:v>-763.13159610000002</c:v>
              </c:pt>
              <c:pt idx="31">
                <c:v>-1343.6125005000004</c:v>
              </c:pt>
              <c:pt idx="32">
                <c:v>-1295.4918507000002</c:v>
              </c:pt>
              <c:pt idx="33">
                <c:v>-2479.5747299999998</c:v>
              </c:pt>
              <c:pt idx="34">
                <c:v>-1124.3544741000005</c:v>
              </c:pt>
              <c:pt idx="35">
                <c:v>-2201.1274503999994</c:v>
              </c:pt>
              <c:pt idx="36">
                <c:v>-497.27726970000003</c:v>
              </c:pt>
              <c:pt idx="37">
                <c:v>-1303.7247336999999</c:v>
              </c:pt>
              <c:pt idx="38">
                <c:v>-82.185018099999979</c:v>
              </c:pt>
              <c:pt idx="39">
                <c:v>-2415.0284624000005</c:v>
              </c:pt>
              <c:pt idx="40">
                <c:v>-1950.2409211000004</c:v>
              </c:pt>
              <c:pt idx="41">
                <c:v>-1425.1029592999994</c:v>
              </c:pt>
              <c:pt idx="42">
                <c:v>-788.16571380000005</c:v>
              </c:pt>
              <c:pt idx="43">
                <c:v>791.29974940000011</c:v>
              </c:pt>
              <c:pt idx="44">
                <c:v>-265.10404519999975</c:v>
              </c:pt>
              <c:pt idx="45">
                <c:v>991.68409530000008</c:v>
              </c:pt>
              <c:pt idx="46">
                <c:v>-1131.5588568000003</c:v>
              </c:pt>
              <c:pt idx="47">
                <c:v>336.13366099999985</c:v>
              </c:pt>
              <c:pt idx="48">
                <c:v>209.42743509999946</c:v>
              </c:pt>
              <c:pt idx="49">
                <c:v>1860.5062568000003</c:v>
              </c:pt>
              <c:pt idx="50">
                <c:v>-473.12085680000018</c:v>
              </c:pt>
              <c:pt idx="51">
                <c:v>-1312.6162146999995</c:v>
              </c:pt>
              <c:pt idx="52">
                <c:v>-780.83712399999968</c:v>
              </c:pt>
              <c:pt idx="53">
                <c:v>-3376.4293079999998</c:v>
              </c:pt>
              <c:pt idx="54">
                <c:v>-1851.7154853000002</c:v>
              </c:pt>
              <c:pt idx="55">
                <c:v>-3300.0618276999994</c:v>
              </c:pt>
              <c:pt idx="56">
                <c:v>1769.8926850000007</c:v>
              </c:pt>
              <c:pt idx="57">
                <c:v>-1992.2768725000005</c:v>
              </c:pt>
              <c:pt idx="58">
                <c:v>1728.7813387999995</c:v>
              </c:pt>
              <c:pt idx="59">
                <c:v>1833.4206840000006</c:v>
              </c:pt>
              <c:pt idx="60">
                <c:v>1340.8902534999997</c:v>
              </c:pt>
              <c:pt idx="61">
                <c:v>172.45696899999984</c:v>
              </c:pt>
              <c:pt idx="62">
                <c:v>-341.68474119999973</c:v>
              </c:pt>
              <c:pt idx="63">
                <c:v>-971.82771420000063</c:v>
              </c:pt>
              <c:pt idx="64">
                <c:v>144.02306329999919</c:v>
              </c:pt>
              <c:pt idx="65">
                <c:v>-1509.4429557000003</c:v>
              </c:pt>
              <c:pt idx="66">
                <c:v>-565.14967659999911</c:v>
              </c:pt>
              <c:pt idx="67">
                <c:v>406.4162937000001</c:v>
              </c:pt>
              <c:pt idx="68">
                <c:v>1353.2819509000001</c:v>
              </c:pt>
              <c:pt idx="69">
                <c:v>1524.1315517999992</c:v>
              </c:pt>
              <c:pt idx="70">
                <c:v>1584.4638441000006</c:v>
              </c:pt>
              <c:pt idx="71">
                <c:v>784.61495539999942</c:v>
              </c:pt>
              <c:pt idx="72">
                <c:v>-1465.7411658999999</c:v>
              </c:pt>
              <c:pt idx="73">
                <c:v>-448.44996319999973</c:v>
              </c:pt>
              <c:pt idx="74">
                <c:v>-1952.0949928</c:v>
              </c:pt>
              <c:pt idx="75">
                <c:v>-1865.9685055</c:v>
              </c:pt>
              <c:pt idx="76">
                <c:v>3804.5614016</c:v>
              </c:pt>
              <c:pt idx="77">
                <c:v>205.06293940000069</c:v>
              </c:pt>
              <c:pt idx="78">
                <c:v>1442.6789610000005</c:v>
              </c:pt>
              <c:pt idx="79">
                <c:v>-1350.8159950999998</c:v>
              </c:pt>
              <c:pt idx="80">
                <c:v>-1397.5131869000002</c:v>
              </c:pt>
              <c:pt idx="81">
                <c:v>1206.9768742000006</c:v>
              </c:pt>
              <c:pt idx="82">
                <c:v>-703.13687040000059</c:v>
              </c:pt>
              <c:pt idx="83">
                <c:v>892.90769879999971</c:v>
              </c:pt>
              <c:pt idx="84">
                <c:v>-932.00776380000025</c:v>
              </c:pt>
              <c:pt idx="85">
                <c:v>338.64007159999983</c:v>
              </c:pt>
              <c:pt idx="86">
                <c:v>-1269.0390381000007</c:v>
              </c:pt>
              <c:pt idx="87">
                <c:v>-254.69348779999928</c:v>
              </c:pt>
              <c:pt idx="88">
                <c:v>1063.1058419000001</c:v>
              </c:pt>
              <c:pt idx="89">
                <c:v>505.90714089999983</c:v>
              </c:pt>
              <c:pt idx="90">
                <c:v>967.3114542000003</c:v>
              </c:pt>
              <c:pt idx="91">
                <c:v>-541.45299399999931</c:v>
              </c:pt>
              <c:pt idx="92">
                <c:v>1098.4981519000003</c:v>
              </c:pt>
              <c:pt idx="93">
                <c:v>1513.7184603000005</c:v>
              </c:pt>
              <c:pt idx="94">
                <c:v>3305.2742834000001</c:v>
              </c:pt>
              <c:pt idx="95">
                <c:v>529.98998590000065</c:v>
              </c:pt>
              <c:pt idx="96">
                <c:v>-1056.7240543000007</c:v>
              </c:pt>
              <c:pt idx="97">
                <c:v>-1116.9658497</c:v>
              </c:pt>
              <c:pt idx="98">
                <c:v>956.02351950000048</c:v>
              </c:pt>
              <c:pt idx="99">
                <c:v>588.03057919999992</c:v>
              </c:pt>
              <c:pt idx="100">
                <c:v>-770.1670408</c:v>
              </c:pt>
              <c:pt idx="101">
                <c:v>1332.1838581000002</c:v>
              </c:pt>
              <c:pt idx="102">
                <c:v>-966.47283560000051</c:v>
              </c:pt>
              <c:pt idx="103">
                <c:v>207.21943109999938</c:v>
              </c:pt>
              <c:pt idx="104">
                <c:v>-652.12268959999983</c:v>
              </c:pt>
              <c:pt idx="105">
                <c:v>-300.2696305999998</c:v>
              </c:pt>
              <c:pt idx="106">
                <c:v>-351.43838460000006</c:v>
              </c:pt>
              <c:pt idx="107">
                <c:v>-2045.4405866999996</c:v>
              </c:pt>
              <c:pt idx="108">
                <c:v>-954.78761639999993</c:v>
              </c:pt>
              <c:pt idx="109">
                <c:v>-1184.6501233999998</c:v>
              </c:pt>
              <c:pt idx="110">
                <c:v>-1690.9864370000005</c:v>
              </c:pt>
              <c:pt idx="111">
                <c:v>3275.426711600001</c:v>
              </c:pt>
              <c:pt idx="112">
                <c:v>-2.3629999996046536E-3</c:v>
              </c:pt>
              <c:pt idx="113">
                <c:v>-1827.5938795000002</c:v>
              </c:pt>
              <c:pt idx="114">
                <c:v>429.05541169999924</c:v>
              </c:pt>
              <c:pt idx="115">
                <c:v>331.48365029999968</c:v>
              </c:pt>
              <c:pt idx="116">
                <c:v>2118.3309069999996</c:v>
              </c:pt>
              <c:pt idx="117">
                <c:v>3212.0392137999988</c:v>
              </c:pt>
              <c:pt idx="118">
                <c:v>1304.8848457999993</c:v>
              </c:pt>
              <c:pt idx="119">
                <c:v>-1.9112000009045005E-3</c:v>
              </c:pt>
              <c:pt idx="120">
                <c:v>2539.8221598</c:v>
              </c:pt>
              <c:pt idx="121">
                <c:v>2405.1139227000003</c:v>
              </c:pt>
              <c:pt idx="122">
                <c:v>629.79836929999965</c:v>
              </c:pt>
              <c:pt idx="123">
                <c:v>3135.4860240999988</c:v>
              </c:pt>
              <c:pt idx="124">
                <c:v>2603.5185036000003</c:v>
              </c:pt>
              <c:pt idx="125">
                <c:v>3364.8782234999999</c:v>
              </c:pt>
              <c:pt idx="126">
                <c:v>274.17855079999936</c:v>
              </c:pt>
              <c:pt idx="127">
                <c:v>3790.7150892999998</c:v>
              </c:pt>
              <c:pt idx="128">
                <c:v>2594.2970570999987</c:v>
              </c:pt>
              <c:pt idx="129">
                <c:v>273.17661369999951</c:v>
              </c:pt>
              <c:pt idx="130">
                <c:v>281.29493960000036</c:v>
              </c:pt>
              <c:pt idx="131">
                <c:v>-615.42978199999925</c:v>
              </c:pt>
              <c:pt idx="132">
                <c:v>-3009.3277586000004</c:v>
              </c:pt>
              <c:pt idx="133">
                <c:v>-806.47420440000133</c:v>
              </c:pt>
              <c:pt idx="134">
                <c:v>1651.2277419000002</c:v>
              </c:pt>
              <c:pt idx="135">
                <c:v>-1129.0130220999999</c:v>
              </c:pt>
              <c:pt idx="136">
                <c:v>5843.923240600001</c:v>
              </c:pt>
              <c:pt idx="137">
                <c:v>939.59768020000047</c:v>
              </c:pt>
              <c:pt idx="138">
                <c:v>-848.89820879999934</c:v>
              </c:pt>
              <c:pt idx="139">
                <c:v>-22.416976799999247</c:v>
              </c:pt>
              <c:pt idx="140">
                <c:v>6.5968999988399446E-3</c:v>
              </c:pt>
              <c:pt idx="141">
                <c:v>1459.8184968999994</c:v>
              </c:pt>
              <c:pt idx="142">
                <c:v>-1692.164910200001</c:v>
              </c:pt>
              <c:pt idx="143">
                <c:v>-395.20151370000076</c:v>
              </c:pt>
              <c:pt idx="144">
                <c:v>-1633.1864229999992</c:v>
              </c:pt>
              <c:pt idx="145">
                <c:v>-3086.2880849000003</c:v>
              </c:pt>
              <c:pt idx="146">
                <c:v>-1170.2165956999997</c:v>
              </c:pt>
              <c:pt idx="147">
                <c:v>1306.7527711000002</c:v>
              </c:pt>
              <c:pt idx="148">
                <c:v>1125.5658464999997</c:v>
              </c:pt>
              <c:pt idx="149">
                <c:v>-4601.7455926000002</c:v>
              </c:pt>
              <c:pt idx="150">
                <c:v>-1215.9978272000008</c:v>
              </c:pt>
              <c:pt idx="151">
                <c:v>-1743.7880437000003</c:v>
              </c:pt>
              <c:pt idx="152">
                <c:v>-3585.2984501999981</c:v>
              </c:pt>
              <c:pt idx="153">
                <c:v>-378.93826480000098</c:v>
              </c:pt>
              <c:pt idx="154">
                <c:v>-1979.2906196000022</c:v>
              </c:pt>
              <c:pt idx="155">
                <c:v>-2659.7256123999996</c:v>
              </c:pt>
              <c:pt idx="156">
                <c:v>-3139.0224643999991</c:v>
              </c:pt>
              <c:pt idx="157">
                <c:v>-3591.4314949999989</c:v>
              </c:pt>
              <c:pt idx="158">
                <c:v>1427.5359356999998</c:v>
              </c:pt>
              <c:pt idx="159">
                <c:v>-2072.8544495000006</c:v>
              </c:pt>
              <c:pt idx="160">
                <c:v>-2938.3889204999996</c:v>
              </c:pt>
              <c:pt idx="161">
                <c:v>1664.4652337000007</c:v>
              </c:pt>
              <c:pt idx="162">
                <c:v>-4416.1583210999997</c:v>
              </c:pt>
              <c:pt idx="163">
                <c:v>-5806.5302401999998</c:v>
              </c:pt>
              <c:pt idx="164">
                <c:v>-1544.4201338000003</c:v>
              </c:pt>
              <c:pt idx="165">
                <c:v>1680.6959726999994</c:v>
              </c:pt>
              <c:pt idx="166">
                <c:v>452.17063139999664</c:v>
              </c:pt>
              <c:pt idx="167">
                <c:v>-570.53263149999839</c:v>
              </c:pt>
              <c:pt idx="168">
                <c:v>-1697.2083201999994</c:v>
              </c:pt>
              <c:pt idx="169">
                <c:v>3174.6271426000021</c:v>
              </c:pt>
              <c:pt idx="170">
                <c:v>5215.7286516000004</c:v>
              </c:pt>
              <c:pt idx="171">
                <c:v>1458.4923843000015</c:v>
              </c:pt>
              <c:pt idx="172">
                <c:v>233.14655690000109</c:v>
              </c:pt>
              <c:pt idx="173">
                <c:v>2960.6949060000006</c:v>
              </c:pt>
              <c:pt idx="174">
                <c:v>5094.817649999999</c:v>
              </c:pt>
              <c:pt idx="175">
                <c:v>1905.4967734999991</c:v>
              </c:pt>
              <c:pt idx="176">
                <c:v>-3187.663167900002</c:v>
              </c:pt>
              <c:pt idx="177">
                <c:v>1071.7096349000003</c:v>
              </c:pt>
              <c:pt idx="178">
                <c:v>-284.14792219999981</c:v>
              </c:pt>
              <c:pt idx="179">
                <c:v>2381.1465961000013</c:v>
              </c:pt>
              <c:pt idx="180">
                <c:v>525.06049250000069</c:v>
              </c:pt>
              <c:pt idx="181">
                <c:v>8758.075090899998</c:v>
              </c:pt>
              <c:pt idx="182">
                <c:v>1227.6170578000019</c:v>
              </c:pt>
              <c:pt idx="183">
                <c:v>3610.6301004000015</c:v>
              </c:pt>
              <c:pt idx="184">
                <c:v>31.639909499997884</c:v>
              </c:pt>
              <c:pt idx="185">
                <c:v>6568.9528245999991</c:v>
              </c:pt>
              <c:pt idx="186">
                <c:v>-2092.447959799998</c:v>
              </c:pt>
              <c:pt idx="187">
                <c:v>-1776.0031311000002</c:v>
              </c:pt>
              <c:pt idx="188">
                <c:v>193.79443970000102</c:v>
              </c:pt>
              <c:pt idx="189">
                <c:v>5473.1777866999983</c:v>
              </c:pt>
              <c:pt idx="190">
                <c:v>4455.9162375999986</c:v>
              </c:pt>
              <c:pt idx="191">
                <c:v>2892.5302223000017</c:v>
              </c:pt>
              <c:pt idx="192">
                <c:v>-110.93426290000025</c:v>
              </c:pt>
              <c:pt idx="193">
                <c:v>-300.62295900000026</c:v>
              </c:pt>
              <c:pt idx="194">
                <c:v>6152.3621678000018</c:v>
              </c:pt>
              <c:pt idx="195">
                <c:v>3717.4701329999989</c:v>
              </c:pt>
              <c:pt idx="196">
                <c:v>2404.6353182000021</c:v>
              </c:pt>
              <c:pt idx="197">
                <c:v>5066.6535667999997</c:v>
              </c:pt>
              <c:pt idx="198">
                <c:v>3673.6530681000004</c:v>
              </c:pt>
              <c:pt idx="199">
                <c:v>1220.3753424999995</c:v>
              </c:pt>
              <c:pt idx="200">
                <c:v>6091.0085804999981</c:v>
              </c:pt>
              <c:pt idx="201">
                <c:v>1884.3398914999998</c:v>
              </c:pt>
              <c:pt idx="202">
                <c:v>1998.5335950000008</c:v>
              </c:pt>
              <c:pt idx="203">
                <c:v>-3632.1844340999996</c:v>
              </c:pt>
              <c:pt idx="204">
                <c:v>-3468.9339364999978</c:v>
              </c:pt>
              <c:pt idx="205">
                <c:v>-946.93805189999875</c:v>
              </c:pt>
              <c:pt idx="206">
                <c:v>-4527.0392398000004</c:v>
              </c:pt>
              <c:pt idx="207">
                <c:v>-5852.8479812000005</c:v>
              </c:pt>
              <c:pt idx="208">
                <c:v>-2983.5398562999981</c:v>
              </c:pt>
              <c:pt idx="209">
                <c:v>-495.74603680000291</c:v>
              </c:pt>
              <c:pt idx="210">
                <c:v>-9215.9702144000003</c:v>
              </c:pt>
              <c:pt idx="211">
                <c:v>-7750.3822481999996</c:v>
              </c:pt>
              <c:pt idx="212">
                <c:v>-6787.6820509999998</c:v>
              </c:pt>
              <c:pt idx="213">
                <c:v>-17.24720939999861</c:v>
              </c:pt>
              <c:pt idx="214">
                <c:v>-6039.0359965999978</c:v>
              </c:pt>
              <c:pt idx="215">
                <c:v>-2733.7474896999993</c:v>
              </c:pt>
              <c:pt idx="216">
                <c:v>-2583.311821299998</c:v>
              </c:pt>
              <c:pt idx="217">
                <c:v>828.19737539999915</c:v>
              </c:pt>
              <c:pt idx="218">
                <c:v>-2575.2718563000017</c:v>
              </c:pt>
              <c:pt idx="219">
                <c:v>-6976.2045990000006</c:v>
              </c:pt>
              <c:pt idx="220">
                <c:v>964.18177169999944</c:v>
              </c:pt>
              <c:pt idx="221">
                <c:v>-909.04632320000019</c:v>
              </c:pt>
              <c:pt idx="222">
                <c:v>3516.6477457000001</c:v>
              </c:pt>
              <c:pt idx="223">
                <c:v>4539.5481541000008</c:v>
              </c:pt>
              <c:pt idx="224">
                <c:v>-2767.2945347999994</c:v>
              </c:pt>
              <c:pt idx="225">
                <c:v>-1541.7050076000014</c:v>
              </c:pt>
              <c:pt idx="226">
                <c:v>-2384.9902887999997</c:v>
              </c:pt>
              <c:pt idx="227">
                <c:v>118.1975781000001</c:v>
              </c:pt>
              <c:pt idx="228">
                <c:v>1259.9814624999981</c:v>
              </c:pt>
              <c:pt idx="229">
                <c:v>2169.2204779000003</c:v>
              </c:pt>
              <c:pt idx="230">
                <c:v>2446.7529910000012</c:v>
              </c:pt>
              <c:pt idx="231">
                <c:v>3625.9809711000016</c:v>
              </c:pt>
              <c:pt idx="232">
                <c:v>-1938.9120989000003</c:v>
              </c:pt>
              <c:pt idx="233">
                <c:v>-2182.8193869999996</c:v>
              </c:pt>
              <c:pt idx="234">
                <c:v>-3063.1081749999976</c:v>
              </c:pt>
              <c:pt idx="235">
                <c:v>-324.2368424999986</c:v>
              </c:pt>
              <c:pt idx="236">
                <c:v>20.40520860000106</c:v>
              </c:pt>
              <c:pt idx="237">
                <c:v>2007.005817600002</c:v>
              </c:pt>
              <c:pt idx="238">
                <c:v>4009.8739537000001</c:v>
              </c:pt>
              <c:pt idx="239">
                <c:v>2492.6445495000007</c:v>
              </c:pt>
              <c:pt idx="240">
                <c:v>37.688864499999909</c:v>
              </c:pt>
              <c:pt idx="241">
                <c:v>1455.2402967999988</c:v>
              </c:pt>
              <c:pt idx="242">
                <c:v>5429.7752731</c:v>
              </c:pt>
              <c:pt idx="243">
                <c:v>5746.5447635</c:v>
              </c:pt>
              <c:pt idx="244">
                <c:v>6718.7766802000006</c:v>
              </c:pt>
              <c:pt idx="245">
                <c:v>1.5466500000911765E-2</c:v>
              </c:pt>
              <c:pt idx="246">
                <c:v>-2110.4923259999996</c:v>
              </c:pt>
              <c:pt idx="247">
                <c:v>-5702.3815184000014</c:v>
              </c:pt>
              <c:pt idx="248">
                <c:v>-813.86970749999819</c:v>
              </c:pt>
              <c:pt idx="249">
                <c:v>-2714.9690553</c:v>
              </c:pt>
              <c:pt idx="250">
                <c:v>-3153.6876253999981</c:v>
              </c:pt>
              <c:pt idx="251">
                <c:v>536.36701539999922</c:v>
              </c:pt>
              <c:pt idx="252">
                <c:v>-1570.8396418000011</c:v>
              </c:pt>
              <c:pt idx="253">
                <c:v>-683.48700109999845</c:v>
              </c:pt>
              <c:pt idx="254">
                <c:v>17.297067200001038</c:v>
              </c:pt>
              <c:pt idx="255">
                <c:v>1635.323668099998</c:v>
              </c:pt>
              <c:pt idx="256">
                <c:v>1082.1877941999992</c:v>
              </c:pt>
              <c:pt idx="257">
                <c:v>-761.40569520000281</c:v>
              </c:pt>
              <c:pt idx="258">
                <c:v>-1705.6829848000016</c:v>
              </c:pt>
              <c:pt idx="259">
                <c:v>-1457.9339986000014</c:v>
              </c:pt>
              <c:pt idx="260">
                <c:v>-4964.9696176999969</c:v>
              </c:pt>
              <c:pt idx="261">
                <c:v>-5581.9411527000011</c:v>
              </c:pt>
              <c:pt idx="262">
                <c:v>-4392.400856799999</c:v>
              </c:pt>
              <c:pt idx="263">
                <c:v>-2327.0666520999985</c:v>
              </c:pt>
              <c:pt idx="264">
                <c:v>-4047.2681521999984</c:v>
              </c:pt>
              <c:pt idx="265">
                <c:v>-672.73174510000172</c:v>
              </c:pt>
              <c:pt idx="266">
                <c:v>-2996.1671151000046</c:v>
              </c:pt>
              <c:pt idx="267">
                <c:v>-740.00483289999829</c:v>
              </c:pt>
              <c:pt idx="268">
                <c:v>-738.49922610000067</c:v>
              </c:pt>
              <c:pt idx="269">
                <c:v>2036.7830218999989</c:v>
              </c:pt>
              <c:pt idx="270">
                <c:v>4768.8388264999994</c:v>
              </c:pt>
              <c:pt idx="271">
                <c:v>-890.41415540000162</c:v>
              </c:pt>
              <c:pt idx="272">
                <c:v>6296.1122413999983</c:v>
              </c:pt>
              <c:pt idx="273">
                <c:v>-2711.3254420999983</c:v>
              </c:pt>
              <c:pt idx="274">
                <c:v>4470.2429663000003</c:v>
              </c:pt>
              <c:pt idx="275">
                <c:v>1161.3126508999994</c:v>
              </c:pt>
              <c:pt idx="276">
                <c:v>6.9611999970220495E-3</c:v>
              </c:pt>
              <c:pt idx="277">
                <c:v>4686.6423748999987</c:v>
              </c:pt>
              <c:pt idx="278">
                <c:v>6089.4943179000002</c:v>
              </c:pt>
              <c:pt idx="279">
                <c:v>1.3429200000246055E-2</c:v>
              </c:pt>
              <c:pt idx="280">
                <c:v>1407.3130500000007</c:v>
              </c:pt>
              <c:pt idx="281">
                <c:v>489.13609449999785</c:v>
              </c:pt>
              <c:pt idx="282">
                <c:v>2016.3899457000007</c:v>
              </c:pt>
              <c:pt idx="283">
                <c:v>2863.5473894000024</c:v>
              </c:pt>
              <c:pt idx="284">
                <c:v>2757.1066688999999</c:v>
              </c:pt>
              <c:pt idx="285">
                <c:v>727.27458969999861</c:v>
              </c:pt>
              <c:pt idx="286">
                <c:v>2247.3625666000007</c:v>
              </c:pt>
              <c:pt idx="287">
                <c:v>2996.2144052000003</c:v>
              </c:pt>
              <c:pt idx="288">
                <c:v>2266.3258328000011</c:v>
              </c:pt>
              <c:pt idx="289">
                <c:v>808.8597445000014</c:v>
              </c:pt>
              <c:pt idx="290">
                <c:v>1756.7208634000017</c:v>
              </c:pt>
              <c:pt idx="291">
                <c:v>4979.9169830999999</c:v>
              </c:pt>
              <c:pt idx="292">
                <c:v>-2380.3485469000007</c:v>
              </c:pt>
              <c:pt idx="293">
                <c:v>2486.8144025000001</c:v>
              </c:pt>
              <c:pt idx="294">
                <c:v>-3227.1272143000024</c:v>
              </c:pt>
              <c:pt idx="295">
                <c:v>4789.5766827000007</c:v>
              </c:pt>
              <c:pt idx="296">
                <c:v>890.97272540000267</c:v>
              </c:pt>
              <c:pt idx="297">
                <c:v>229.7030106000002</c:v>
              </c:pt>
              <c:pt idx="298">
                <c:v>732.27887089999967</c:v>
              </c:pt>
              <c:pt idx="299">
                <c:v>-572.28711180000028</c:v>
              </c:pt>
              <c:pt idx="300">
                <c:v>1627.9516699000014</c:v>
              </c:pt>
              <c:pt idx="301">
                <c:v>2617.864633000001</c:v>
              </c:pt>
              <c:pt idx="302">
                <c:v>4.7655999987910036E-3</c:v>
              </c:pt>
              <c:pt idx="303">
                <c:v>136.72613300000012</c:v>
              </c:pt>
              <c:pt idx="304">
                <c:v>720.75264679999964</c:v>
              </c:pt>
              <c:pt idx="305">
                <c:v>1.2887400000181515E-2</c:v>
              </c:pt>
              <c:pt idx="306">
                <c:v>2140.2502186999991</c:v>
              </c:pt>
              <c:pt idx="307">
                <c:v>1164.4910341000032</c:v>
              </c:pt>
              <c:pt idx="308">
                <c:v>107.37466710000081</c:v>
              </c:pt>
              <c:pt idx="309">
                <c:v>1406.834996900001</c:v>
              </c:pt>
              <c:pt idx="310">
                <c:v>-2771.2371144999997</c:v>
              </c:pt>
              <c:pt idx="311">
                <c:v>-1001.1687110999992</c:v>
              </c:pt>
              <c:pt idx="312">
                <c:v>-5544.4299604000007</c:v>
              </c:pt>
              <c:pt idx="313">
                <c:v>-7278.9945378000011</c:v>
              </c:pt>
              <c:pt idx="314">
                <c:v>1359.4739527999991</c:v>
              </c:pt>
              <c:pt idx="315">
                <c:v>1352.0700227000016</c:v>
              </c:pt>
              <c:pt idx="316">
                <c:v>-3801.2252684999985</c:v>
              </c:pt>
              <c:pt idx="317">
                <c:v>-4270.3127249999998</c:v>
              </c:pt>
              <c:pt idx="318">
                <c:v>-1632.956347299998</c:v>
              </c:pt>
              <c:pt idx="319">
                <c:v>1064.0731132000001</c:v>
              </c:pt>
              <c:pt idx="320">
                <c:v>1253.7195044</c:v>
              </c:pt>
              <c:pt idx="321">
                <c:v>939.03087419999792</c:v>
              </c:pt>
              <c:pt idx="322">
                <c:v>-1227.3144534999992</c:v>
              </c:pt>
              <c:pt idx="323">
                <c:v>2256.7638546999988</c:v>
              </c:pt>
              <c:pt idx="324">
                <c:v>-980.22163369999907</c:v>
              </c:pt>
              <c:pt idx="325">
                <c:v>-141.6627327999995</c:v>
              </c:pt>
              <c:pt idx="326">
                <c:v>557.5347791000022</c:v>
              </c:pt>
              <c:pt idx="327">
                <c:v>-134.55948050000006</c:v>
              </c:pt>
              <c:pt idx="328">
                <c:v>-1005.9849785000006</c:v>
              </c:pt>
              <c:pt idx="329">
                <c:v>-606.43612650000068</c:v>
              </c:pt>
              <c:pt idx="330">
                <c:v>-748.42799910000031</c:v>
              </c:pt>
              <c:pt idx="331">
                <c:v>-7128.3894369000009</c:v>
              </c:pt>
              <c:pt idx="332">
                <c:v>-1996.6029182999991</c:v>
              </c:pt>
              <c:pt idx="333">
                <c:v>-4502.8839375999996</c:v>
              </c:pt>
              <c:pt idx="334">
                <c:v>-2490.5647428999982</c:v>
              </c:pt>
              <c:pt idx="335">
                <c:v>4528.8944560999989</c:v>
              </c:pt>
              <c:pt idx="336">
                <c:v>3430.9932556999993</c:v>
              </c:pt>
              <c:pt idx="337">
                <c:v>-1311.3199228999983</c:v>
              </c:pt>
              <c:pt idx="338">
                <c:v>2106.2162962000002</c:v>
              </c:pt>
              <c:pt idx="339">
                <c:v>-2003.4050650999998</c:v>
              </c:pt>
              <c:pt idx="340">
                <c:v>-2369.4022853999995</c:v>
              </c:pt>
              <c:pt idx="341">
                <c:v>-2778.4691993999986</c:v>
              </c:pt>
              <c:pt idx="342">
                <c:v>2711.9553836000014</c:v>
              </c:pt>
              <c:pt idx="343">
                <c:v>-151.01142289999916</c:v>
              </c:pt>
              <c:pt idx="344">
                <c:v>2899.3175097999992</c:v>
              </c:pt>
              <c:pt idx="345">
                <c:v>-550.31940620000023</c:v>
              </c:pt>
              <c:pt idx="346">
                <c:v>-706.35600220000197</c:v>
              </c:pt>
              <c:pt idx="347">
                <c:v>-1237.7780942999998</c:v>
              </c:pt>
              <c:pt idx="348">
                <c:v>1670.4416200999985</c:v>
              </c:pt>
              <c:pt idx="349">
                <c:v>5237.6187943000004</c:v>
              </c:pt>
              <c:pt idx="350">
                <c:v>1.7431599997507874E-2</c:v>
              </c:pt>
              <c:pt idx="351">
                <c:v>4067.8106880999985</c:v>
              </c:pt>
              <c:pt idx="352">
                <c:v>-1587.9427109999997</c:v>
              </c:pt>
              <c:pt idx="353">
                <c:v>-1613.2963582000011</c:v>
              </c:pt>
              <c:pt idx="354">
                <c:v>-821.08911019999869</c:v>
              </c:pt>
              <c:pt idx="355">
                <c:v>-608.44589730000007</c:v>
              </c:pt>
              <c:pt idx="356">
                <c:v>1133.3063844000026</c:v>
              </c:pt>
              <c:pt idx="357">
                <c:v>1311.3551989000007</c:v>
              </c:pt>
              <c:pt idx="358">
                <c:v>6705.0099584000018</c:v>
              </c:pt>
              <c:pt idx="359">
                <c:v>1337.8792775000002</c:v>
              </c:pt>
              <c:pt idx="360">
                <c:v>1276.051394099999</c:v>
              </c:pt>
              <c:pt idx="361">
                <c:v>1058.666161000001</c:v>
              </c:pt>
              <c:pt idx="362">
                <c:v>-1897.9784701000026</c:v>
              </c:pt>
              <c:pt idx="363">
                <c:v>744.7882411999999</c:v>
              </c:pt>
              <c:pt idx="364">
                <c:v>327.70007029999761</c:v>
              </c:pt>
            </c:numLit>
          </c:val>
          <c:extLst>
            <c:ext xmlns:c16="http://schemas.microsoft.com/office/drawing/2014/chart" uri="{C3380CC4-5D6E-409C-BE32-E72D297353CC}">
              <c16:uniqueId val="{00000000-229F-4583-B21C-B89BCB5F3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224639"/>
        <c:axId val="903222559"/>
      </c:barChart>
      <c:lineChart>
        <c:grouping val="standard"/>
        <c:varyColors val="0"/>
        <c:ser>
          <c:idx val="0"/>
          <c:order val="0"/>
          <c:tx>
            <c:v>Sum of Actual 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11/1/2019</c:v>
              </c:pt>
              <c:pt idx="1">
                <c:v>11/2/2019</c:v>
              </c:pt>
              <c:pt idx="2">
                <c:v>11/3/2019</c:v>
              </c:pt>
              <c:pt idx="3">
                <c:v>11/4/2019</c:v>
              </c:pt>
              <c:pt idx="4">
                <c:v>11/5/2019</c:v>
              </c:pt>
              <c:pt idx="5">
                <c:v>11/6/2019</c:v>
              </c:pt>
              <c:pt idx="6">
                <c:v>11/7/2019</c:v>
              </c:pt>
              <c:pt idx="7">
                <c:v>11/8/2019</c:v>
              </c:pt>
              <c:pt idx="8">
                <c:v>11/9/2019</c:v>
              </c:pt>
              <c:pt idx="9">
                <c:v>11/10/2019</c:v>
              </c:pt>
              <c:pt idx="10">
                <c:v>11/11/2019</c:v>
              </c:pt>
              <c:pt idx="11">
                <c:v>11/12/2019</c:v>
              </c:pt>
              <c:pt idx="12">
                <c:v>11/13/2019</c:v>
              </c:pt>
              <c:pt idx="13">
                <c:v>11/14/2019</c:v>
              </c:pt>
              <c:pt idx="14">
                <c:v>11/15/2019</c:v>
              </c:pt>
              <c:pt idx="15">
                <c:v>11/16/2019</c:v>
              </c:pt>
              <c:pt idx="16">
                <c:v>11/17/2019</c:v>
              </c:pt>
              <c:pt idx="17">
                <c:v>11/18/2019</c:v>
              </c:pt>
              <c:pt idx="18">
                <c:v>11/19/2019</c:v>
              </c:pt>
              <c:pt idx="19">
                <c:v>11/20/2019</c:v>
              </c:pt>
              <c:pt idx="20">
                <c:v>11/21/2019</c:v>
              </c:pt>
              <c:pt idx="21">
                <c:v>11/22/2019</c:v>
              </c:pt>
              <c:pt idx="22">
                <c:v>11/23/2019</c:v>
              </c:pt>
              <c:pt idx="23">
                <c:v>11/24/2019</c:v>
              </c:pt>
              <c:pt idx="24">
                <c:v>11/25/2019</c:v>
              </c:pt>
              <c:pt idx="25">
                <c:v>11/26/2019</c:v>
              </c:pt>
              <c:pt idx="26">
                <c:v>11/27/2019</c:v>
              </c:pt>
              <c:pt idx="27">
                <c:v>11/28/2019</c:v>
              </c:pt>
              <c:pt idx="28">
                <c:v>11/29/2019</c:v>
              </c:pt>
              <c:pt idx="29">
                <c:v>11/30/2019</c:v>
              </c:pt>
              <c:pt idx="30">
                <c:v>12/1/2019</c:v>
              </c:pt>
              <c:pt idx="31">
                <c:v>12/2/2019</c:v>
              </c:pt>
              <c:pt idx="32">
                <c:v>12/3/2019</c:v>
              </c:pt>
              <c:pt idx="33">
                <c:v>12/4/2019</c:v>
              </c:pt>
              <c:pt idx="34">
                <c:v>12/5/2019</c:v>
              </c:pt>
              <c:pt idx="35">
                <c:v>12/6/2019</c:v>
              </c:pt>
              <c:pt idx="36">
                <c:v>12/7/2019</c:v>
              </c:pt>
              <c:pt idx="37">
                <c:v>12/8/2019</c:v>
              </c:pt>
              <c:pt idx="38">
                <c:v>12/9/2019</c:v>
              </c:pt>
              <c:pt idx="39">
                <c:v>12/10/2019</c:v>
              </c:pt>
              <c:pt idx="40">
                <c:v>12/11/2019</c:v>
              </c:pt>
              <c:pt idx="41">
                <c:v>12/12/2019</c:v>
              </c:pt>
              <c:pt idx="42">
                <c:v>12/13/2019</c:v>
              </c:pt>
              <c:pt idx="43">
                <c:v>12/14/2019</c:v>
              </c:pt>
              <c:pt idx="44">
                <c:v>12/15/2019</c:v>
              </c:pt>
              <c:pt idx="45">
                <c:v>12/16/2019</c:v>
              </c:pt>
              <c:pt idx="46">
                <c:v>12/17/2019</c:v>
              </c:pt>
              <c:pt idx="47">
                <c:v>12/18/2019</c:v>
              </c:pt>
              <c:pt idx="48">
                <c:v>12/19/2019</c:v>
              </c:pt>
              <c:pt idx="49">
                <c:v>12/20/2019</c:v>
              </c:pt>
              <c:pt idx="50">
                <c:v>12/21/2019</c:v>
              </c:pt>
              <c:pt idx="51">
                <c:v>12/22/2019</c:v>
              </c:pt>
              <c:pt idx="52">
                <c:v>12/23/2019</c:v>
              </c:pt>
              <c:pt idx="53">
                <c:v>12/24/2019</c:v>
              </c:pt>
              <c:pt idx="54">
                <c:v>12/25/2019</c:v>
              </c:pt>
              <c:pt idx="55">
                <c:v>12/26/2019</c:v>
              </c:pt>
              <c:pt idx="56">
                <c:v>12/27/2019</c:v>
              </c:pt>
              <c:pt idx="57">
                <c:v>12/28/2019</c:v>
              </c:pt>
              <c:pt idx="58">
                <c:v>12/29/2019</c:v>
              </c:pt>
              <c:pt idx="59">
                <c:v>12/30/2019</c:v>
              </c:pt>
              <c:pt idx="60">
                <c:v>12/31/2019</c:v>
              </c:pt>
              <c:pt idx="61">
                <c:v>1/1/2020</c:v>
              </c:pt>
              <c:pt idx="62">
                <c:v>1/2/2020</c:v>
              </c:pt>
              <c:pt idx="63">
                <c:v>1/3/2020</c:v>
              </c:pt>
              <c:pt idx="64">
                <c:v>1/4/2020</c:v>
              </c:pt>
              <c:pt idx="65">
                <c:v>1/5/2020</c:v>
              </c:pt>
              <c:pt idx="66">
                <c:v>1/6/2020</c:v>
              </c:pt>
              <c:pt idx="67">
                <c:v>1/7/2020</c:v>
              </c:pt>
              <c:pt idx="68">
                <c:v>1/8/2020</c:v>
              </c:pt>
              <c:pt idx="69">
                <c:v>1/9/2020</c:v>
              </c:pt>
              <c:pt idx="70">
                <c:v>1/10/2020</c:v>
              </c:pt>
              <c:pt idx="71">
                <c:v>1/11/2020</c:v>
              </c:pt>
              <c:pt idx="72">
                <c:v>1/12/2020</c:v>
              </c:pt>
              <c:pt idx="73">
                <c:v>1/13/2020</c:v>
              </c:pt>
              <c:pt idx="74">
                <c:v>1/14/2020</c:v>
              </c:pt>
              <c:pt idx="75">
                <c:v>1/15/2020</c:v>
              </c:pt>
              <c:pt idx="76">
                <c:v>1/16/2020</c:v>
              </c:pt>
              <c:pt idx="77">
                <c:v>1/17/2020</c:v>
              </c:pt>
              <c:pt idx="78">
                <c:v>1/18/2020</c:v>
              </c:pt>
              <c:pt idx="79">
                <c:v>1/19/2020</c:v>
              </c:pt>
              <c:pt idx="80">
                <c:v>1/20/2020</c:v>
              </c:pt>
              <c:pt idx="81">
                <c:v>1/21/2020</c:v>
              </c:pt>
              <c:pt idx="82">
                <c:v>1/22/2020</c:v>
              </c:pt>
              <c:pt idx="83">
                <c:v>1/23/2020</c:v>
              </c:pt>
              <c:pt idx="84">
                <c:v>1/24/2020</c:v>
              </c:pt>
              <c:pt idx="85">
                <c:v>1/25/2020</c:v>
              </c:pt>
              <c:pt idx="86">
                <c:v>1/26/2020</c:v>
              </c:pt>
              <c:pt idx="87">
                <c:v>1/27/2020</c:v>
              </c:pt>
              <c:pt idx="88">
                <c:v>1/28/2020</c:v>
              </c:pt>
              <c:pt idx="89">
                <c:v>1/29/2020</c:v>
              </c:pt>
              <c:pt idx="90">
                <c:v>1/30/2020</c:v>
              </c:pt>
              <c:pt idx="91">
                <c:v>1/31/2020</c:v>
              </c:pt>
              <c:pt idx="92">
                <c:v>2/1/2020</c:v>
              </c:pt>
              <c:pt idx="93">
                <c:v>2/2/2020</c:v>
              </c:pt>
              <c:pt idx="94">
                <c:v>2/3/2020</c:v>
              </c:pt>
              <c:pt idx="95">
                <c:v>2/4/2020</c:v>
              </c:pt>
              <c:pt idx="96">
                <c:v>2/5/2020</c:v>
              </c:pt>
              <c:pt idx="97">
                <c:v>2/6/2020</c:v>
              </c:pt>
              <c:pt idx="98">
                <c:v>2/7/2020</c:v>
              </c:pt>
              <c:pt idx="99">
                <c:v>2/8/2020</c:v>
              </c:pt>
              <c:pt idx="100">
                <c:v>2/9/2020</c:v>
              </c:pt>
              <c:pt idx="101">
                <c:v>2/10/2020</c:v>
              </c:pt>
              <c:pt idx="102">
                <c:v>2/11/2020</c:v>
              </c:pt>
              <c:pt idx="103">
                <c:v>2/12/2020</c:v>
              </c:pt>
              <c:pt idx="104">
                <c:v>2/13/2020</c:v>
              </c:pt>
              <c:pt idx="105">
                <c:v>2/14/2020</c:v>
              </c:pt>
              <c:pt idx="106">
                <c:v>2/15/2020</c:v>
              </c:pt>
              <c:pt idx="107">
                <c:v>2/16/2020</c:v>
              </c:pt>
              <c:pt idx="108">
                <c:v>2/17/2020</c:v>
              </c:pt>
              <c:pt idx="109">
                <c:v>2/18/2020</c:v>
              </c:pt>
              <c:pt idx="110">
                <c:v>2/19/2020</c:v>
              </c:pt>
              <c:pt idx="111">
                <c:v>2/20/2020</c:v>
              </c:pt>
              <c:pt idx="112">
                <c:v>2/21/2020</c:v>
              </c:pt>
              <c:pt idx="113">
                <c:v>2/22/2020</c:v>
              </c:pt>
              <c:pt idx="114">
                <c:v>2/23/2020</c:v>
              </c:pt>
              <c:pt idx="115">
                <c:v>2/24/2020</c:v>
              </c:pt>
              <c:pt idx="116">
                <c:v>2/25/2020</c:v>
              </c:pt>
              <c:pt idx="117">
                <c:v>2/26/2020</c:v>
              </c:pt>
              <c:pt idx="118">
                <c:v>2/27/2020</c:v>
              </c:pt>
              <c:pt idx="119">
                <c:v>2/28/2020</c:v>
              </c:pt>
              <c:pt idx="120">
                <c:v>2/29/2020</c:v>
              </c:pt>
              <c:pt idx="121">
                <c:v>3/1/2020</c:v>
              </c:pt>
              <c:pt idx="122">
                <c:v>3/2/2020</c:v>
              </c:pt>
              <c:pt idx="123">
                <c:v>3/3/2020</c:v>
              </c:pt>
              <c:pt idx="124">
                <c:v>3/4/2020</c:v>
              </c:pt>
              <c:pt idx="125">
                <c:v>3/5/2020</c:v>
              </c:pt>
              <c:pt idx="126">
                <c:v>3/6/2020</c:v>
              </c:pt>
              <c:pt idx="127">
                <c:v>3/7/2020</c:v>
              </c:pt>
              <c:pt idx="128">
                <c:v>3/8/2020</c:v>
              </c:pt>
              <c:pt idx="129">
                <c:v>3/9/2020</c:v>
              </c:pt>
              <c:pt idx="130">
                <c:v>3/10/2020</c:v>
              </c:pt>
              <c:pt idx="131">
                <c:v>3/11/2020</c:v>
              </c:pt>
              <c:pt idx="132">
                <c:v>3/12/2020</c:v>
              </c:pt>
              <c:pt idx="133">
                <c:v>3/13/2020</c:v>
              </c:pt>
              <c:pt idx="134">
                <c:v>3/14/2020</c:v>
              </c:pt>
              <c:pt idx="135">
                <c:v>3/15/2020</c:v>
              </c:pt>
              <c:pt idx="136">
                <c:v>3/16/2020</c:v>
              </c:pt>
              <c:pt idx="137">
                <c:v>3/17/2020</c:v>
              </c:pt>
              <c:pt idx="138">
                <c:v>3/18/2020</c:v>
              </c:pt>
              <c:pt idx="139">
                <c:v>3/19/2020</c:v>
              </c:pt>
              <c:pt idx="140">
                <c:v>3/20/2020</c:v>
              </c:pt>
              <c:pt idx="141">
                <c:v>3/21/2020</c:v>
              </c:pt>
              <c:pt idx="142">
                <c:v>3/22/2020</c:v>
              </c:pt>
              <c:pt idx="143">
                <c:v>3/23/2020</c:v>
              </c:pt>
              <c:pt idx="144">
                <c:v>3/24/2020</c:v>
              </c:pt>
              <c:pt idx="145">
                <c:v>3/25/2020</c:v>
              </c:pt>
              <c:pt idx="146">
                <c:v>3/26/2020</c:v>
              </c:pt>
              <c:pt idx="147">
                <c:v>3/27/2020</c:v>
              </c:pt>
              <c:pt idx="148">
                <c:v>3/28/2020</c:v>
              </c:pt>
              <c:pt idx="149">
                <c:v>3/29/2020</c:v>
              </c:pt>
              <c:pt idx="150">
                <c:v>3/30/2020</c:v>
              </c:pt>
              <c:pt idx="151">
                <c:v>3/31/2020</c:v>
              </c:pt>
              <c:pt idx="152">
                <c:v>4/1/2020</c:v>
              </c:pt>
              <c:pt idx="153">
                <c:v>4/2/2020</c:v>
              </c:pt>
              <c:pt idx="154">
                <c:v>4/3/2020</c:v>
              </c:pt>
              <c:pt idx="155">
                <c:v>4/4/2020</c:v>
              </c:pt>
              <c:pt idx="156">
                <c:v>4/5/2020</c:v>
              </c:pt>
              <c:pt idx="157">
                <c:v>4/6/2020</c:v>
              </c:pt>
              <c:pt idx="158">
                <c:v>4/7/2020</c:v>
              </c:pt>
              <c:pt idx="159">
                <c:v>4/8/2020</c:v>
              </c:pt>
              <c:pt idx="160">
                <c:v>4/9/2020</c:v>
              </c:pt>
              <c:pt idx="161">
                <c:v>4/10/2020</c:v>
              </c:pt>
              <c:pt idx="162">
                <c:v>4/11/2020</c:v>
              </c:pt>
              <c:pt idx="163">
                <c:v>4/12/2020</c:v>
              </c:pt>
              <c:pt idx="164">
                <c:v>4/13/2020</c:v>
              </c:pt>
              <c:pt idx="165">
                <c:v>4/14/2020</c:v>
              </c:pt>
              <c:pt idx="166">
                <c:v>4/15/2020</c:v>
              </c:pt>
              <c:pt idx="167">
                <c:v>4/16/2020</c:v>
              </c:pt>
              <c:pt idx="168">
                <c:v>4/17/2020</c:v>
              </c:pt>
              <c:pt idx="169">
                <c:v>4/18/2020</c:v>
              </c:pt>
              <c:pt idx="170">
                <c:v>4/19/2020</c:v>
              </c:pt>
              <c:pt idx="171">
                <c:v>4/20/2020</c:v>
              </c:pt>
              <c:pt idx="172">
                <c:v>4/21/2020</c:v>
              </c:pt>
              <c:pt idx="173">
                <c:v>4/22/2020</c:v>
              </c:pt>
              <c:pt idx="174">
                <c:v>4/23/2020</c:v>
              </c:pt>
              <c:pt idx="175">
                <c:v>4/24/2020</c:v>
              </c:pt>
              <c:pt idx="176">
                <c:v>4/25/2020</c:v>
              </c:pt>
              <c:pt idx="177">
                <c:v>4/26/2020</c:v>
              </c:pt>
              <c:pt idx="178">
                <c:v>4/27/2020</c:v>
              </c:pt>
              <c:pt idx="179">
                <c:v>4/28/2020</c:v>
              </c:pt>
              <c:pt idx="180">
                <c:v>4/29/2020</c:v>
              </c:pt>
              <c:pt idx="181">
                <c:v>4/30/2020</c:v>
              </c:pt>
              <c:pt idx="182">
                <c:v>5/1/2020</c:v>
              </c:pt>
              <c:pt idx="183">
                <c:v>5/2/2020</c:v>
              </c:pt>
              <c:pt idx="184">
                <c:v>5/3/2020</c:v>
              </c:pt>
              <c:pt idx="185">
                <c:v>5/4/2020</c:v>
              </c:pt>
              <c:pt idx="186">
                <c:v>5/5/2020</c:v>
              </c:pt>
              <c:pt idx="187">
                <c:v>5/6/2020</c:v>
              </c:pt>
              <c:pt idx="188">
                <c:v>5/7/2020</c:v>
              </c:pt>
              <c:pt idx="189">
                <c:v>5/8/2020</c:v>
              </c:pt>
              <c:pt idx="190">
                <c:v>5/9/2020</c:v>
              </c:pt>
              <c:pt idx="191">
                <c:v>5/10/2020</c:v>
              </c:pt>
              <c:pt idx="192">
                <c:v>5/11/2020</c:v>
              </c:pt>
              <c:pt idx="193">
                <c:v>5/12/2020</c:v>
              </c:pt>
              <c:pt idx="194">
                <c:v>5/13/2020</c:v>
              </c:pt>
              <c:pt idx="195">
                <c:v>5/14/2020</c:v>
              </c:pt>
              <c:pt idx="196">
                <c:v>5/15/2020</c:v>
              </c:pt>
              <c:pt idx="197">
                <c:v>5/16/2020</c:v>
              </c:pt>
              <c:pt idx="198">
                <c:v>5/17/2020</c:v>
              </c:pt>
              <c:pt idx="199">
                <c:v>5/18/2020</c:v>
              </c:pt>
              <c:pt idx="200">
                <c:v>5/19/2020</c:v>
              </c:pt>
              <c:pt idx="201">
                <c:v>5/20/2020</c:v>
              </c:pt>
              <c:pt idx="202">
                <c:v>5/21/2020</c:v>
              </c:pt>
              <c:pt idx="203">
                <c:v>5/22/2020</c:v>
              </c:pt>
              <c:pt idx="204">
                <c:v>5/23/2020</c:v>
              </c:pt>
              <c:pt idx="205">
                <c:v>5/24/2020</c:v>
              </c:pt>
              <c:pt idx="206">
                <c:v>5/25/2020</c:v>
              </c:pt>
              <c:pt idx="207">
                <c:v>5/26/2020</c:v>
              </c:pt>
              <c:pt idx="208">
                <c:v>5/27/2020</c:v>
              </c:pt>
              <c:pt idx="209">
                <c:v>5/28/2020</c:v>
              </c:pt>
              <c:pt idx="210">
                <c:v>5/29/2020</c:v>
              </c:pt>
              <c:pt idx="211">
                <c:v>5/30/2020</c:v>
              </c:pt>
              <c:pt idx="212">
                <c:v>5/31/2020</c:v>
              </c:pt>
              <c:pt idx="213">
                <c:v>6/1/2020</c:v>
              </c:pt>
              <c:pt idx="214">
                <c:v>6/2/2020</c:v>
              </c:pt>
              <c:pt idx="215">
                <c:v>6/3/2020</c:v>
              </c:pt>
              <c:pt idx="216">
                <c:v>6/4/2020</c:v>
              </c:pt>
              <c:pt idx="217">
                <c:v>6/5/2020</c:v>
              </c:pt>
              <c:pt idx="218">
                <c:v>6/6/2020</c:v>
              </c:pt>
              <c:pt idx="219">
                <c:v>6/7/2020</c:v>
              </c:pt>
              <c:pt idx="220">
                <c:v>6/8/2020</c:v>
              </c:pt>
              <c:pt idx="221">
                <c:v>6/9/2020</c:v>
              </c:pt>
              <c:pt idx="222">
                <c:v>6/10/2020</c:v>
              </c:pt>
              <c:pt idx="223">
                <c:v>6/11/2020</c:v>
              </c:pt>
              <c:pt idx="224">
                <c:v>6/12/2020</c:v>
              </c:pt>
              <c:pt idx="225">
                <c:v>6/13/2020</c:v>
              </c:pt>
              <c:pt idx="226">
                <c:v>6/14/2020</c:v>
              </c:pt>
              <c:pt idx="227">
                <c:v>6/15/2020</c:v>
              </c:pt>
              <c:pt idx="228">
                <c:v>6/16/2020</c:v>
              </c:pt>
              <c:pt idx="229">
                <c:v>6/17/2020</c:v>
              </c:pt>
              <c:pt idx="230">
                <c:v>6/18/2020</c:v>
              </c:pt>
              <c:pt idx="231">
                <c:v>6/19/2020</c:v>
              </c:pt>
              <c:pt idx="232">
                <c:v>6/20/2020</c:v>
              </c:pt>
              <c:pt idx="233">
                <c:v>6/21/2020</c:v>
              </c:pt>
              <c:pt idx="234">
                <c:v>6/22/2020</c:v>
              </c:pt>
              <c:pt idx="235">
                <c:v>6/23/2020</c:v>
              </c:pt>
              <c:pt idx="236">
                <c:v>6/24/2020</c:v>
              </c:pt>
              <c:pt idx="237">
                <c:v>6/25/2020</c:v>
              </c:pt>
              <c:pt idx="238">
                <c:v>6/26/2020</c:v>
              </c:pt>
              <c:pt idx="239">
                <c:v>6/27/2020</c:v>
              </c:pt>
              <c:pt idx="240">
                <c:v>6/28/2020</c:v>
              </c:pt>
              <c:pt idx="241">
                <c:v>6/29/2020</c:v>
              </c:pt>
              <c:pt idx="242">
                <c:v>6/30/2020</c:v>
              </c:pt>
              <c:pt idx="243">
                <c:v>7/1/2020</c:v>
              </c:pt>
              <c:pt idx="244">
                <c:v>7/2/2020</c:v>
              </c:pt>
              <c:pt idx="245">
                <c:v>7/3/2020</c:v>
              </c:pt>
              <c:pt idx="246">
                <c:v>7/4/2020</c:v>
              </c:pt>
              <c:pt idx="247">
                <c:v>7/5/2020</c:v>
              </c:pt>
              <c:pt idx="248">
                <c:v>7/6/2020</c:v>
              </c:pt>
              <c:pt idx="249">
                <c:v>7/7/2020</c:v>
              </c:pt>
              <c:pt idx="250">
                <c:v>7/8/2020</c:v>
              </c:pt>
              <c:pt idx="251">
                <c:v>7/9/2020</c:v>
              </c:pt>
              <c:pt idx="252">
                <c:v>7/10/2020</c:v>
              </c:pt>
              <c:pt idx="253">
                <c:v>7/11/2020</c:v>
              </c:pt>
              <c:pt idx="254">
                <c:v>7/12/2020</c:v>
              </c:pt>
              <c:pt idx="255">
                <c:v>7/13/2020</c:v>
              </c:pt>
              <c:pt idx="256">
                <c:v>7/14/2020</c:v>
              </c:pt>
              <c:pt idx="257">
                <c:v>7/15/2020</c:v>
              </c:pt>
              <c:pt idx="258">
                <c:v>7/16/2020</c:v>
              </c:pt>
              <c:pt idx="259">
                <c:v>7/17/2020</c:v>
              </c:pt>
              <c:pt idx="260">
                <c:v>7/18/2020</c:v>
              </c:pt>
              <c:pt idx="261">
                <c:v>7/19/2020</c:v>
              </c:pt>
              <c:pt idx="262">
                <c:v>7/20/2020</c:v>
              </c:pt>
              <c:pt idx="263">
                <c:v>7/21/2020</c:v>
              </c:pt>
              <c:pt idx="264">
                <c:v>7/22/2020</c:v>
              </c:pt>
              <c:pt idx="265">
                <c:v>7/23/2020</c:v>
              </c:pt>
              <c:pt idx="266">
                <c:v>7/24/2020</c:v>
              </c:pt>
              <c:pt idx="267">
                <c:v>7/25/2020</c:v>
              </c:pt>
              <c:pt idx="268">
                <c:v>7/26/2020</c:v>
              </c:pt>
              <c:pt idx="269">
                <c:v>7/27/2020</c:v>
              </c:pt>
              <c:pt idx="270">
                <c:v>7/28/2020</c:v>
              </c:pt>
              <c:pt idx="271">
                <c:v>7/29/2020</c:v>
              </c:pt>
              <c:pt idx="272">
                <c:v>7/30/2020</c:v>
              </c:pt>
              <c:pt idx="273">
                <c:v>7/31/2020</c:v>
              </c:pt>
              <c:pt idx="274">
                <c:v>8/1/2020</c:v>
              </c:pt>
              <c:pt idx="275">
                <c:v>8/2/2020</c:v>
              </c:pt>
              <c:pt idx="276">
                <c:v>8/3/2020</c:v>
              </c:pt>
              <c:pt idx="277">
                <c:v>8/4/2020</c:v>
              </c:pt>
              <c:pt idx="278">
                <c:v>8/5/2020</c:v>
              </c:pt>
              <c:pt idx="279">
                <c:v>8/6/2020</c:v>
              </c:pt>
              <c:pt idx="280">
                <c:v>8/7/2020</c:v>
              </c:pt>
              <c:pt idx="281">
                <c:v>8/8/2020</c:v>
              </c:pt>
              <c:pt idx="282">
                <c:v>8/9/2020</c:v>
              </c:pt>
              <c:pt idx="283">
                <c:v>8/10/2020</c:v>
              </c:pt>
              <c:pt idx="284">
                <c:v>8/11/2020</c:v>
              </c:pt>
              <c:pt idx="285">
                <c:v>8/12/2020</c:v>
              </c:pt>
              <c:pt idx="286">
                <c:v>8/13/2020</c:v>
              </c:pt>
              <c:pt idx="287">
                <c:v>8/14/2020</c:v>
              </c:pt>
              <c:pt idx="288">
                <c:v>8/15/2020</c:v>
              </c:pt>
              <c:pt idx="289">
                <c:v>8/16/2020</c:v>
              </c:pt>
              <c:pt idx="290">
                <c:v>8/17/2020</c:v>
              </c:pt>
              <c:pt idx="291">
                <c:v>8/18/2020</c:v>
              </c:pt>
              <c:pt idx="292">
                <c:v>8/19/2020</c:v>
              </c:pt>
              <c:pt idx="293">
                <c:v>8/20/2020</c:v>
              </c:pt>
              <c:pt idx="294">
                <c:v>8/21/2020</c:v>
              </c:pt>
              <c:pt idx="295">
                <c:v>8/22/2020</c:v>
              </c:pt>
              <c:pt idx="296">
                <c:v>8/23/2020</c:v>
              </c:pt>
              <c:pt idx="297">
                <c:v>8/24/2020</c:v>
              </c:pt>
              <c:pt idx="298">
                <c:v>8/25/2020</c:v>
              </c:pt>
              <c:pt idx="299">
                <c:v>8/26/2020</c:v>
              </c:pt>
              <c:pt idx="300">
                <c:v>8/27/2020</c:v>
              </c:pt>
              <c:pt idx="301">
                <c:v>8/28/2020</c:v>
              </c:pt>
              <c:pt idx="302">
                <c:v>8/29/2020</c:v>
              </c:pt>
              <c:pt idx="303">
                <c:v>8/30/2020</c:v>
              </c:pt>
              <c:pt idx="304">
                <c:v>8/31/2020</c:v>
              </c:pt>
              <c:pt idx="305">
                <c:v>9/1/2020</c:v>
              </c:pt>
              <c:pt idx="306">
                <c:v>9/2/2020</c:v>
              </c:pt>
              <c:pt idx="307">
                <c:v>9/3/2020</c:v>
              </c:pt>
              <c:pt idx="308">
                <c:v>9/4/2020</c:v>
              </c:pt>
              <c:pt idx="309">
                <c:v>9/5/2020</c:v>
              </c:pt>
              <c:pt idx="310">
                <c:v>9/6/2020</c:v>
              </c:pt>
              <c:pt idx="311">
                <c:v>9/7/2020</c:v>
              </c:pt>
              <c:pt idx="312">
                <c:v>9/8/2020</c:v>
              </c:pt>
              <c:pt idx="313">
                <c:v>9/9/2020</c:v>
              </c:pt>
              <c:pt idx="314">
                <c:v>9/10/2020</c:v>
              </c:pt>
              <c:pt idx="315">
                <c:v>9/11/2020</c:v>
              </c:pt>
              <c:pt idx="316">
                <c:v>9/12/2020</c:v>
              </c:pt>
              <c:pt idx="317">
                <c:v>9/13/2020</c:v>
              </c:pt>
              <c:pt idx="318">
                <c:v>9/14/2020</c:v>
              </c:pt>
              <c:pt idx="319">
                <c:v>9/15/2020</c:v>
              </c:pt>
              <c:pt idx="320">
                <c:v>9/16/2020</c:v>
              </c:pt>
              <c:pt idx="321">
                <c:v>9/17/2020</c:v>
              </c:pt>
              <c:pt idx="322">
                <c:v>9/18/2020</c:v>
              </c:pt>
              <c:pt idx="323">
                <c:v>9/19/2020</c:v>
              </c:pt>
              <c:pt idx="324">
                <c:v>9/20/2020</c:v>
              </c:pt>
              <c:pt idx="325">
                <c:v>9/21/2020</c:v>
              </c:pt>
              <c:pt idx="326">
                <c:v>9/22/2020</c:v>
              </c:pt>
              <c:pt idx="327">
                <c:v>9/23/2020</c:v>
              </c:pt>
              <c:pt idx="328">
                <c:v>9/24/2020</c:v>
              </c:pt>
              <c:pt idx="329">
                <c:v>9/25/2020</c:v>
              </c:pt>
              <c:pt idx="330">
                <c:v>9/26/2020</c:v>
              </c:pt>
              <c:pt idx="331">
                <c:v>9/27/2020</c:v>
              </c:pt>
              <c:pt idx="332">
                <c:v>9/28/2020</c:v>
              </c:pt>
              <c:pt idx="333">
                <c:v>9/29/2020</c:v>
              </c:pt>
              <c:pt idx="334">
                <c:v>9/30/2020</c:v>
              </c:pt>
              <c:pt idx="335">
                <c:v>10/1/2020</c:v>
              </c:pt>
              <c:pt idx="336">
                <c:v>10/2/2020</c:v>
              </c:pt>
              <c:pt idx="337">
                <c:v>10/3/2020</c:v>
              </c:pt>
              <c:pt idx="338">
                <c:v>10/4/2020</c:v>
              </c:pt>
              <c:pt idx="339">
                <c:v>10/5/2020</c:v>
              </c:pt>
              <c:pt idx="340">
                <c:v>10/6/2020</c:v>
              </c:pt>
              <c:pt idx="341">
                <c:v>10/7/2020</c:v>
              </c:pt>
              <c:pt idx="342">
                <c:v>10/8/2020</c:v>
              </c:pt>
              <c:pt idx="343">
                <c:v>10/9/2020</c:v>
              </c:pt>
              <c:pt idx="344">
                <c:v>10/10/2020</c:v>
              </c:pt>
              <c:pt idx="345">
                <c:v>10/11/2020</c:v>
              </c:pt>
              <c:pt idx="346">
                <c:v>10/12/2020</c:v>
              </c:pt>
              <c:pt idx="347">
                <c:v>10/13/2020</c:v>
              </c:pt>
              <c:pt idx="348">
                <c:v>10/14/2020</c:v>
              </c:pt>
              <c:pt idx="349">
                <c:v>10/15/2020</c:v>
              </c:pt>
              <c:pt idx="350">
                <c:v>10/16/2020</c:v>
              </c:pt>
              <c:pt idx="351">
                <c:v>10/17/2020</c:v>
              </c:pt>
              <c:pt idx="352">
                <c:v>10/18/2020</c:v>
              </c:pt>
              <c:pt idx="353">
                <c:v>10/19/2020</c:v>
              </c:pt>
              <c:pt idx="354">
                <c:v>10/20/2020</c:v>
              </c:pt>
              <c:pt idx="355">
                <c:v>10/21/2020</c:v>
              </c:pt>
              <c:pt idx="356">
                <c:v>10/22/2020</c:v>
              </c:pt>
              <c:pt idx="357">
                <c:v>10/23/2020</c:v>
              </c:pt>
              <c:pt idx="358">
                <c:v>10/24/2020</c:v>
              </c:pt>
              <c:pt idx="359">
                <c:v>10/25/2020</c:v>
              </c:pt>
              <c:pt idx="360">
                <c:v>10/26/2020</c:v>
              </c:pt>
              <c:pt idx="361">
                <c:v>10/27/2020</c:v>
              </c:pt>
              <c:pt idx="362">
                <c:v>10/28/2020</c:v>
              </c:pt>
              <c:pt idx="363">
                <c:v>10/29/2020</c:v>
              </c:pt>
              <c:pt idx="364">
                <c:v>10/30/2020</c:v>
              </c:pt>
            </c:strLit>
          </c:cat>
          <c:val>
            <c:numLit>
              <c:formatCode>General</c:formatCode>
              <c:ptCount val="365"/>
              <c:pt idx="0">
                <c:v>9553.99</c:v>
              </c:pt>
              <c:pt idx="1">
                <c:v>6558.9</c:v>
              </c:pt>
              <c:pt idx="2">
                <c:v>5754.9</c:v>
              </c:pt>
              <c:pt idx="3">
                <c:v>4173.0600000000004</c:v>
              </c:pt>
              <c:pt idx="4">
                <c:v>3007.01</c:v>
              </c:pt>
              <c:pt idx="5">
                <c:v>2880.38</c:v>
              </c:pt>
              <c:pt idx="6">
                <c:v>5346.34</c:v>
              </c:pt>
              <c:pt idx="7">
                <c:v>8343.01</c:v>
              </c:pt>
              <c:pt idx="8">
                <c:v>7722.88</c:v>
              </c:pt>
              <c:pt idx="9">
                <c:v>4272.53</c:v>
              </c:pt>
              <c:pt idx="10">
                <c:v>3459.89</c:v>
              </c:pt>
              <c:pt idx="11">
                <c:v>4104.17</c:v>
              </c:pt>
              <c:pt idx="12">
                <c:v>4336.08</c:v>
              </c:pt>
              <c:pt idx="13">
                <c:v>5489.35</c:v>
              </c:pt>
              <c:pt idx="14">
                <c:v>10728.11</c:v>
              </c:pt>
              <c:pt idx="15">
                <c:v>7610.11</c:v>
              </c:pt>
              <c:pt idx="16">
                <c:v>5320.26</c:v>
              </c:pt>
              <c:pt idx="17">
                <c:v>5713.96</c:v>
              </c:pt>
              <c:pt idx="18">
                <c:v>6855.5</c:v>
              </c:pt>
              <c:pt idx="19">
                <c:v>6414.7</c:v>
              </c:pt>
              <c:pt idx="20">
                <c:v>5173.24</c:v>
              </c:pt>
              <c:pt idx="21">
                <c:v>6166.27</c:v>
              </c:pt>
              <c:pt idx="22">
                <c:v>3591.79</c:v>
              </c:pt>
              <c:pt idx="23">
                <c:v>4921.2</c:v>
              </c:pt>
              <c:pt idx="24">
                <c:v>3603.71</c:v>
              </c:pt>
              <c:pt idx="25">
                <c:v>3761.16</c:v>
              </c:pt>
              <c:pt idx="26">
                <c:v>6132.5</c:v>
              </c:pt>
              <c:pt idx="27">
                <c:v>5184.92</c:v>
              </c:pt>
              <c:pt idx="28">
                <c:v>8794.11</c:v>
              </c:pt>
              <c:pt idx="29">
                <c:v>6126.53</c:v>
              </c:pt>
              <c:pt idx="30">
                <c:v>5910.23</c:v>
              </c:pt>
              <c:pt idx="31">
                <c:v>3572.12</c:v>
              </c:pt>
              <c:pt idx="32">
                <c:v>4661.33</c:v>
              </c:pt>
              <c:pt idx="33">
                <c:v>3160.07</c:v>
              </c:pt>
              <c:pt idx="34">
                <c:v>5331.11</c:v>
              </c:pt>
              <c:pt idx="35">
                <c:v>5444.1</c:v>
              </c:pt>
              <c:pt idx="36">
                <c:v>6063.96</c:v>
              </c:pt>
              <c:pt idx="37">
                <c:v>5061.55</c:v>
              </c:pt>
              <c:pt idx="38">
                <c:v>3953.15</c:v>
              </c:pt>
              <c:pt idx="39">
                <c:v>3590.45</c:v>
              </c:pt>
              <c:pt idx="40">
                <c:v>4427.75</c:v>
              </c:pt>
              <c:pt idx="41">
                <c:v>5241.0200000000004</c:v>
              </c:pt>
              <c:pt idx="42">
                <c:v>6441.5</c:v>
              </c:pt>
              <c:pt idx="43">
                <c:v>7238.88</c:v>
              </c:pt>
              <c:pt idx="44">
                <c:v>5956.3</c:v>
              </c:pt>
              <c:pt idx="45">
                <c:v>5277.62</c:v>
              </c:pt>
              <c:pt idx="46">
                <c:v>4914.49</c:v>
              </c:pt>
              <c:pt idx="47">
                <c:v>6242.65</c:v>
              </c:pt>
              <c:pt idx="48">
                <c:v>6348.78</c:v>
              </c:pt>
              <c:pt idx="49">
                <c:v>8849.61</c:v>
              </c:pt>
              <c:pt idx="50">
                <c:v>5732.19</c:v>
              </c:pt>
              <c:pt idx="51">
                <c:v>4849.93</c:v>
              </c:pt>
              <c:pt idx="52">
                <c:v>4273.04</c:v>
              </c:pt>
              <c:pt idx="53">
                <c:v>4806.5200000000004</c:v>
              </c:pt>
              <c:pt idx="54">
                <c:v>6225.75</c:v>
              </c:pt>
              <c:pt idx="55">
                <c:v>4705.34</c:v>
              </c:pt>
              <c:pt idx="56">
                <c:v>11059.42</c:v>
              </c:pt>
              <c:pt idx="57">
                <c:v>5583.94</c:v>
              </c:pt>
              <c:pt idx="58">
                <c:v>9041.23</c:v>
              </c:pt>
              <c:pt idx="59">
                <c:v>6825.77</c:v>
              </c:pt>
              <c:pt idx="60">
                <c:v>7556.48</c:v>
              </c:pt>
              <c:pt idx="61">
                <c:v>7524.24</c:v>
              </c:pt>
              <c:pt idx="62">
                <c:v>7461.31</c:v>
              </c:pt>
              <c:pt idx="63">
                <c:v>9442.81</c:v>
              </c:pt>
              <c:pt idx="64">
                <c:v>7187.9</c:v>
              </c:pt>
              <c:pt idx="65">
                <c:v>5316.92</c:v>
              </c:pt>
              <c:pt idx="66">
                <c:v>4640.2700000000004</c:v>
              </c:pt>
              <c:pt idx="67">
                <c:v>7149.02</c:v>
              </c:pt>
              <c:pt idx="68">
                <c:v>7935.51</c:v>
              </c:pt>
              <c:pt idx="69">
                <c:v>8699.73</c:v>
              </c:pt>
              <c:pt idx="70">
                <c:v>10205.200000000001</c:v>
              </c:pt>
              <c:pt idx="71">
                <c:v>7214.07</c:v>
              </c:pt>
              <c:pt idx="72">
                <c:v>4225.46</c:v>
              </c:pt>
              <c:pt idx="73">
                <c:v>3802.96</c:v>
              </c:pt>
              <c:pt idx="74">
                <c:v>4146.55</c:v>
              </c:pt>
              <c:pt idx="75">
                <c:v>4958.18</c:v>
              </c:pt>
              <c:pt idx="76">
                <c:v>10733.6</c:v>
              </c:pt>
              <c:pt idx="77">
                <c:v>9536.67</c:v>
              </c:pt>
              <c:pt idx="78">
                <c:v>7645.26</c:v>
              </c:pt>
              <c:pt idx="79">
                <c:v>5570.8</c:v>
              </c:pt>
              <c:pt idx="80">
                <c:v>3925.97</c:v>
              </c:pt>
              <c:pt idx="81">
                <c:v>8009.56</c:v>
              </c:pt>
              <c:pt idx="82">
                <c:v>5886.16</c:v>
              </c:pt>
              <c:pt idx="83">
                <c:v>8561.08</c:v>
              </c:pt>
              <c:pt idx="84">
                <c:v>9139.99</c:v>
              </c:pt>
              <c:pt idx="85">
                <c:v>6949.19</c:v>
              </c:pt>
              <c:pt idx="86">
                <c:v>5030.03</c:v>
              </c:pt>
              <c:pt idx="87">
                <c:v>4242.5600000000004</c:v>
              </c:pt>
              <c:pt idx="88">
                <c:v>6939.12</c:v>
              </c:pt>
              <c:pt idx="89">
                <c:v>6156.28</c:v>
              </c:pt>
              <c:pt idx="90">
                <c:v>7427.96</c:v>
              </c:pt>
              <c:pt idx="91">
                <c:v>8939.51</c:v>
              </c:pt>
              <c:pt idx="92">
                <c:v>7128.76</c:v>
              </c:pt>
              <c:pt idx="93">
                <c:v>7305.8</c:v>
              </c:pt>
              <c:pt idx="94">
                <c:v>7749.05</c:v>
              </c:pt>
              <c:pt idx="95">
                <c:v>6577.6</c:v>
              </c:pt>
              <c:pt idx="96">
                <c:v>6661.32</c:v>
              </c:pt>
              <c:pt idx="97">
                <c:v>6679.31</c:v>
              </c:pt>
              <c:pt idx="98">
                <c:v>10595.82</c:v>
              </c:pt>
              <c:pt idx="99">
                <c:v>7047.64</c:v>
              </c:pt>
              <c:pt idx="100">
                <c:v>5613.11</c:v>
              </c:pt>
              <c:pt idx="101">
                <c:v>6013.66</c:v>
              </c:pt>
              <c:pt idx="102">
                <c:v>6027.11</c:v>
              </c:pt>
              <c:pt idx="103">
                <c:v>7572.11</c:v>
              </c:pt>
              <c:pt idx="104">
                <c:v>6997.54</c:v>
              </c:pt>
              <c:pt idx="105">
                <c:v>10849.77</c:v>
              </c:pt>
              <c:pt idx="106">
                <c:v>7823.21</c:v>
              </c:pt>
              <c:pt idx="107">
                <c:v>5461.43</c:v>
              </c:pt>
              <c:pt idx="108">
                <c:v>4368.66</c:v>
              </c:pt>
              <c:pt idx="109">
                <c:v>5443.79</c:v>
              </c:pt>
              <c:pt idx="110">
                <c:v>6162.16</c:v>
              </c:pt>
              <c:pt idx="111">
                <c:v>10815.95</c:v>
              </c:pt>
              <c:pt idx="112">
                <c:v>11026</c:v>
              </c:pt>
              <c:pt idx="113">
                <c:v>6992.59</c:v>
              </c:pt>
              <c:pt idx="114">
                <c:v>8896.65</c:v>
              </c:pt>
              <c:pt idx="115">
                <c:v>5680.24</c:v>
              </c:pt>
              <c:pt idx="116">
                <c:v>8777.32</c:v>
              </c:pt>
              <c:pt idx="117">
                <c:v>11511.57</c:v>
              </c:pt>
              <c:pt idx="118">
                <c:v>9964</c:v>
              </c:pt>
              <c:pt idx="119">
                <c:v>14548.65</c:v>
              </c:pt>
              <c:pt idx="120">
                <c:v>11971.74</c:v>
              </c:pt>
              <c:pt idx="121">
                <c:v>12041.73</c:v>
              </c:pt>
              <c:pt idx="122">
                <c:v>7616.96</c:v>
              </c:pt>
              <c:pt idx="123">
                <c:v>11562.98</c:v>
              </c:pt>
              <c:pt idx="124">
                <c:v>11288.19</c:v>
              </c:pt>
              <c:pt idx="125">
                <c:v>12098.43</c:v>
              </c:pt>
              <c:pt idx="126">
                <c:v>12157.66</c:v>
              </c:pt>
              <c:pt idx="127">
                <c:v>13970.61</c:v>
              </c:pt>
              <c:pt idx="128">
                <c:v>11873.21</c:v>
              </c:pt>
              <c:pt idx="129">
                <c:v>7726.4</c:v>
              </c:pt>
              <c:pt idx="130">
                <c:v>9998.15</c:v>
              </c:pt>
              <c:pt idx="131">
                <c:v>10927.85</c:v>
              </c:pt>
              <c:pt idx="132">
                <c:v>9976.0499999999993</c:v>
              </c:pt>
              <c:pt idx="133">
                <c:v>14030.56</c:v>
              </c:pt>
              <c:pt idx="134">
                <c:v>14878.76</c:v>
              </c:pt>
              <c:pt idx="135">
                <c:v>9247.56</c:v>
              </c:pt>
              <c:pt idx="136">
                <c:v>14479.84</c:v>
              </c:pt>
              <c:pt idx="137">
                <c:v>11443.45</c:v>
              </c:pt>
              <c:pt idx="138">
                <c:v>9683.0400000000009</c:v>
              </c:pt>
              <c:pt idx="139">
                <c:v>11252.95</c:v>
              </c:pt>
              <c:pt idx="140">
                <c:v>17136.03</c:v>
              </c:pt>
              <c:pt idx="141">
                <c:v>12829.74</c:v>
              </c:pt>
              <c:pt idx="142">
                <c:v>9539.56</c:v>
              </c:pt>
              <c:pt idx="143">
                <c:v>8074.7</c:v>
              </c:pt>
              <c:pt idx="144">
                <c:v>9124.0400000000009</c:v>
              </c:pt>
              <c:pt idx="145">
                <c:v>7920.88</c:v>
              </c:pt>
              <c:pt idx="146">
                <c:v>11071.81</c:v>
              </c:pt>
              <c:pt idx="147">
                <c:v>16215.11</c:v>
              </c:pt>
              <c:pt idx="148">
                <c:v>15085.16</c:v>
              </c:pt>
              <c:pt idx="149">
                <c:v>10344.379999999999</c:v>
              </c:pt>
              <c:pt idx="150">
                <c:v>12078.34</c:v>
              </c:pt>
              <c:pt idx="151">
                <c:v>13787.75</c:v>
              </c:pt>
              <c:pt idx="152">
                <c:v>13043.51</c:v>
              </c:pt>
              <c:pt idx="153">
                <c:v>15269.32</c:v>
              </c:pt>
              <c:pt idx="154">
                <c:v>14707.15</c:v>
              </c:pt>
              <c:pt idx="155">
                <c:v>12823.44</c:v>
              </c:pt>
              <c:pt idx="156">
                <c:v>12296.26</c:v>
              </c:pt>
              <c:pt idx="157">
                <c:v>8532.35</c:v>
              </c:pt>
              <c:pt idx="158">
                <c:v>15376.11</c:v>
              </c:pt>
              <c:pt idx="159">
                <c:v>11615.48</c:v>
              </c:pt>
              <c:pt idx="160">
                <c:v>11510.45</c:v>
              </c:pt>
              <c:pt idx="161">
                <c:v>18451.45</c:v>
              </c:pt>
              <c:pt idx="162">
                <c:v>11052.54</c:v>
              </c:pt>
              <c:pt idx="163">
                <c:v>8579.5400000000009</c:v>
              </c:pt>
              <c:pt idx="164">
                <c:v>10632.89</c:v>
              </c:pt>
              <c:pt idx="165">
                <c:v>15741.64</c:v>
              </c:pt>
              <c:pt idx="166">
                <c:v>30816.51</c:v>
              </c:pt>
              <c:pt idx="167">
                <c:v>25301.34</c:v>
              </c:pt>
              <c:pt idx="168">
                <c:v>24682.639999999999</c:v>
              </c:pt>
              <c:pt idx="169">
                <c:v>22510.2</c:v>
              </c:pt>
              <c:pt idx="170">
                <c:v>19743.22</c:v>
              </c:pt>
              <c:pt idx="171">
                <c:v>13725.7</c:v>
              </c:pt>
              <c:pt idx="172">
                <c:v>12943.02</c:v>
              </c:pt>
              <c:pt idx="173">
                <c:v>15952.19</c:v>
              </c:pt>
              <c:pt idx="174">
                <c:v>18648.8</c:v>
              </c:pt>
              <c:pt idx="175">
                <c:v>20721.189999999999</c:v>
              </c:pt>
              <c:pt idx="176">
                <c:v>13892.82</c:v>
              </c:pt>
              <c:pt idx="177">
                <c:v>16570.16</c:v>
              </c:pt>
              <c:pt idx="178">
                <c:v>15224.51</c:v>
              </c:pt>
              <c:pt idx="179">
                <c:v>18051.61</c:v>
              </c:pt>
              <c:pt idx="180">
                <c:v>17641.54</c:v>
              </c:pt>
              <c:pt idx="181">
                <c:v>25451.57</c:v>
              </c:pt>
              <c:pt idx="182">
                <c:v>29710.34</c:v>
              </c:pt>
              <c:pt idx="183">
                <c:v>22539.75</c:v>
              </c:pt>
              <c:pt idx="184">
                <c:v>18018.349999999999</c:v>
              </c:pt>
              <c:pt idx="185">
                <c:v>21809.51</c:v>
              </c:pt>
              <c:pt idx="186">
                <c:v>14724.85</c:v>
              </c:pt>
              <c:pt idx="187">
                <c:v>14349.19</c:v>
              </c:pt>
              <c:pt idx="188">
                <c:v>15468.11</c:v>
              </c:pt>
              <c:pt idx="189">
                <c:v>25498.76</c:v>
              </c:pt>
              <c:pt idx="190">
                <c:v>21500.799999999999</c:v>
              </c:pt>
              <c:pt idx="191">
                <c:v>19141.400000000001</c:v>
              </c:pt>
              <c:pt idx="192">
                <c:v>14693.77</c:v>
              </c:pt>
              <c:pt idx="193">
                <c:v>15824.47</c:v>
              </c:pt>
              <c:pt idx="194">
                <c:v>23377.040000000001</c:v>
              </c:pt>
              <c:pt idx="195">
                <c:v>20800.23</c:v>
              </c:pt>
              <c:pt idx="196">
                <c:v>30513.61</c:v>
              </c:pt>
              <c:pt idx="197">
                <c:v>23393.599999999999</c:v>
              </c:pt>
              <c:pt idx="198">
                <c:v>20784.439999999999</c:v>
              </c:pt>
              <c:pt idx="199">
                <c:v>16972.8</c:v>
              </c:pt>
              <c:pt idx="200">
                <c:v>22689.94</c:v>
              </c:pt>
              <c:pt idx="201">
                <c:v>20293.12</c:v>
              </c:pt>
              <c:pt idx="202">
                <c:v>21950.720000000001</c:v>
              </c:pt>
              <c:pt idx="203">
                <c:v>28476.97</c:v>
              </c:pt>
              <c:pt idx="204">
                <c:v>18025.63</c:v>
              </c:pt>
              <c:pt idx="205">
                <c:v>12505.11</c:v>
              </c:pt>
              <c:pt idx="206">
                <c:v>16287.73</c:v>
              </c:pt>
              <c:pt idx="207">
                <c:v>15387.75</c:v>
              </c:pt>
              <c:pt idx="208">
                <c:v>19158.84</c:v>
              </c:pt>
              <c:pt idx="209">
                <c:v>22322.28</c:v>
              </c:pt>
              <c:pt idx="210">
                <c:v>18541.57</c:v>
              </c:pt>
              <c:pt idx="211">
                <c:v>16218.05</c:v>
              </c:pt>
              <c:pt idx="212">
                <c:v>16207.36</c:v>
              </c:pt>
              <c:pt idx="213">
                <c:v>13352.12</c:v>
              </c:pt>
              <c:pt idx="214">
                <c:v>15703.03</c:v>
              </c:pt>
              <c:pt idx="215">
                <c:v>18854.240000000002</c:v>
              </c:pt>
              <c:pt idx="216">
                <c:v>18342.990000000002</c:v>
              </c:pt>
              <c:pt idx="217">
                <c:v>26831.1</c:v>
              </c:pt>
              <c:pt idx="218">
                <c:v>19503.75</c:v>
              </c:pt>
              <c:pt idx="219">
                <c:v>14976.55</c:v>
              </c:pt>
              <c:pt idx="220">
                <c:v>13064.68</c:v>
              </c:pt>
              <c:pt idx="221">
                <c:v>19057.86</c:v>
              </c:pt>
              <c:pt idx="222">
                <c:v>23385.61</c:v>
              </c:pt>
              <c:pt idx="223">
                <c:v>24295.07</c:v>
              </c:pt>
              <c:pt idx="224">
                <c:v>21235.47</c:v>
              </c:pt>
              <c:pt idx="225">
                <c:v>19302.59</c:v>
              </c:pt>
              <c:pt idx="226">
                <c:v>16186.02</c:v>
              </c:pt>
              <c:pt idx="227">
                <c:v>16536.41</c:v>
              </c:pt>
              <c:pt idx="228">
                <c:v>17445.939999999999</c:v>
              </c:pt>
              <c:pt idx="229">
                <c:v>18487.34</c:v>
              </c:pt>
              <c:pt idx="230">
                <c:v>19963.25</c:v>
              </c:pt>
              <c:pt idx="231">
                <c:v>25916.13</c:v>
              </c:pt>
              <c:pt idx="232">
                <c:v>17618.900000000001</c:v>
              </c:pt>
              <c:pt idx="233">
                <c:v>17006.060000000001</c:v>
              </c:pt>
              <c:pt idx="234">
                <c:v>15136.2</c:v>
              </c:pt>
              <c:pt idx="235">
                <c:v>17966.310000000001</c:v>
              </c:pt>
              <c:pt idx="236">
                <c:v>16495.79</c:v>
              </c:pt>
              <c:pt idx="237">
                <c:v>19567.490000000002</c:v>
              </c:pt>
              <c:pt idx="238">
                <c:v>24751.59</c:v>
              </c:pt>
              <c:pt idx="239">
                <c:v>19246.57</c:v>
              </c:pt>
              <c:pt idx="240">
                <c:v>17092.169999999998</c:v>
              </c:pt>
              <c:pt idx="241">
                <c:v>15091.97</c:v>
              </c:pt>
              <c:pt idx="242">
                <c:v>20334.77</c:v>
              </c:pt>
              <c:pt idx="243">
                <c:v>20646.11</c:v>
              </c:pt>
              <c:pt idx="244">
                <c:v>22282.66</c:v>
              </c:pt>
              <c:pt idx="245">
                <c:v>26604.73</c:v>
              </c:pt>
              <c:pt idx="246">
                <c:v>17848.71</c:v>
              </c:pt>
              <c:pt idx="247">
                <c:v>14695.84</c:v>
              </c:pt>
              <c:pt idx="248">
                <c:v>18310.09</c:v>
              </c:pt>
              <c:pt idx="249">
                <c:v>17174.02</c:v>
              </c:pt>
              <c:pt idx="250">
                <c:v>17255.900000000001</c:v>
              </c:pt>
              <c:pt idx="251">
                <c:v>20511.21</c:v>
              </c:pt>
              <c:pt idx="252">
                <c:v>24431.85</c:v>
              </c:pt>
              <c:pt idx="253">
                <c:v>22149.93</c:v>
              </c:pt>
              <c:pt idx="254">
                <c:v>22064.97</c:v>
              </c:pt>
              <c:pt idx="255">
                <c:v>21948.14</c:v>
              </c:pt>
              <c:pt idx="256">
                <c:v>22564.16</c:v>
              </c:pt>
              <c:pt idx="257">
                <c:v>21483.51</c:v>
              </c:pt>
              <c:pt idx="258">
                <c:v>21666.98</c:v>
              </c:pt>
              <c:pt idx="259">
                <c:v>27972.89</c:v>
              </c:pt>
              <c:pt idx="260">
                <c:v>21367.58</c:v>
              </c:pt>
              <c:pt idx="261">
                <c:v>19303.669999999998</c:v>
              </c:pt>
              <c:pt idx="262">
                <c:v>18706.05</c:v>
              </c:pt>
              <c:pt idx="263">
                <c:v>21513</c:v>
              </c:pt>
              <c:pt idx="264">
                <c:v>19807.18</c:v>
              </c:pt>
              <c:pt idx="265">
                <c:v>23613.53</c:v>
              </c:pt>
              <c:pt idx="266">
                <c:v>33043.949999999997</c:v>
              </c:pt>
              <c:pt idx="267">
                <c:v>23619.360000000001</c:v>
              </c:pt>
              <c:pt idx="268">
                <c:v>21071.88</c:v>
              </c:pt>
              <c:pt idx="269">
                <c:v>21298.959999999999</c:v>
              </c:pt>
              <c:pt idx="270">
                <c:v>23784.799999999999</c:v>
              </c:pt>
              <c:pt idx="271">
                <c:v>18618.25</c:v>
              </c:pt>
              <c:pt idx="272">
                <c:v>26046.71</c:v>
              </c:pt>
              <c:pt idx="273">
                <c:v>26065.360000000001</c:v>
              </c:pt>
              <c:pt idx="274">
                <c:v>27451.47</c:v>
              </c:pt>
              <c:pt idx="275">
                <c:v>20725.87</c:v>
              </c:pt>
              <c:pt idx="276">
                <c:v>22404.76</c:v>
              </c:pt>
              <c:pt idx="277">
                <c:v>21278.35</c:v>
              </c:pt>
              <c:pt idx="278">
                <c:v>23306.639999999999</c:v>
              </c:pt>
              <c:pt idx="279">
                <c:v>24681.4</c:v>
              </c:pt>
              <c:pt idx="280">
                <c:v>24393.45</c:v>
              </c:pt>
              <c:pt idx="281">
                <c:v>20234.259999999998</c:v>
              </c:pt>
              <c:pt idx="282">
                <c:v>20213.310000000001</c:v>
              </c:pt>
              <c:pt idx="283">
                <c:v>18677.740000000002</c:v>
              </c:pt>
              <c:pt idx="284">
                <c:v>19163.72</c:v>
              </c:pt>
              <c:pt idx="285">
                <c:v>18602.759999999998</c:v>
              </c:pt>
              <c:pt idx="286">
                <c:v>20699.05</c:v>
              </c:pt>
              <c:pt idx="287">
                <c:v>32820.28</c:v>
              </c:pt>
              <c:pt idx="288">
                <c:v>23392.79</c:v>
              </c:pt>
              <c:pt idx="289">
                <c:v>20404.27</c:v>
              </c:pt>
              <c:pt idx="290">
                <c:v>18973.45</c:v>
              </c:pt>
              <c:pt idx="291">
                <c:v>23156.78</c:v>
              </c:pt>
              <c:pt idx="292">
                <c:v>16434.25</c:v>
              </c:pt>
              <c:pt idx="293">
                <c:v>20984.74</c:v>
              </c:pt>
              <c:pt idx="294">
                <c:v>20250.669999999998</c:v>
              </c:pt>
              <c:pt idx="295">
                <c:v>23857.89</c:v>
              </c:pt>
              <c:pt idx="296">
                <c:v>18869.240000000002</c:v>
              </c:pt>
              <c:pt idx="297">
                <c:v>16469.84</c:v>
              </c:pt>
              <c:pt idx="298">
                <c:v>16754.55</c:v>
              </c:pt>
              <c:pt idx="299">
                <c:v>15074.56</c:v>
              </c:pt>
              <c:pt idx="300">
                <c:v>19277.34</c:v>
              </c:pt>
              <c:pt idx="301">
                <c:v>22356.74</c:v>
              </c:pt>
              <c:pt idx="302">
                <c:v>22083.07</c:v>
              </c:pt>
              <c:pt idx="303">
                <c:v>18770.05</c:v>
              </c:pt>
              <c:pt idx="304">
                <c:v>19046.91</c:v>
              </c:pt>
              <c:pt idx="305">
                <c:v>23670.53</c:v>
              </c:pt>
              <c:pt idx="306">
                <c:v>21430.93</c:v>
              </c:pt>
              <c:pt idx="307">
                <c:v>20843.990000000002</c:v>
              </c:pt>
              <c:pt idx="308">
                <c:v>26004.74</c:v>
              </c:pt>
              <c:pt idx="309">
                <c:v>23312.13</c:v>
              </c:pt>
              <c:pt idx="310">
                <c:v>20079.830000000002</c:v>
              </c:pt>
              <c:pt idx="311">
                <c:v>20362.560000000001</c:v>
              </c:pt>
              <c:pt idx="312">
                <c:v>17723.36</c:v>
              </c:pt>
              <c:pt idx="313">
                <c:v>15622.5</c:v>
              </c:pt>
              <c:pt idx="314">
                <c:v>21139.77</c:v>
              </c:pt>
              <c:pt idx="315">
                <c:v>27717.83</c:v>
              </c:pt>
              <c:pt idx="316">
                <c:v>18406.400000000001</c:v>
              </c:pt>
              <c:pt idx="317">
                <c:v>16092.34</c:v>
              </c:pt>
              <c:pt idx="318">
                <c:v>17337.650000000001</c:v>
              </c:pt>
              <c:pt idx="319">
                <c:v>20213.45</c:v>
              </c:pt>
              <c:pt idx="320">
                <c:v>20013.86</c:v>
              </c:pt>
              <c:pt idx="321">
                <c:v>21275.78</c:v>
              </c:pt>
              <c:pt idx="322">
                <c:v>24354.15</c:v>
              </c:pt>
              <c:pt idx="323">
                <c:v>25860.85</c:v>
              </c:pt>
              <c:pt idx="324">
                <c:v>20825.990000000002</c:v>
              </c:pt>
              <c:pt idx="325">
                <c:v>19964.32</c:v>
              </c:pt>
              <c:pt idx="326">
                <c:v>21340.83</c:v>
              </c:pt>
              <c:pt idx="327">
                <c:v>20972.44</c:v>
              </c:pt>
              <c:pt idx="328">
                <c:v>22306.85</c:v>
              </c:pt>
              <c:pt idx="329">
                <c:v>25349.02</c:v>
              </c:pt>
              <c:pt idx="330">
                <c:v>22696.12</c:v>
              </c:pt>
              <c:pt idx="331">
                <c:v>15978.09</c:v>
              </c:pt>
              <c:pt idx="332">
                <c:v>17436.46</c:v>
              </c:pt>
              <c:pt idx="333">
                <c:v>16321.84</c:v>
              </c:pt>
              <c:pt idx="334">
                <c:v>20305</c:v>
              </c:pt>
              <c:pt idx="335">
                <c:v>25578.17</c:v>
              </c:pt>
              <c:pt idx="336">
                <c:v>29145.13</c:v>
              </c:pt>
              <c:pt idx="337">
                <c:v>27869.58</c:v>
              </c:pt>
              <c:pt idx="338">
                <c:v>24449.55</c:v>
              </c:pt>
              <c:pt idx="339">
                <c:v>17599.580000000002</c:v>
              </c:pt>
              <c:pt idx="340">
                <c:v>18018.46</c:v>
              </c:pt>
              <c:pt idx="341">
                <c:v>17586.68</c:v>
              </c:pt>
              <c:pt idx="342">
                <c:v>23905.11</c:v>
              </c:pt>
              <c:pt idx="343">
                <c:v>24258.47</c:v>
              </c:pt>
              <c:pt idx="344">
                <c:v>25037.27</c:v>
              </c:pt>
              <c:pt idx="345">
                <c:v>20716.810000000001</c:v>
              </c:pt>
              <c:pt idx="346">
                <c:v>16930.37</c:v>
              </c:pt>
              <c:pt idx="347">
                <c:v>17308.78</c:v>
              </c:pt>
              <c:pt idx="348">
                <c:v>20118.87</c:v>
              </c:pt>
              <c:pt idx="349">
                <c:v>24932.31</c:v>
              </c:pt>
              <c:pt idx="350">
                <c:v>28770.42</c:v>
              </c:pt>
              <c:pt idx="351">
                <c:v>25351.01</c:v>
              </c:pt>
              <c:pt idx="352">
                <c:v>20215.96</c:v>
              </c:pt>
              <c:pt idx="353">
                <c:v>17363.349999999999</c:v>
              </c:pt>
              <c:pt idx="354">
                <c:v>19548.54</c:v>
              </c:pt>
              <c:pt idx="355">
                <c:v>17682.330000000002</c:v>
              </c:pt>
              <c:pt idx="356">
                <c:v>18745.330000000002</c:v>
              </c:pt>
              <c:pt idx="357">
                <c:v>29639.22</c:v>
              </c:pt>
              <c:pt idx="358">
                <c:v>25426.93</c:v>
              </c:pt>
              <c:pt idx="359">
                <c:v>20853.22</c:v>
              </c:pt>
              <c:pt idx="360">
                <c:v>18639.73</c:v>
              </c:pt>
              <c:pt idx="361">
                <c:v>19712.14</c:v>
              </c:pt>
              <c:pt idx="362">
                <c:v>17940.46</c:v>
              </c:pt>
              <c:pt idx="363">
                <c:v>20797.71</c:v>
              </c:pt>
              <c:pt idx="364">
                <c:v>27055.759999999998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29F-4583-B21C-B89BCB5F3C26}"/>
            </c:ext>
          </c:extLst>
        </c:ser>
        <c:ser>
          <c:idx val="1"/>
          <c:order val="1"/>
          <c:tx>
            <c:v>Sum of Predicted Revenue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11/1/2019</c:v>
              </c:pt>
              <c:pt idx="1">
                <c:v>11/2/2019</c:v>
              </c:pt>
              <c:pt idx="2">
                <c:v>11/3/2019</c:v>
              </c:pt>
              <c:pt idx="3">
                <c:v>11/4/2019</c:v>
              </c:pt>
              <c:pt idx="4">
                <c:v>11/5/2019</c:v>
              </c:pt>
              <c:pt idx="5">
                <c:v>11/6/2019</c:v>
              </c:pt>
              <c:pt idx="6">
                <c:v>11/7/2019</c:v>
              </c:pt>
              <c:pt idx="7">
                <c:v>11/8/2019</c:v>
              </c:pt>
              <c:pt idx="8">
                <c:v>11/9/2019</c:v>
              </c:pt>
              <c:pt idx="9">
                <c:v>11/10/2019</c:v>
              </c:pt>
              <c:pt idx="10">
                <c:v>11/11/2019</c:v>
              </c:pt>
              <c:pt idx="11">
                <c:v>11/12/2019</c:v>
              </c:pt>
              <c:pt idx="12">
                <c:v>11/13/2019</c:v>
              </c:pt>
              <c:pt idx="13">
                <c:v>11/14/2019</c:v>
              </c:pt>
              <c:pt idx="14">
                <c:v>11/15/2019</c:v>
              </c:pt>
              <c:pt idx="15">
                <c:v>11/16/2019</c:v>
              </c:pt>
              <c:pt idx="16">
                <c:v>11/17/2019</c:v>
              </c:pt>
              <c:pt idx="17">
                <c:v>11/18/2019</c:v>
              </c:pt>
              <c:pt idx="18">
                <c:v>11/19/2019</c:v>
              </c:pt>
              <c:pt idx="19">
                <c:v>11/20/2019</c:v>
              </c:pt>
              <c:pt idx="20">
                <c:v>11/21/2019</c:v>
              </c:pt>
              <c:pt idx="21">
                <c:v>11/22/2019</c:v>
              </c:pt>
              <c:pt idx="22">
                <c:v>11/23/2019</c:v>
              </c:pt>
              <c:pt idx="23">
                <c:v>11/24/2019</c:v>
              </c:pt>
              <c:pt idx="24">
                <c:v>11/25/2019</c:v>
              </c:pt>
              <c:pt idx="25">
                <c:v>11/26/2019</c:v>
              </c:pt>
              <c:pt idx="26">
                <c:v>11/27/2019</c:v>
              </c:pt>
              <c:pt idx="27">
                <c:v>11/28/2019</c:v>
              </c:pt>
              <c:pt idx="28">
                <c:v>11/29/2019</c:v>
              </c:pt>
              <c:pt idx="29">
                <c:v>11/30/2019</c:v>
              </c:pt>
              <c:pt idx="30">
                <c:v>12/1/2019</c:v>
              </c:pt>
              <c:pt idx="31">
                <c:v>12/2/2019</c:v>
              </c:pt>
              <c:pt idx="32">
                <c:v>12/3/2019</c:v>
              </c:pt>
              <c:pt idx="33">
                <c:v>12/4/2019</c:v>
              </c:pt>
              <c:pt idx="34">
                <c:v>12/5/2019</c:v>
              </c:pt>
              <c:pt idx="35">
                <c:v>12/6/2019</c:v>
              </c:pt>
              <c:pt idx="36">
                <c:v>12/7/2019</c:v>
              </c:pt>
              <c:pt idx="37">
                <c:v>12/8/2019</c:v>
              </c:pt>
              <c:pt idx="38">
                <c:v>12/9/2019</c:v>
              </c:pt>
              <c:pt idx="39">
                <c:v>12/10/2019</c:v>
              </c:pt>
              <c:pt idx="40">
                <c:v>12/11/2019</c:v>
              </c:pt>
              <c:pt idx="41">
                <c:v>12/12/2019</c:v>
              </c:pt>
              <c:pt idx="42">
                <c:v>12/13/2019</c:v>
              </c:pt>
              <c:pt idx="43">
                <c:v>12/14/2019</c:v>
              </c:pt>
              <c:pt idx="44">
                <c:v>12/15/2019</c:v>
              </c:pt>
              <c:pt idx="45">
                <c:v>12/16/2019</c:v>
              </c:pt>
              <c:pt idx="46">
                <c:v>12/17/2019</c:v>
              </c:pt>
              <c:pt idx="47">
                <c:v>12/18/2019</c:v>
              </c:pt>
              <c:pt idx="48">
                <c:v>12/19/2019</c:v>
              </c:pt>
              <c:pt idx="49">
                <c:v>12/20/2019</c:v>
              </c:pt>
              <c:pt idx="50">
                <c:v>12/21/2019</c:v>
              </c:pt>
              <c:pt idx="51">
                <c:v>12/22/2019</c:v>
              </c:pt>
              <c:pt idx="52">
                <c:v>12/23/2019</c:v>
              </c:pt>
              <c:pt idx="53">
                <c:v>12/24/2019</c:v>
              </c:pt>
              <c:pt idx="54">
                <c:v>12/25/2019</c:v>
              </c:pt>
              <c:pt idx="55">
                <c:v>12/26/2019</c:v>
              </c:pt>
              <c:pt idx="56">
                <c:v>12/27/2019</c:v>
              </c:pt>
              <c:pt idx="57">
                <c:v>12/28/2019</c:v>
              </c:pt>
              <c:pt idx="58">
                <c:v>12/29/2019</c:v>
              </c:pt>
              <c:pt idx="59">
                <c:v>12/30/2019</c:v>
              </c:pt>
              <c:pt idx="60">
                <c:v>12/31/2019</c:v>
              </c:pt>
              <c:pt idx="61">
                <c:v>1/1/2020</c:v>
              </c:pt>
              <c:pt idx="62">
                <c:v>1/2/2020</c:v>
              </c:pt>
              <c:pt idx="63">
                <c:v>1/3/2020</c:v>
              </c:pt>
              <c:pt idx="64">
                <c:v>1/4/2020</c:v>
              </c:pt>
              <c:pt idx="65">
                <c:v>1/5/2020</c:v>
              </c:pt>
              <c:pt idx="66">
                <c:v>1/6/2020</c:v>
              </c:pt>
              <c:pt idx="67">
                <c:v>1/7/2020</c:v>
              </c:pt>
              <c:pt idx="68">
                <c:v>1/8/2020</c:v>
              </c:pt>
              <c:pt idx="69">
                <c:v>1/9/2020</c:v>
              </c:pt>
              <c:pt idx="70">
                <c:v>1/10/2020</c:v>
              </c:pt>
              <c:pt idx="71">
                <c:v>1/11/2020</c:v>
              </c:pt>
              <c:pt idx="72">
                <c:v>1/12/2020</c:v>
              </c:pt>
              <c:pt idx="73">
                <c:v>1/13/2020</c:v>
              </c:pt>
              <c:pt idx="74">
                <c:v>1/14/2020</c:v>
              </c:pt>
              <c:pt idx="75">
                <c:v>1/15/2020</c:v>
              </c:pt>
              <c:pt idx="76">
                <c:v>1/16/2020</c:v>
              </c:pt>
              <c:pt idx="77">
                <c:v>1/17/2020</c:v>
              </c:pt>
              <c:pt idx="78">
                <c:v>1/18/2020</c:v>
              </c:pt>
              <c:pt idx="79">
                <c:v>1/19/2020</c:v>
              </c:pt>
              <c:pt idx="80">
                <c:v>1/20/2020</c:v>
              </c:pt>
              <c:pt idx="81">
                <c:v>1/21/2020</c:v>
              </c:pt>
              <c:pt idx="82">
                <c:v>1/22/2020</c:v>
              </c:pt>
              <c:pt idx="83">
                <c:v>1/23/2020</c:v>
              </c:pt>
              <c:pt idx="84">
                <c:v>1/24/2020</c:v>
              </c:pt>
              <c:pt idx="85">
                <c:v>1/25/2020</c:v>
              </c:pt>
              <c:pt idx="86">
                <c:v>1/26/2020</c:v>
              </c:pt>
              <c:pt idx="87">
                <c:v>1/27/2020</c:v>
              </c:pt>
              <c:pt idx="88">
                <c:v>1/28/2020</c:v>
              </c:pt>
              <c:pt idx="89">
                <c:v>1/29/2020</c:v>
              </c:pt>
              <c:pt idx="90">
                <c:v>1/30/2020</c:v>
              </c:pt>
              <c:pt idx="91">
                <c:v>1/31/2020</c:v>
              </c:pt>
              <c:pt idx="92">
                <c:v>2/1/2020</c:v>
              </c:pt>
              <c:pt idx="93">
                <c:v>2/2/2020</c:v>
              </c:pt>
              <c:pt idx="94">
                <c:v>2/3/2020</c:v>
              </c:pt>
              <c:pt idx="95">
                <c:v>2/4/2020</c:v>
              </c:pt>
              <c:pt idx="96">
                <c:v>2/5/2020</c:v>
              </c:pt>
              <c:pt idx="97">
                <c:v>2/6/2020</c:v>
              </c:pt>
              <c:pt idx="98">
                <c:v>2/7/2020</c:v>
              </c:pt>
              <c:pt idx="99">
                <c:v>2/8/2020</c:v>
              </c:pt>
              <c:pt idx="100">
                <c:v>2/9/2020</c:v>
              </c:pt>
              <c:pt idx="101">
                <c:v>2/10/2020</c:v>
              </c:pt>
              <c:pt idx="102">
                <c:v>2/11/2020</c:v>
              </c:pt>
              <c:pt idx="103">
                <c:v>2/12/2020</c:v>
              </c:pt>
              <c:pt idx="104">
                <c:v>2/13/2020</c:v>
              </c:pt>
              <c:pt idx="105">
                <c:v>2/14/2020</c:v>
              </c:pt>
              <c:pt idx="106">
                <c:v>2/15/2020</c:v>
              </c:pt>
              <c:pt idx="107">
                <c:v>2/16/2020</c:v>
              </c:pt>
              <c:pt idx="108">
                <c:v>2/17/2020</c:v>
              </c:pt>
              <c:pt idx="109">
                <c:v>2/18/2020</c:v>
              </c:pt>
              <c:pt idx="110">
                <c:v>2/19/2020</c:v>
              </c:pt>
              <c:pt idx="111">
                <c:v>2/20/2020</c:v>
              </c:pt>
              <c:pt idx="112">
                <c:v>2/21/2020</c:v>
              </c:pt>
              <c:pt idx="113">
                <c:v>2/22/2020</c:v>
              </c:pt>
              <c:pt idx="114">
                <c:v>2/23/2020</c:v>
              </c:pt>
              <c:pt idx="115">
                <c:v>2/24/2020</c:v>
              </c:pt>
              <c:pt idx="116">
                <c:v>2/25/2020</c:v>
              </c:pt>
              <c:pt idx="117">
                <c:v>2/26/2020</c:v>
              </c:pt>
              <c:pt idx="118">
                <c:v>2/27/2020</c:v>
              </c:pt>
              <c:pt idx="119">
                <c:v>2/28/2020</c:v>
              </c:pt>
              <c:pt idx="120">
                <c:v>2/29/2020</c:v>
              </c:pt>
              <c:pt idx="121">
                <c:v>3/1/2020</c:v>
              </c:pt>
              <c:pt idx="122">
                <c:v>3/2/2020</c:v>
              </c:pt>
              <c:pt idx="123">
                <c:v>3/3/2020</c:v>
              </c:pt>
              <c:pt idx="124">
                <c:v>3/4/2020</c:v>
              </c:pt>
              <c:pt idx="125">
                <c:v>3/5/2020</c:v>
              </c:pt>
              <c:pt idx="126">
                <c:v>3/6/2020</c:v>
              </c:pt>
              <c:pt idx="127">
                <c:v>3/7/2020</c:v>
              </c:pt>
              <c:pt idx="128">
                <c:v>3/8/2020</c:v>
              </c:pt>
              <c:pt idx="129">
                <c:v>3/9/2020</c:v>
              </c:pt>
              <c:pt idx="130">
                <c:v>3/10/2020</c:v>
              </c:pt>
              <c:pt idx="131">
                <c:v>3/11/2020</c:v>
              </c:pt>
              <c:pt idx="132">
                <c:v>3/12/2020</c:v>
              </c:pt>
              <c:pt idx="133">
                <c:v>3/13/2020</c:v>
              </c:pt>
              <c:pt idx="134">
                <c:v>3/14/2020</c:v>
              </c:pt>
              <c:pt idx="135">
                <c:v>3/15/2020</c:v>
              </c:pt>
              <c:pt idx="136">
                <c:v>3/16/2020</c:v>
              </c:pt>
              <c:pt idx="137">
                <c:v>3/17/2020</c:v>
              </c:pt>
              <c:pt idx="138">
                <c:v>3/18/2020</c:v>
              </c:pt>
              <c:pt idx="139">
                <c:v>3/19/2020</c:v>
              </c:pt>
              <c:pt idx="140">
                <c:v>3/20/2020</c:v>
              </c:pt>
              <c:pt idx="141">
                <c:v>3/21/2020</c:v>
              </c:pt>
              <c:pt idx="142">
                <c:v>3/22/2020</c:v>
              </c:pt>
              <c:pt idx="143">
                <c:v>3/23/2020</c:v>
              </c:pt>
              <c:pt idx="144">
                <c:v>3/24/2020</c:v>
              </c:pt>
              <c:pt idx="145">
                <c:v>3/25/2020</c:v>
              </c:pt>
              <c:pt idx="146">
                <c:v>3/26/2020</c:v>
              </c:pt>
              <c:pt idx="147">
                <c:v>3/27/2020</c:v>
              </c:pt>
              <c:pt idx="148">
                <c:v>3/28/2020</c:v>
              </c:pt>
              <c:pt idx="149">
                <c:v>3/29/2020</c:v>
              </c:pt>
              <c:pt idx="150">
                <c:v>3/30/2020</c:v>
              </c:pt>
              <c:pt idx="151">
                <c:v>3/31/2020</c:v>
              </c:pt>
              <c:pt idx="152">
                <c:v>4/1/2020</c:v>
              </c:pt>
              <c:pt idx="153">
                <c:v>4/2/2020</c:v>
              </c:pt>
              <c:pt idx="154">
                <c:v>4/3/2020</c:v>
              </c:pt>
              <c:pt idx="155">
                <c:v>4/4/2020</c:v>
              </c:pt>
              <c:pt idx="156">
                <c:v>4/5/2020</c:v>
              </c:pt>
              <c:pt idx="157">
                <c:v>4/6/2020</c:v>
              </c:pt>
              <c:pt idx="158">
                <c:v>4/7/2020</c:v>
              </c:pt>
              <c:pt idx="159">
                <c:v>4/8/2020</c:v>
              </c:pt>
              <c:pt idx="160">
                <c:v>4/9/2020</c:v>
              </c:pt>
              <c:pt idx="161">
                <c:v>4/10/2020</c:v>
              </c:pt>
              <c:pt idx="162">
                <c:v>4/11/2020</c:v>
              </c:pt>
              <c:pt idx="163">
                <c:v>4/12/2020</c:v>
              </c:pt>
              <c:pt idx="164">
                <c:v>4/13/2020</c:v>
              </c:pt>
              <c:pt idx="165">
                <c:v>4/14/2020</c:v>
              </c:pt>
              <c:pt idx="166">
                <c:v>4/15/2020</c:v>
              </c:pt>
              <c:pt idx="167">
                <c:v>4/16/2020</c:v>
              </c:pt>
              <c:pt idx="168">
                <c:v>4/17/2020</c:v>
              </c:pt>
              <c:pt idx="169">
                <c:v>4/18/2020</c:v>
              </c:pt>
              <c:pt idx="170">
                <c:v>4/19/2020</c:v>
              </c:pt>
              <c:pt idx="171">
                <c:v>4/20/2020</c:v>
              </c:pt>
              <c:pt idx="172">
                <c:v>4/21/2020</c:v>
              </c:pt>
              <c:pt idx="173">
                <c:v>4/22/2020</c:v>
              </c:pt>
              <c:pt idx="174">
                <c:v>4/23/2020</c:v>
              </c:pt>
              <c:pt idx="175">
                <c:v>4/24/2020</c:v>
              </c:pt>
              <c:pt idx="176">
                <c:v>4/25/2020</c:v>
              </c:pt>
              <c:pt idx="177">
                <c:v>4/26/2020</c:v>
              </c:pt>
              <c:pt idx="178">
                <c:v>4/27/2020</c:v>
              </c:pt>
              <c:pt idx="179">
                <c:v>4/28/2020</c:v>
              </c:pt>
              <c:pt idx="180">
                <c:v>4/29/2020</c:v>
              </c:pt>
              <c:pt idx="181">
                <c:v>4/30/2020</c:v>
              </c:pt>
              <c:pt idx="182">
                <c:v>5/1/2020</c:v>
              </c:pt>
              <c:pt idx="183">
                <c:v>5/2/2020</c:v>
              </c:pt>
              <c:pt idx="184">
                <c:v>5/3/2020</c:v>
              </c:pt>
              <c:pt idx="185">
                <c:v>5/4/2020</c:v>
              </c:pt>
              <c:pt idx="186">
                <c:v>5/5/2020</c:v>
              </c:pt>
              <c:pt idx="187">
                <c:v>5/6/2020</c:v>
              </c:pt>
              <c:pt idx="188">
                <c:v>5/7/2020</c:v>
              </c:pt>
              <c:pt idx="189">
                <c:v>5/8/2020</c:v>
              </c:pt>
              <c:pt idx="190">
                <c:v>5/9/2020</c:v>
              </c:pt>
              <c:pt idx="191">
                <c:v>5/10/2020</c:v>
              </c:pt>
              <c:pt idx="192">
                <c:v>5/11/2020</c:v>
              </c:pt>
              <c:pt idx="193">
                <c:v>5/12/2020</c:v>
              </c:pt>
              <c:pt idx="194">
                <c:v>5/13/2020</c:v>
              </c:pt>
              <c:pt idx="195">
                <c:v>5/14/2020</c:v>
              </c:pt>
              <c:pt idx="196">
                <c:v>5/15/2020</c:v>
              </c:pt>
              <c:pt idx="197">
                <c:v>5/16/2020</c:v>
              </c:pt>
              <c:pt idx="198">
                <c:v>5/17/2020</c:v>
              </c:pt>
              <c:pt idx="199">
                <c:v>5/18/2020</c:v>
              </c:pt>
              <c:pt idx="200">
                <c:v>5/19/2020</c:v>
              </c:pt>
              <c:pt idx="201">
                <c:v>5/20/2020</c:v>
              </c:pt>
              <c:pt idx="202">
                <c:v>5/21/2020</c:v>
              </c:pt>
              <c:pt idx="203">
                <c:v>5/22/2020</c:v>
              </c:pt>
              <c:pt idx="204">
                <c:v>5/23/2020</c:v>
              </c:pt>
              <c:pt idx="205">
                <c:v>5/24/2020</c:v>
              </c:pt>
              <c:pt idx="206">
                <c:v>5/25/2020</c:v>
              </c:pt>
              <c:pt idx="207">
                <c:v>5/26/2020</c:v>
              </c:pt>
              <c:pt idx="208">
                <c:v>5/27/2020</c:v>
              </c:pt>
              <c:pt idx="209">
                <c:v>5/28/2020</c:v>
              </c:pt>
              <c:pt idx="210">
                <c:v>5/29/2020</c:v>
              </c:pt>
              <c:pt idx="211">
                <c:v>5/30/2020</c:v>
              </c:pt>
              <c:pt idx="212">
                <c:v>5/31/2020</c:v>
              </c:pt>
              <c:pt idx="213">
                <c:v>6/1/2020</c:v>
              </c:pt>
              <c:pt idx="214">
                <c:v>6/2/2020</c:v>
              </c:pt>
              <c:pt idx="215">
                <c:v>6/3/2020</c:v>
              </c:pt>
              <c:pt idx="216">
                <c:v>6/4/2020</c:v>
              </c:pt>
              <c:pt idx="217">
                <c:v>6/5/2020</c:v>
              </c:pt>
              <c:pt idx="218">
                <c:v>6/6/2020</c:v>
              </c:pt>
              <c:pt idx="219">
                <c:v>6/7/2020</c:v>
              </c:pt>
              <c:pt idx="220">
                <c:v>6/8/2020</c:v>
              </c:pt>
              <c:pt idx="221">
                <c:v>6/9/2020</c:v>
              </c:pt>
              <c:pt idx="222">
                <c:v>6/10/2020</c:v>
              </c:pt>
              <c:pt idx="223">
                <c:v>6/11/2020</c:v>
              </c:pt>
              <c:pt idx="224">
                <c:v>6/12/2020</c:v>
              </c:pt>
              <c:pt idx="225">
                <c:v>6/13/2020</c:v>
              </c:pt>
              <c:pt idx="226">
                <c:v>6/14/2020</c:v>
              </c:pt>
              <c:pt idx="227">
                <c:v>6/15/2020</c:v>
              </c:pt>
              <c:pt idx="228">
                <c:v>6/16/2020</c:v>
              </c:pt>
              <c:pt idx="229">
                <c:v>6/17/2020</c:v>
              </c:pt>
              <c:pt idx="230">
                <c:v>6/18/2020</c:v>
              </c:pt>
              <c:pt idx="231">
                <c:v>6/19/2020</c:v>
              </c:pt>
              <c:pt idx="232">
                <c:v>6/20/2020</c:v>
              </c:pt>
              <c:pt idx="233">
                <c:v>6/21/2020</c:v>
              </c:pt>
              <c:pt idx="234">
                <c:v>6/22/2020</c:v>
              </c:pt>
              <c:pt idx="235">
                <c:v>6/23/2020</c:v>
              </c:pt>
              <c:pt idx="236">
                <c:v>6/24/2020</c:v>
              </c:pt>
              <c:pt idx="237">
                <c:v>6/25/2020</c:v>
              </c:pt>
              <c:pt idx="238">
                <c:v>6/26/2020</c:v>
              </c:pt>
              <c:pt idx="239">
                <c:v>6/27/2020</c:v>
              </c:pt>
              <c:pt idx="240">
                <c:v>6/28/2020</c:v>
              </c:pt>
              <c:pt idx="241">
                <c:v>6/29/2020</c:v>
              </c:pt>
              <c:pt idx="242">
                <c:v>6/30/2020</c:v>
              </c:pt>
              <c:pt idx="243">
                <c:v>7/1/2020</c:v>
              </c:pt>
              <c:pt idx="244">
                <c:v>7/2/2020</c:v>
              </c:pt>
              <c:pt idx="245">
                <c:v>7/3/2020</c:v>
              </c:pt>
              <c:pt idx="246">
                <c:v>7/4/2020</c:v>
              </c:pt>
              <c:pt idx="247">
                <c:v>7/5/2020</c:v>
              </c:pt>
              <c:pt idx="248">
                <c:v>7/6/2020</c:v>
              </c:pt>
              <c:pt idx="249">
                <c:v>7/7/2020</c:v>
              </c:pt>
              <c:pt idx="250">
                <c:v>7/8/2020</c:v>
              </c:pt>
              <c:pt idx="251">
                <c:v>7/9/2020</c:v>
              </c:pt>
              <c:pt idx="252">
                <c:v>7/10/2020</c:v>
              </c:pt>
              <c:pt idx="253">
                <c:v>7/11/2020</c:v>
              </c:pt>
              <c:pt idx="254">
                <c:v>7/12/2020</c:v>
              </c:pt>
              <c:pt idx="255">
                <c:v>7/13/2020</c:v>
              </c:pt>
              <c:pt idx="256">
                <c:v>7/14/2020</c:v>
              </c:pt>
              <c:pt idx="257">
                <c:v>7/15/2020</c:v>
              </c:pt>
              <c:pt idx="258">
                <c:v>7/16/2020</c:v>
              </c:pt>
              <c:pt idx="259">
                <c:v>7/17/2020</c:v>
              </c:pt>
              <c:pt idx="260">
                <c:v>7/18/2020</c:v>
              </c:pt>
              <c:pt idx="261">
                <c:v>7/19/2020</c:v>
              </c:pt>
              <c:pt idx="262">
                <c:v>7/20/2020</c:v>
              </c:pt>
              <c:pt idx="263">
                <c:v>7/21/2020</c:v>
              </c:pt>
              <c:pt idx="264">
                <c:v>7/22/2020</c:v>
              </c:pt>
              <c:pt idx="265">
                <c:v>7/23/2020</c:v>
              </c:pt>
              <c:pt idx="266">
                <c:v>7/24/2020</c:v>
              </c:pt>
              <c:pt idx="267">
                <c:v>7/25/2020</c:v>
              </c:pt>
              <c:pt idx="268">
                <c:v>7/26/2020</c:v>
              </c:pt>
              <c:pt idx="269">
                <c:v>7/27/2020</c:v>
              </c:pt>
              <c:pt idx="270">
                <c:v>7/28/2020</c:v>
              </c:pt>
              <c:pt idx="271">
                <c:v>7/29/2020</c:v>
              </c:pt>
              <c:pt idx="272">
                <c:v>7/30/2020</c:v>
              </c:pt>
              <c:pt idx="273">
                <c:v>7/31/2020</c:v>
              </c:pt>
              <c:pt idx="274">
                <c:v>8/1/2020</c:v>
              </c:pt>
              <c:pt idx="275">
                <c:v>8/2/2020</c:v>
              </c:pt>
              <c:pt idx="276">
                <c:v>8/3/2020</c:v>
              </c:pt>
              <c:pt idx="277">
                <c:v>8/4/2020</c:v>
              </c:pt>
              <c:pt idx="278">
                <c:v>8/5/2020</c:v>
              </c:pt>
              <c:pt idx="279">
                <c:v>8/6/2020</c:v>
              </c:pt>
              <c:pt idx="280">
                <c:v>8/7/2020</c:v>
              </c:pt>
              <c:pt idx="281">
                <c:v>8/8/2020</c:v>
              </c:pt>
              <c:pt idx="282">
                <c:v>8/9/2020</c:v>
              </c:pt>
              <c:pt idx="283">
                <c:v>8/10/2020</c:v>
              </c:pt>
              <c:pt idx="284">
                <c:v>8/11/2020</c:v>
              </c:pt>
              <c:pt idx="285">
                <c:v>8/12/2020</c:v>
              </c:pt>
              <c:pt idx="286">
                <c:v>8/13/2020</c:v>
              </c:pt>
              <c:pt idx="287">
                <c:v>8/14/2020</c:v>
              </c:pt>
              <c:pt idx="288">
                <c:v>8/15/2020</c:v>
              </c:pt>
              <c:pt idx="289">
                <c:v>8/16/2020</c:v>
              </c:pt>
              <c:pt idx="290">
                <c:v>8/17/2020</c:v>
              </c:pt>
              <c:pt idx="291">
                <c:v>8/18/2020</c:v>
              </c:pt>
              <c:pt idx="292">
                <c:v>8/19/2020</c:v>
              </c:pt>
              <c:pt idx="293">
                <c:v>8/20/2020</c:v>
              </c:pt>
              <c:pt idx="294">
                <c:v>8/21/2020</c:v>
              </c:pt>
              <c:pt idx="295">
                <c:v>8/22/2020</c:v>
              </c:pt>
              <c:pt idx="296">
                <c:v>8/23/2020</c:v>
              </c:pt>
              <c:pt idx="297">
                <c:v>8/24/2020</c:v>
              </c:pt>
              <c:pt idx="298">
                <c:v>8/25/2020</c:v>
              </c:pt>
              <c:pt idx="299">
                <c:v>8/26/2020</c:v>
              </c:pt>
              <c:pt idx="300">
                <c:v>8/27/2020</c:v>
              </c:pt>
              <c:pt idx="301">
                <c:v>8/28/2020</c:v>
              </c:pt>
              <c:pt idx="302">
                <c:v>8/29/2020</c:v>
              </c:pt>
              <c:pt idx="303">
                <c:v>8/30/2020</c:v>
              </c:pt>
              <c:pt idx="304">
                <c:v>8/31/2020</c:v>
              </c:pt>
              <c:pt idx="305">
                <c:v>9/1/2020</c:v>
              </c:pt>
              <c:pt idx="306">
                <c:v>9/2/2020</c:v>
              </c:pt>
              <c:pt idx="307">
                <c:v>9/3/2020</c:v>
              </c:pt>
              <c:pt idx="308">
                <c:v>9/4/2020</c:v>
              </c:pt>
              <c:pt idx="309">
                <c:v>9/5/2020</c:v>
              </c:pt>
              <c:pt idx="310">
                <c:v>9/6/2020</c:v>
              </c:pt>
              <c:pt idx="311">
                <c:v>9/7/2020</c:v>
              </c:pt>
              <c:pt idx="312">
                <c:v>9/8/2020</c:v>
              </c:pt>
              <c:pt idx="313">
                <c:v>9/9/2020</c:v>
              </c:pt>
              <c:pt idx="314">
                <c:v>9/10/2020</c:v>
              </c:pt>
              <c:pt idx="315">
                <c:v>9/11/2020</c:v>
              </c:pt>
              <c:pt idx="316">
                <c:v>9/12/2020</c:v>
              </c:pt>
              <c:pt idx="317">
                <c:v>9/13/2020</c:v>
              </c:pt>
              <c:pt idx="318">
                <c:v>9/14/2020</c:v>
              </c:pt>
              <c:pt idx="319">
                <c:v>9/15/2020</c:v>
              </c:pt>
              <c:pt idx="320">
                <c:v>9/16/2020</c:v>
              </c:pt>
              <c:pt idx="321">
                <c:v>9/17/2020</c:v>
              </c:pt>
              <c:pt idx="322">
                <c:v>9/18/2020</c:v>
              </c:pt>
              <c:pt idx="323">
                <c:v>9/19/2020</c:v>
              </c:pt>
              <c:pt idx="324">
                <c:v>9/20/2020</c:v>
              </c:pt>
              <c:pt idx="325">
                <c:v>9/21/2020</c:v>
              </c:pt>
              <c:pt idx="326">
                <c:v>9/22/2020</c:v>
              </c:pt>
              <c:pt idx="327">
                <c:v>9/23/2020</c:v>
              </c:pt>
              <c:pt idx="328">
                <c:v>9/24/2020</c:v>
              </c:pt>
              <c:pt idx="329">
                <c:v>9/25/2020</c:v>
              </c:pt>
              <c:pt idx="330">
                <c:v>9/26/2020</c:v>
              </c:pt>
              <c:pt idx="331">
                <c:v>9/27/2020</c:v>
              </c:pt>
              <c:pt idx="332">
                <c:v>9/28/2020</c:v>
              </c:pt>
              <c:pt idx="333">
                <c:v>9/29/2020</c:v>
              </c:pt>
              <c:pt idx="334">
                <c:v>9/30/2020</c:v>
              </c:pt>
              <c:pt idx="335">
                <c:v>10/1/2020</c:v>
              </c:pt>
              <c:pt idx="336">
                <c:v>10/2/2020</c:v>
              </c:pt>
              <c:pt idx="337">
                <c:v>10/3/2020</c:v>
              </c:pt>
              <c:pt idx="338">
                <c:v>10/4/2020</c:v>
              </c:pt>
              <c:pt idx="339">
                <c:v>10/5/2020</c:v>
              </c:pt>
              <c:pt idx="340">
                <c:v>10/6/2020</c:v>
              </c:pt>
              <c:pt idx="341">
                <c:v>10/7/2020</c:v>
              </c:pt>
              <c:pt idx="342">
                <c:v>10/8/2020</c:v>
              </c:pt>
              <c:pt idx="343">
                <c:v>10/9/2020</c:v>
              </c:pt>
              <c:pt idx="344">
                <c:v>10/10/2020</c:v>
              </c:pt>
              <c:pt idx="345">
                <c:v>10/11/2020</c:v>
              </c:pt>
              <c:pt idx="346">
                <c:v>10/12/2020</c:v>
              </c:pt>
              <c:pt idx="347">
                <c:v>10/13/2020</c:v>
              </c:pt>
              <c:pt idx="348">
                <c:v>10/14/2020</c:v>
              </c:pt>
              <c:pt idx="349">
                <c:v>10/15/2020</c:v>
              </c:pt>
              <c:pt idx="350">
                <c:v>10/16/2020</c:v>
              </c:pt>
              <c:pt idx="351">
                <c:v>10/17/2020</c:v>
              </c:pt>
              <c:pt idx="352">
                <c:v>10/18/2020</c:v>
              </c:pt>
              <c:pt idx="353">
                <c:v>10/19/2020</c:v>
              </c:pt>
              <c:pt idx="354">
                <c:v>10/20/2020</c:v>
              </c:pt>
              <c:pt idx="355">
                <c:v>10/21/2020</c:v>
              </c:pt>
              <c:pt idx="356">
                <c:v>10/22/2020</c:v>
              </c:pt>
              <c:pt idx="357">
                <c:v>10/23/2020</c:v>
              </c:pt>
              <c:pt idx="358">
                <c:v>10/24/2020</c:v>
              </c:pt>
              <c:pt idx="359">
                <c:v>10/25/2020</c:v>
              </c:pt>
              <c:pt idx="360">
                <c:v>10/26/2020</c:v>
              </c:pt>
              <c:pt idx="361">
                <c:v>10/27/2020</c:v>
              </c:pt>
              <c:pt idx="362">
                <c:v>10/28/2020</c:v>
              </c:pt>
              <c:pt idx="363">
                <c:v>10/29/2020</c:v>
              </c:pt>
              <c:pt idx="364">
                <c:v>10/30/2020</c:v>
              </c:pt>
            </c:strLit>
          </c:cat>
          <c:val>
            <c:numLit>
              <c:formatCode>General</c:formatCode>
              <c:ptCount val="365"/>
              <c:pt idx="0">
                <c:v>7414.7621126000004</c:v>
              </c:pt>
              <c:pt idx="1">
                <c:v>6144.7818901999999</c:v>
              </c:pt>
              <c:pt idx="2">
                <c:v>5616.6981548000003</c:v>
              </c:pt>
              <c:pt idx="3">
                <c:v>3776.3504661000002</c:v>
              </c:pt>
              <c:pt idx="4">
                <c:v>4740.0980903</c:v>
              </c:pt>
              <c:pt idx="5">
                <c:v>5226.6662729</c:v>
              </c:pt>
              <c:pt idx="6">
                <c:v>6823.0891677999998</c:v>
              </c:pt>
              <c:pt idx="7">
                <c:v>7691.7464737</c:v>
              </c:pt>
              <c:pt idx="8">
                <c:v>6544.4813439</c:v>
              </c:pt>
              <c:pt idx="9">
                <c:v>6367.4005847999997</c:v>
              </c:pt>
              <c:pt idx="10">
                <c:v>5049.6975959000001</c:v>
              </c:pt>
              <c:pt idx="11">
                <c:v>6419.1072906999998</c:v>
              </c:pt>
              <c:pt idx="12">
                <c:v>6365.8618485999996</c:v>
              </c:pt>
              <c:pt idx="13">
                <c:v>6271.9208176000002</c:v>
              </c:pt>
              <c:pt idx="14">
                <c:v>7035.5775203000003</c:v>
              </c:pt>
              <c:pt idx="15">
                <c:v>6519.9560319000002</c:v>
              </c:pt>
              <c:pt idx="16">
                <c:v>6679.6429694999997</c:v>
              </c:pt>
              <c:pt idx="17">
                <c:v>4206.4775020999996</c:v>
              </c:pt>
              <c:pt idx="18">
                <c:v>5554.1271426000003</c:v>
              </c:pt>
              <c:pt idx="19">
                <c:v>6001.5210470000002</c:v>
              </c:pt>
              <c:pt idx="20">
                <c:v>6482.6909034999999</c:v>
              </c:pt>
              <c:pt idx="21">
                <c:v>7553.5254875999999</c:v>
              </c:pt>
              <c:pt idx="22">
                <c:v>7046.7721586999996</c:v>
              </c:pt>
              <c:pt idx="23">
                <c:v>7075.9114491</c:v>
              </c:pt>
              <c:pt idx="24">
                <c:v>5885.0121927999999</c:v>
              </c:pt>
              <c:pt idx="25">
                <c:v>7181.4897054000003</c:v>
              </c:pt>
              <c:pt idx="26">
                <c:v>8805.4579345999991</c:v>
              </c:pt>
              <c:pt idx="27">
                <c:v>7867.7400440000001</c:v>
              </c:pt>
              <c:pt idx="28">
                <c:v>7906.3284113999998</c:v>
              </c:pt>
              <c:pt idx="29">
                <c:v>6801.6636289999997</c:v>
              </c:pt>
              <c:pt idx="30">
                <c:v>6673.3615960999996</c:v>
              </c:pt>
              <c:pt idx="31">
                <c:v>4915.7325005000002</c:v>
              </c:pt>
              <c:pt idx="32">
                <c:v>5956.8218507000001</c:v>
              </c:pt>
              <c:pt idx="33">
                <c:v>5639.64473</c:v>
              </c:pt>
              <c:pt idx="34">
                <c:v>6455.4644741000002</c:v>
              </c:pt>
              <c:pt idx="35">
                <c:v>7645.2274503999997</c:v>
              </c:pt>
              <c:pt idx="36">
                <c:v>6561.2372697000001</c:v>
              </c:pt>
              <c:pt idx="37">
                <c:v>6365.2747337000001</c:v>
              </c:pt>
              <c:pt idx="38">
                <c:v>4035.3350181000001</c:v>
              </c:pt>
              <c:pt idx="39">
                <c:v>6005.4784624000004</c:v>
              </c:pt>
              <c:pt idx="40">
                <c:v>6377.9909211000004</c:v>
              </c:pt>
              <c:pt idx="41">
                <c:v>6666.1229592999998</c:v>
              </c:pt>
              <c:pt idx="42">
                <c:v>7229.6657138</c:v>
              </c:pt>
              <c:pt idx="43">
                <c:v>6447.5802506</c:v>
              </c:pt>
              <c:pt idx="44">
                <c:v>6221.4040451999999</c:v>
              </c:pt>
              <c:pt idx="45">
                <c:v>4285.9359046999998</c:v>
              </c:pt>
              <c:pt idx="46">
                <c:v>6046.0488568000001</c:v>
              </c:pt>
              <c:pt idx="47">
                <c:v>5906.5163389999998</c:v>
              </c:pt>
              <c:pt idx="48">
                <c:v>6139.3525649000003</c:v>
              </c:pt>
              <c:pt idx="49">
                <c:v>6989.1037432000003</c:v>
              </c:pt>
              <c:pt idx="50">
                <c:v>6205.3108567999998</c:v>
              </c:pt>
              <c:pt idx="51">
                <c:v>6162.5462146999998</c:v>
              </c:pt>
              <c:pt idx="52">
                <c:v>5053.8771239999996</c:v>
              </c:pt>
              <c:pt idx="53">
                <c:v>8182.9493080000002</c:v>
              </c:pt>
              <c:pt idx="54">
                <c:v>8077.4654853000002</c:v>
              </c:pt>
              <c:pt idx="55">
                <c:v>8005.4018276999996</c:v>
              </c:pt>
              <c:pt idx="56">
                <c:v>9289.5273149999994</c:v>
              </c:pt>
              <c:pt idx="57">
                <c:v>7576.2168725000001</c:v>
              </c:pt>
              <c:pt idx="58">
                <c:v>7312.4486612000001</c:v>
              </c:pt>
              <c:pt idx="59">
                <c:v>4992.3493159999998</c:v>
              </c:pt>
              <c:pt idx="60">
                <c:v>6215.5897464999998</c:v>
              </c:pt>
              <c:pt idx="61">
                <c:v>7351.7830309999999</c:v>
              </c:pt>
              <c:pt idx="62">
                <c:v>7802.9947412000001</c:v>
              </c:pt>
              <c:pt idx="63">
                <c:v>10414.6377142</c:v>
              </c:pt>
              <c:pt idx="64">
                <c:v>7043.8769367000004</c:v>
              </c:pt>
              <c:pt idx="65">
                <c:v>6826.3629557000004</c:v>
              </c:pt>
              <c:pt idx="66">
                <c:v>5205.4196765999995</c:v>
              </c:pt>
              <c:pt idx="67">
                <c:v>6742.6037063000003</c:v>
              </c:pt>
              <c:pt idx="68">
                <c:v>6582.2280491000001</c:v>
              </c:pt>
              <c:pt idx="69">
                <c:v>7175.5984482000003</c:v>
              </c:pt>
              <c:pt idx="70">
                <c:v>8620.7361559000001</c:v>
              </c:pt>
              <c:pt idx="71">
                <c:v>6429.4550446000003</c:v>
              </c:pt>
              <c:pt idx="72">
                <c:v>5691.2011659</c:v>
              </c:pt>
              <c:pt idx="73">
                <c:v>4251.4099631999998</c:v>
              </c:pt>
              <c:pt idx="74">
                <c:v>6098.6449928000002</c:v>
              </c:pt>
              <c:pt idx="75">
                <c:v>6824.1485055000003</c:v>
              </c:pt>
              <c:pt idx="76">
                <c:v>6929.0385984000004</c:v>
              </c:pt>
              <c:pt idx="77">
                <c:v>9331.6070605999994</c:v>
              </c:pt>
              <c:pt idx="78">
                <c:v>6202.5810389999997</c:v>
              </c:pt>
              <c:pt idx="79">
                <c:v>6921.6159951</c:v>
              </c:pt>
              <c:pt idx="80">
                <c:v>5323.4831869</c:v>
              </c:pt>
              <c:pt idx="81">
                <c:v>6802.5831257999998</c:v>
              </c:pt>
              <c:pt idx="82">
                <c:v>6589.2968704000004</c:v>
              </c:pt>
              <c:pt idx="83">
                <c:v>7668.1723012000002</c:v>
              </c:pt>
              <c:pt idx="84">
                <c:v>10071.9977638</c:v>
              </c:pt>
              <c:pt idx="85">
                <c:v>6610.5499283999998</c:v>
              </c:pt>
              <c:pt idx="86">
                <c:v>6299.0690381000004</c:v>
              </c:pt>
              <c:pt idx="87">
                <c:v>4497.2534877999997</c:v>
              </c:pt>
              <c:pt idx="88">
                <c:v>5876.0141580999998</c:v>
              </c:pt>
              <c:pt idx="89">
                <c:v>5650.3728590999999</c:v>
              </c:pt>
              <c:pt idx="90">
                <c:v>6460.6485457999997</c:v>
              </c:pt>
              <c:pt idx="91">
                <c:v>9480.9629939999995</c:v>
              </c:pt>
              <c:pt idx="92">
                <c:v>6030.2618481</c:v>
              </c:pt>
              <c:pt idx="93">
                <c:v>5792.0815396999997</c:v>
              </c:pt>
              <c:pt idx="94">
                <c:v>4443.7757166000001</c:v>
              </c:pt>
              <c:pt idx="95">
                <c:v>6047.6100140999997</c:v>
              </c:pt>
              <c:pt idx="96">
                <c:v>7718.0440543000004</c:v>
              </c:pt>
              <c:pt idx="97">
                <c:v>7796.2758497000004</c:v>
              </c:pt>
              <c:pt idx="98">
                <c:v>9639.7964804999992</c:v>
              </c:pt>
              <c:pt idx="99">
                <c:v>6459.6094208000004</c:v>
              </c:pt>
              <c:pt idx="100">
                <c:v>6383.2770407999997</c:v>
              </c:pt>
              <c:pt idx="101">
                <c:v>4681.4761418999997</c:v>
              </c:pt>
              <c:pt idx="102">
                <c:v>6993.5828356000002</c:v>
              </c:pt>
              <c:pt idx="103">
                <c:v>7364.8905689000003</c:v>
              </c:pt>
              <c:pt idx="104">
                <c:v>7649.6626895999998</c:v>
              </c:pt>
              <c:pt idx="105">
                <c:v>11150.0396306</c:v>
              </c:pt>
              <c:pt idx="106">
                <c:v>8174.6483846000001</c:v>
              </c:pt>
              <c:pt idx="107">
                <c:v>7506.8705866999999</c:v>
              </c:pt>
              <c:pt idx="108">
                <c:v>5323.4476163999998</c:v>
              </c:pt>
              <c:pt idx="109">
                <c:v>6628.4401233999997</c:v>
              </c:pt>
              <c:pt idx="110">
                <c:v>7853.1464370000003</c:v>
              </c:pt>
              <c:pt idx="111">
                <c:v>7540.5232883999997</c:v>
              </c:pt>
              <c:pt idx="112">
                <c:v>11026.002363</c:v>
              </c:pt>
              <c:pt idx="113">
                <c:v>8820.1838795000003</c:v>
              </c:pt>
              <c:pt idx="114">
                <c:v>8467.5945883000004</c:v>
              </c:pt>
              <c:pt idx="115">
                <c:v>5348.7563497000001</c:v>
              </c:pt>
              <c:pt idx="116">
                <c:v>6658.9890930000001</c:v>
              </c:pt>
              <c:pt idx="117">
                <c:v>8299.5307862000009</c:v>
              </c:pt>
              <c:pt idx="118">
                <c:v>8659.1151542000007</c:v>
              </c:pt>
              <c:pt idx="119">
                <c:v>14548.651911200001</c:v>
              </c:pt>
              <c:pt idx="120">
                <c:v>9431.9178401999998</c:v>
              </c:pt>
              <c:pt idx="121">
                <c:v>9636.6160772999992</c:v>
              </c:pt>
              <c:pt idx="122">
                <c:v>6987.1616307000004</c:v>
              </c:pt>
              <c:pt idx="123">
                <c:v>8427.4939759000008</c:v>
              </c:pt>
              <c:pt idx="124">
                <c:v>8684.6714964000003</c:v>
              </c:pt>
              <c:pt idx="125">
                <c:v>8733.5517765000004</c:v>
              </c:pt>
              <c:pt idx="126">
                <c:v>11883.4814492</c:v>
              </c:pt>
              <c:pt idx="127">
                <c:v>10179.894910700001</c:v>
              </c:pt>
              <c:pt idx="128">
                <c:v>9278.9129429000004</c:v>
              </c:pt>
              <c:pt idx="129">
                <c:v>7453.2233863000001</c:v>
              </c:pt>
              <c:pt idx="130">
                <c:v>9716.8550603999993</c:v>
              </c:pt>
              <c:pt idx="131">
                <c:v>11543.279782</c:v>
              </c:pt>
              <c:pt idx="132">
                <c:v>12985.3777586</c:v>
              </c:pt>
              <c:pt idx="133">
                <c:v>14837.034204400001</c:v>
              </c:pt>
              <c:pt idx="134">
                <c:v>13227.5322581</c:v>
              </c:pt>
              <c:pt idx="135">
                <c:v>10376.573022099999</c:v>
              </c:pt>
              <c:pt idx="136">
                <c:v>8635.9167593999991</c:v>
              </c:pt>
              <c:pt idx="137">
                <c:v>10503.8523198</c:v>
              </c:pt>
              <c:pt idx="138">
                <c:v>10531.9382088</c:v>
              </c:pt>
              <c:pt idx="139">
                <c:v>11275.3669768</c:v>
              </c:pt>
              <c:pt idx="140">
                <c:v>17136.0234031</c:v>
              </c:pt>
              <c:pt idx="141">
                <c:v>11369.9215031</c:v>
              </c:pt>
              <c:pt idx="142">
                <c:v>11231.724910200001</c:v>
              </c:pt>
              <c:pt idx="143">
                <c:v>8469.9015137000006</c:v>
              </c:pt>
              <c:pt idx="144">
                <c:v>10757.226423</c:v>
              </c:pt>
              <c:pt idx="145">
                <c:v>11007.1680849</c:v>
              </c:pt>
              <c:pt idx="146">
                <c:v>12242.026595699999</c:v>
              </c:pt>
              <c:pt idx="147">
                <c:v>14908.3572289</c:v>
              </c:pt>
              <c:pt idx="148">
                <c:v>13959.5941535</c:v>
              </c:pt>
              <c:pt idx="149">
                <c:v>14946.125592599999</c:v>
              </c:pt>
              <c:pt idx="150">
                <c:v>13294.337827200001</c:v>
              </c:pt>
              <c:pt idx="151">
                <c:v>15531.5380437</c:v>
              </c:pt>
              <c:pt idx="152">
                <c:v>16628.808450199998</c:v>
              </c:pt>
              <c:pt idx="153">
                <c:v>15648.258264800001</c:v>
              </c:pt>
              <c:pt idx="154">
                <c:v>16686.440619600002</c:v>
              </c:pt>
              <c:pt idx="155">
                <c:v>15483.1656124</c:v>
              </c:pt>
              <c:pt idx="156">
                <c:v>15435.282464399999</c:v>
              </c:pt>
              <c:pt idx="157">
                <c:v>12123.781494999999</c:v>
              </c:pt>
              <c:pt idx="158">
                <c:v>13948.574064300001</c:v>
              </c:pt>
              <c:pt idx="159">
                <c:v>13688.3344495</c:v>
              </c:pt>
              <c:pt idx="160">
                <c:v>14448.8389205</c:v>
              </c:pt>
              <c:pt idx="161">
                <c:v>16786.9847663</c:v>
              </c:pt>
              <c:pt idx="162">
                <c:v>15468.698321100001</c:v>
              </c:pt>
              <c:pt idx="163">
                <c:v>14386.070240200001</c:v>
              </c:pt>
              <c:pt idx="164">
                <c:v>12177.3101338</c:v>
              </c:pt>
              <c:pt idx="165">
                <c:v>14060.9440273</c:v>
              </c:pt>
              <c:pt idx="166">
                <c:v>30364.339368600002</c:v>
              </c:pt>
              <c:pt idx="167">
                <c:v>25871.872631499999</c:v>
              </c:pt>
              <c:pt idx="168">
                <c:v>26379.848320199999</c:v>
              </c:pt>
              <c:pt idx="169">
                <c:v>19335.572857399999</c:v>
              </c:pt>
              <c:pt idx="170">
                <c:v>14527.491348400001</c:v>
              </c:pt>
              <c:pt idx="171">
                <c:v>12267.207615699999</c:v>
              </c:pt>
              <c:pt idx="172">
                <c:v>12709.873443099999</c:v>
              </c:pt>
              <c:pt idx="173">
                <c:v>12991.495094</c:v>
              </c:pt>
              <c:pt idx="174">
                <c:v>13553.98235</c:v>
              </c:pt>
              <c:pt idx="175">
                <c:v>18815.6932265</c:v>
              </c:pt>
              <c:pt idx="176">
                <c:v>17080.483167900002</c:v>
              </c:pt>
              <c:pt idx="177">
                <c:v>15498.4503651</c:v>
              </c:pt>
              <c:pt idx="178">
                <c:v>15508.6579222</c:v>
              </c:pt>
              <c:pt idx="179">
                <c:v>15670.463403899999</c:v>
              </c:pt>
              <c:pt idx="180">
                <c:v>17116.4795075</c:v>
              </c:pt>
              <c:pt idx="181">
                <c:v>16693.494909100002</c:v>
              </c:pt>
              <c:pt idx="182">
                <c:v>28482.722942199998</c:v>
              </c:pt>
              <c:pt idx="183">
                <c:v>18929.119899599998</c:v>
              </c:pt>
              <c:pt idx="184">
                <c:v>17986.710090500001</c:v>
              </c:pt>
              <c:pt idx="185">
                <c:v>15240.557175399999</c:v>
              </c:pt>
              <c:pt idx="186">
                <c:v>16817.297959799998</c:v>
              </c:pt>
              <c:pt idx="187">
                <c:v>16125.193131100001</c:v>
              </c:pt>
              <c:pt idx="188">
                <c:v>15274.3155603</c:v>
              </c:pt>
              <c:pt idx="189">
                <c:v>20025.5822133</c:v>
              </c:pt>
              <c:pt idx="190">
                <c:v>17044.883762400001</c:v>
              </c:pt>
              <c:pt idx="191">
                <c:v>16248.8697777</c:v>
              </c:pt>
              <c:pt idx="192">
                <c:v>14804.704262900001</c:v>
              </c:pt>
              <c:pt idx="193">
                <c:v>16125.092959</c:v>
              </c:pt>
              <c:pt idx="194">
                <c:v>17224.677832199999</c:v>
              </c:pt>
              <c:pt idx="195">
                <c:v>17082.759867000001</c:v>
              </c:pt>
              <c:pt idx="196">
                <c:v>28108.974681799999</c:v>
              </c:pt>
              <c:pt idx="197">
                <c:v>18326.946433199999</c:v>
              </c:pt>
              <c:pt idx="198">
                <c:v>17110.786931899998</c:v>
              </c:pt>
              <c:pt idx="199">
                <c:v>15752.4246575</c:v>
              </c:pt>
              <c:pt idx="200">
                <c:v>16598.931419500001</c:v>
              </c:pt>
              <c:pt idx="201">
                <c:v>18408.780108499999</c:v>
              </c:pt>
              <c:pt idx="202">
                <c:v>19952.186405</c:v>
              </c:pt>
              <c:pt idx="203">
                <c:v>32109.154434100001</c:v>
              </c:pt>
              <c:pt idx="204">
                <c:v>21494.563936499999</c:v>
              </c:pt>
              <c:pt idx="205">
                <c:v>13452.048051899999</c:v>
              </c:pt>
              <c:pt idx="206">
                <c:v>20814.7692398</c:v>
              </c:pt>
              <c:pt idx="207">
                <c:v>21240.597981200001</c:v>
              </c:pt>
              <c:pt idx="208">
                <c:v>22142.379856299998</c:v>
              </c:pt>
              <c:pt idx="209">
                <c:v>22818.026036800002</c:v>
              </c:pt>
              <c:pt idx="210">
                <c:v>27757.5402144</c:v>
              </c:pt>
              <c:pt idx="211">
                <c:v>23968.432248199999</c:v>
              </c:pt>
              <c:pt idx="212">
                <c:v>22995.042051</c:v>
              </c:pt>
              <c:pt idx="213">
                <c:v>13369.367209399999</c:v>
              </c:pt>
              <c:pt idx="214">
                <c:v>21742.065996599998</c:v>
              </c:pt>
              <c:pt idx="215">
                <c:v>21587.987489700001</c:v>
              </c:pt>
              <c:pt idx="216">
                <c:v>20926.3018213</c:v>
              </c:pt>
              <c:pt idx="217">
                <c:v>26002.902624599999</c:v>
              </c:pt>
              <c:pt idx="218">
                <c:v>22079.021856300002</c:v>
              </c:pt>
              <c:pt idx="219">
                <c:v>21952.754599</c:v>
              </c:pt>
              <c:pt idx="220">
                <c:v>12100.498228300001</c:v>
              </c:pt>
              <c:pt idx="221">
                <c:v>19966.906323200001</c:v>
              </c:pt>
              <c:pt idx="222">
                <c:v>19868.9622543</c:v>
              </c:pt>
              <c:pt idx="223">
                <c:v>19755.521845899999</c:v>
              </c:pt>
              <c:pt idx="224">
                <c:v>24002.764534800001</c:v>
              </c:pt>
              <c:pt idx="225">
                <c:v>20844.295007600002</c:v>
              </c:pt>
              <c:pt idx="226">
                <c:v>18571.0102888</c:v>
              </c:pt>
              <c:pt idx="227">
                <c:v>16418.2124219</c:v>
              </c:pt>
              <c:pt idx="228">
                <c:v>16185.958537500001</c:v>
              </c:pt>
              <c:pt idx="229">
                <c:v>16318.1195221</c:v>
              </c:pt>
              <c:pt idx="230">
                <c:v>17516.497008999999</c:v>
              </c:pt>
              <c:pt idx="231">
                <c:v>22290.149028899999</c:v>
              </c:pt>
              <c:pt idx="232">
                <c:v>19557.812098900002</c:v>
              </c:pt>
              <c:pt idx="233">
                <c:v>19188.879387000001</c:v>
              </c:pt>
              <c:pt idx="234">
                <c:v>18199.308174999998</c:v>
              </c:pt>
              <c:pt idx="235">
                <c:v>18290.5468425</c:v>
              </c:pt>
              <c:pt idx="236">
                <c:v>16475.3847914</c:v>
              </c:pt>
              <c:pt idx="237">
                <c:v>17560.4841824</c:v>
              </c:pt>
              <c:pt idx="238">
                <c:v>20741.7160463</c:v>
              </c:pt>
              <c:pt idx="239">
                <c:v>16753.925450499999</c:v>
              </c:pt>
              <c:pt idx="240">
                <c:v>17054.481135499998</c:v>
              </c:pt>
              <c:pt idx="241">
                <c:v>13636.729703200001</c:v>
              </c:pt>
              <c:pt idx="242">
                <c:v>14904.9947269</c:v>
              </c:pt>
              <c:pt idx="243">
                <c:v>14899.565236500001</c:v>
              </c:pt>
              <c:pt idx="244">
                <c:v>15563.883319799999</c:v>
              </c:pt>
              <c:pt idx="245">
                <c:v>26604.714533499999</c:v>
              </c:pt>
              <c:pt idx="246">
                <c:v>19959.202325999999</c:v>
              </c:pt>
              <c:pt idx="247">
                <c:v>20398.221518400002</c:v>
              </c:pt>
              <c:pt idx="248">
                <c:v>19123.959707499998</c:v>
              </c:pt>
              <c:pt idx="249">
                <c:v>19888.9890553</c:v>
              </c:pt>
              <c:pt idx="250">
                <c:v>20409.5876254</c:v>
              </c:pt>
              <c:pt idx="251">
                <c:v>19974.8429846</c:v>
              </c:pt>
              <c:pt idx="252">
                <c:v>26002.6896418</c:v>
              </c:pt>
              <c:pt idx="253">
                <c:v>22833.417001099999</c:v>
              </c:pt>
              <c:pt idx="254">
                <c:v>22047.6729328</c:v>
              </c:pt>
              <c:pt idx="255">
                <c:v>20312.816331900001</c:v>
              </c:pt>
              <c:pt idx="256">
                <c:v>21481.972205800001</c:v>
              </c:pt>
              <c:pt idx="257">
                <c:v>22244.915695200001</c:v>
              </c:pt>
              <c:pt idx="258">
                <c:v>23372.662984800001</c:v>
              </c:pt>
              <c:pt idx="259">
                <c:v>29430.823998600001</c:v>
              </c:pt>
              <c:pt idx="260">
                <c:v>26332.549617699999</c:v>
              </c:pt>
              <c:pt idx="261">
                <c:v>24885.611152699999</c:v>
              </c:pt>
              <c:pt idx="262">
                <c:v>23098.450856799998</c:v>
              </c:pt>
              <c:pt idx="263">
                <c:v>23840.066652099998</c:v>
              </c:pt>
              <c:pt idx="264">
                <c:v>23854.448152199999</c:v>
              </c:pt>
              <c:pt idx="265">
                <c:v>24286.261745100001</c:v>
              </c:pt>
              <c:pt idx="266">
                <c:v>36040.117115100002</c:v>
              </c:pt>
              <c:pt idx="267">
                <c:v>24359.364832899999</c:v>
              </c:pt>
              <c:pt idx="268">
                <c:v>21810.379226100002</c:v>
              </c:pt>
              <c:pt idx="269">
                <c:v>19262.1769781</c:v>
              </c:pt>
              <c:pt idx="270">
                <c:v>19015.9611735</c:v>
              </c:pt>
              <c:pt idx="271">
                <c:v>19508.664155400002</c:v>
              </c:pt>
              <c:pt idx="272">
                <c:v>19750.597758600001</c:v>
              </c:pt>
              <c:pt idx="273">
                <c:v>28776.685442099999</c:v>
              </c:pt>
              <c:pt idx="274">
                <c:v>22981.227033700001</c:v>
              </c:pt>
              <c:pt idx="275">
                <c:v>19564.5573491</c:v>
              </c:pt>
              <c:pt idx="276">
                <c:v>22404.753038800001</c:v>
              </c:pt>
              <c:pt idx="277">
                <c:v>16591.7076251</c:v>
              </c:pt>
              <c:pt idx="278">
                <c:v>17217.145682099999</c:v>
              </c:pt>
              <c:pt idx="279">
                <c:v>24681.386570800001</c:v>
              </c:pt>
              <c:pt idx="280">
                <c:v>22986.13695</c:v>
              </c:pt>
              <c:pt idx="281">
                <c:v>19745.123905500001</c:v>
              </c:pt>
              <c:pt idx="282">
                <c:v>18196.920054300001</c:v>
              </c:pt>
              <c:pt idx="283">
                <c:v>15814.192610599999</c:v>
              </c:pt>
              <c:pt idx="284">
                <c:v>16406.613331100001</c:v>
              </c:pt>
              <c:pt idx="285">
                <c:v>17875.4854103</c:v>
              </c:pt>
              <c:pt idx="286">
                <c:v>18451.687433399999</c:v>
              </c:pt>
              <c:pt idx="287">
                <c:v>29824.065594799999</c:v>
              </c:pt>
              <c:pt idx="288">
                <c:v>21126.4641672</c:v>
              </c:pt>
              <c:pt idx="289">
                <c:v>19595.410255499999</c:v>
              </c:pt>
              <c:pt idx="290">
                <c:v>17216.729136599999</c:v>
              </c:pt>
              <c:pt idx="291">
                <c:v>18176.863016899999</c:v>
              </c:pt>
              <c:pt idx="292">
                <c:v>18814.598546900001</c:v>
              </c:pt>
              <c:pt idx="293">
                <c:v>18497.925597500001</c:v>
              </c:pt>
              <c:pt idx="294">
                <c:v>23477.797214300001</c:v>
              </c:pt>
              <c:pt idx="295">
                <c:v>19068.313317299999</c:v>
              </c:pt>
              <c:pt idx="296">
                <c:v>17978.267274599999</c:v>
              </c:pt>
              <c:pt idx="297">
                <c:v>16240.1369894</c:v>
              </c:pt>
              <c:pt idx="298">
                <c:v>16022.2711291</c:v>
              </c:pt>
              <c:pt idx="299">
                <c:v>15646.8471118</c:v>
              </c:pt>
              <c:pt idx="300">
                <c:v>17649.388330099999</c:v>
              </c:pt>
              <c:pt idx="301">
                <c:v>19738.875367000001</c:v>
              </c:pt>
              <c:pt idx="302">
                <c:v>22083.065234400001</c:v>
              </c:pt>
              <c:pt idx="303">
                <c:v>18633.323866999999</c:v>
              </c:pt>
              <c:pt idx="304">
                <c:v>18326.1573532</c:v>
              </c:pt>
              <c:pt idx="305">
                <c:v>23670.517112599999</c:v>
              </c:pt>
              <c:pt idx="306">
                <c:v>19290.679781300001</c:v>
              </c:pt>
              <c:pt idx="307">
                <c:v>19679.498965899998</c:v>
              </c:pt>
              <c:pt idx="308">
                <c:v>25897.365332900001</c:v>
              </c:pt>
              <c:pt idx="309">
                <c:v>21905.2950031</c:v>
              </c:pt>
              <c:pt idx="310">
                <c:v>22851.067114500001</c:v>
              </c:pt>
              <c:pt idx="311">
                <c:v>21363.728711100001</c:v>
              </c:pt>
              <c:pt idx="312">
                <c:v>23267.789960400001</c:v>
              </c:pt>
              <c:pt idx="313">
                <c:v>22901.494537800001</c:v>
              </c:pt>
              <c:pt idx="314">
                <c:v>19780.296047200001</c:v>
              </c:pt>
              <c:pt idx="315">
                <c:v>26365.7599773</c:v>
              </c:pt>
              <c:pt idx="316">
                <c:v>22207.6252685</c:v>
              </c:pt>
              <c:pt idx="317">
                <c:v>20362.652725</c:v>
              </c:pt>
              <c:pt idx="318">
                <c:v>18970.606347299999</c:v>
              </c:pt>
              <c:pt idx="319">
                <c:v>19149.376886800001</c:v>
              </c:pt>
              <c:pt idx="320">
                <c:v>18760.140495600001</c:v>
              </c:pt>
              <c:pt idx="321">
                <c:v>20336.749125800001</c:v>
              </c:pt>
              <c:pt idx="322">
                <c:v>25581.464453500001</c:v>
              </c:pt>
              <c:pt idx="323">
                <c:v>23604.0861453</c:v>
              </c:pt>
              <c:pt idx="324">
                <c:v>21806.211633700001</c:v>
              </c:pt>
              <c:pt idx="325">
                <c:v>20105.982732799999</c:v>
              </c:pt>
              <c:pt idx="326">
                <c:v>20783.2952209</c:v>
              </c:pt>
              <c:pt idx="327">
                <c:v>21106.999480499999</c:v>
              </c:pt>
              <c:pt idx="328">
                <c:v>23312.834978499999</c:v>
              </c:pt>
              <c:pt idx="329">
                <c:v>25955.456126500001</c:v>
              </c:pt>
              <c:pt idx="330">
                <c:v>23444.547999099999</c:v>
              </c:pt>
              <c:pt idx="331">
                <c:v>23106.479436900001</c:v>
              </c:pt>
              <c:pt idx="332">
                <c:v>19433.062918299998</c:v>
              </c:pt>
              <c:pt idx="333">
                <c:v>20824.7239376</c:v>
              </c:pt>
              <c:pt idx="334">
                <c:v>22795.564742899998</c:v>
              </c:pt>
              <c:pt idx="335">
                <c:v>21049.275543899999</c:v>
              </c:pt>
              <c:pt idx="336">
                <c:v>25714.136744300002</c:v>
              </c:pt>
              <c:pt idx="337">
                <c:v>29180.8999229</c:v>
              </c:pt>
              <c:pt idx="338">
                <c:v>22343.333703799999</c:v>
              </c:pt>
              <c:pt idx="339">
                <c:v>19602.985065100002</c:v>
              </c:pt>
              <c:pt idx="340">
                <c:v>20387.862285399999</c:v>
              </c:pt>
              <c:pt idx="341">
                <c:v>20365.149199399999</c:v>
              </c:pt>
              <c:pt idx="342">
                <c:v>21193.154616399999</c:v>
              </c:pt>
              <c:pt idx="343">
                <c:v>24409.4814229</c:v>
              </c:pt>
              <c:pt idx="344">
                <c:v>22137.952490200001</c:v>
              </c:pt>
              <c:pt idx="345">
                <c:v>21267.129406200002</c:v>
              </c:pt>
              <c:pt idx="346">
                <c:v>17636.726002200001</c:v>
              </c:pt>
              <c:pt idx="347">
                <c:v>18546.558094299999</c:v>
              </c:pt>
              <c:pt idx="348">
                <c:v>18448.4283799</c:v>
              </c:pt>
              <c:pt idx="349">
                <c:v>19694.691205700001</c:v>
              </c:pt>
              <c:pt idx="350">
                <c:v>28770.402568400001</c:v>
              </c:pt>
              <c:pt idx="351">
                <c:v>21283.1993119</c:v>
              </c:pt>
              <c:pt idx="352">
                <c:v>21803.902710999999</c:v>
              </c:pt>
              <c:pt idx="353">
                <c:v>18976.6463582</c:v>
              </c:pt>
              <c:pt idx="354">
                <c:v>20369.6291102</c:v>
              </c:pt>
              <c:pt idx="355">
                <c:v>18290.775897300002</c:v>
              </c:pt>
              <c:pt idx="356">
                <c:v>17612.023615599999</c:v>
              </c:pt>
              <c:pt idx="357">
                <c:v>28327.8648011</c:v>
              </c:pt>
              <c:pt idx="358">
                <c:v>18721.920041599999</c:v>
              </c:pt>
              <c:pt idx="359">
                <c:v>19515.340722500001</c:v>
              </c:pt>
              <c:pt idx="360">
                <c:v>17363.678605900001</c:v>
              </c:pt>
              <c:pt idx="361">
                <c:v>18653.473838999998</c:v>
              </c:pt>
              <c:pt idx="362">
                <c:v>19838.438470100002</c:v>
              </c:pt>
              <c:pt idx="363">
                <c:v>20052.921758799999</c:v>
              </c:pt>
              <c:pt idx="364">
                <c:v>26728.059929700001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29F-4583-B21C-B89BCB5F3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224639"/>
        <c:axId val="903222559"/>
      </c:lineChart>
      <c:catAx>
        <c:axId val="9032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2559"/>
        <c:crosses val="autoZero"/>
        <c:auto val="1"/>
        <c:lblAlgn val="ctr"/>
        <c:lblOffset val="100"/>
        <c:noMultiLvlLbl val="0"/>
      </c:catAx>
      <c:valAx>
        <c:axId val="90322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Weekly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v>Sum of Error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3"/>
              <c:pt idx="0">
                <c:v>11/2/2019</c:v>
              </c:pt>
              <c:pt idx="1">
                <c:v>11/9/2019</c:v>
              </c:pt>
              <c:pt idx="2">
                <c:v>11/16/2019</c:v>
              </c:pt>
              <c:pt idx="3">
                <c:v>11/23/2019</c:v>
              </c:pt>
              <c:pt idx="4">
                <c:v>11/30/2019</c:v>
              </c:pt>
              <c:pt idx="5">
                <c:v>12/7/2019</c:v>
              </c:pt>
              <c:pt idx="6">
                <c:v>12/14/2019</c:v>
              </c:pt>
              <c:pt idx="7">
                <c:v>12/21/2019</c:v>
              </c:pt>
              <c:pt idx="8">
                <c:v>12/28/2019</c:v>
              </c:pt>
              <c:pt idx="9">
                <c:v>1/4/2020</c:v>
              </c:pt>
              <c:pt idx="10">
                <c:v>1/11/2020</c:v>
              </c:pt>
              <c:pt idx="11">
                <c:v>1/18/2020</c:v>
              </c:pt>
              <c:pt idx="12">
                <c:v>1/25/2020</c:v>
              </c:pt>
              <c:pt idx="13">
                <c:v>2/1/2020</c:v>
              </c:pt>
              <c:pt idx="14">
                <c:v>2/8/2020</c:v>
              </c:pt>
              <c:pt idx="15">
                <c:v>2/15/2020</c:v>
              </c:pt>
              <c:pt idx="16">
                <c:v>2/22/2020</c:v>
              </c:pt>
              <c:pt idx="17">
                <c:v>2/29/2020</c:v>
              </c:pt>
              <c:pt idx="18">
                <c:v>3/7/2020</c:v>
              </c:pt>
              <c:pt idx="19">
                <c:v>3/14/2020</c:v>
              </c:pt>
              <c:pt idx="20">
                <c:v>3/21/2020</c:v>
              </c:pt>
              <c:pt idx="21">
                <c:v>3/28/2020</c:v>
              </c:pt>
              <c:pt idx="22">
                <c:v>4/4/2020</c:v>
              </c:pt>
              <c:pt idx="23">
                <c:v>4/11/2020</c:v>
              </c:pt>
              <c:pt idx="24">
                <c:v>4/18/2020</c:v>
              </c:pt>
              <c:pt idx="25">
                <c:v>4/25/2020</c:v>
              </c:pt>
              <c:pt idx="26">
                <c:v>5/2/2020</c:v>
              </c:pt>
              <c:pt idx="27">
                <c:v>5/9/2020</c:v>
              </c:pt>
              <c:pt idx="28">
                <c:v>5/16/2020</c:v>
              </c:pt>
              <c:pt idx="29">
                <c:v>5/23/2020</c:v>
              </c:pt>
              <c:pt idx="30">
                <c:v>5/30/2020</c:v>
              </c:pt>
              <c:pt idx="31">
                <c:v>6/6/2020</c:v>
              </c:pt>
              <c:pt idx="32">
                <c:v>6/13/2020</c:v>
              </c:pt>
              <c:pt idx="33">
                <c:v>6/20/2020</c:v>
              </c:pt>
              <c:pt idx="34">
                <c:v>6/27/2020</c:v>
              </c:pt>
              <c:pt idx="35">
                <c:v>7/4/2020</c:v>
              </c:pt>
              <c:pt idx="36">
                <c:v>7/11/2020</c:v>
              </c:pt>
              <c:pt idx="37">
                <c:v>7/18/2020</c:v>
              </c:pt>
              <c:pt idx="38">
                <c:v>7/25/2020</c:v>
              </c:pt>
              <c:pt idx="39">
                <c:v>8/1/2020</c:v>
              </c:pt>
              <c:pt idx="40">
                <c:v>8/8/2020</c:v>
              </c:pt>
              <c:pt idx="41">
                <c:v>8/15/2020</c:v>
              </c:pt>
              <c:pt idx="42">
                <c:v>8/22/2020</c:v>
              </c:pt>
              <c:pt idx="43">
                <c:v>8/29/2020</c:v>
              </c:pt>
              <c:pt idx="44">
                <c:v>9/5/2020</c:v>
              </c:pt>
              <c:pt idx="45">
                <c:v>9/12/2020</c:v>
              </c:pt>
              <c:pt idx="46">
                <c:v>9/19/2020</c:v>
              </c:pt>
              <c:pt idx="47">
                <c:v>9/26/2020</c:v>
              </c:pt>
              <c:pt idx="48">
                <c:v>10/3/2020</c:v>
              </c:pt>
              <c:pt idx="49">
                <c:v>10/10/2020</c:v>
              </c:pt>
              <c:pt idx="50">
                <c:v>10/17/2020</c:v>
              </c:pt>
              <c:pt idx="51">
                <c:v>10/24/2020</c:v>
              </c:pt>
              <c:pt idx="52">
                <c:v>10/31/2020</c:v>
              </c:pt>
            </c:strLit>
          </c:cat>
          <c:val>
            <c:numLit>
              <c:formatCode>General</c:formatCode>
              <c:ptCount val="53"/>
              <c:pt idx="0">
                <c:v>2553.3459971999991</c:v>
              </c:pt>
              <c:pt idx="1">
                <c:v>-3191.549969499999</c:v>
              </c:pt>
              <c:pt idx="2">
                <c:v>-4029.281689800001</c:v>
              </c:pt>
              <c:pt idx="3">
                <c:v>-4289.0372109999989</c:v>
              </c:pt>
              <c:pt idx="4">
                <c:v>-12999.473366299999</c:v>
              </c:pt>
              <c:pt idx="5">
                <c:v>-9704.5698714999999</c:v>
              </c:pt>
              <c:pt idx="6">
                <c:v>-7173.1480590000001</c:v>
              </c:pt>
              <c:pt idx="7">
                <c:v>1527.9676893999995</c:v>
              </c:pt>
              <c:pt idx="8">
                <c:v>-10844.044147199998</c:v>
              </c:pt>
              <c:pt idx="9">
                <c:v>3906.0598531999985</c:v>
              </c:pt>
              <c:pt idx="10">
                <c:v>3578.3159636</c:v>
              </c:pt>
              <c:pt idx="11">
                <c:v>-279.9513253999985</c:v>
              </c:pt>
              <c:pt idx="12">
                <c:v>-1944.9491716000007</c:v>
              </c:pt>
              <c:pt idx="13">
                <c:v>1569.6370690000012</c:v>
              </c:pt>
              <c:pt idx="14">
                <c:v>4719.3469243000009</c:v>
              </c:pt>
              <c:pt idx="15">
                <c:v>-1501.0672920000006</c:v>
              </c:pt>
              <c:pt idx="16">
                <c:v>-4428.0342943999985</c:v>
              </c:pt>
              <c:pt idx="17">
                <c:v>9935.6142771999948</c:v>
              </c:pt>
              <c:pt idx="18">
                <c:v>16203.688683299999</c:v>
              </c:pt>
              <c:pt idx="19">
                <c:v>368.76460729999781</c:v>
              </c:pt>
              <c:pt idx="20">
                <c:v>6243.0178069000012</c:v>
              </c:pt>
              <c:pt idx="21">
                <c:v>-5544.7389099000011</c:v>
              </c:pt>
              <c:pt idx="22">
                <c:v>-16164.784410500002</c:v>
              </c:pt>
              <c:pt idx="23">
                <c:v>-13065.854481099997</c:v>
              </c:pt>
              <c:pt idx="24">
                <c:v>-4311.1975789999997</c:v>
              </c:pt>
              <c:pt idx="25">
                <c:v>13680.7137544</c:v>
              </c:pt>
              <c:pt idx="26">
                <c:v>17290.091050400006</c:v>
              </c:pt>
              <c:pt idx="27">
                <c:v>12855.030107199997</c:v>
              </c:pt>
              <c:pt idx="28">
                <c:v>19822.094186200004</c:v>
              </c:pt>
              <c:pt idx="29">
                <c:v>7766.7921070000011</c:v>
              </c:pt>
              <c:pt idx="30">
                <c:v>-31772.463628599999</c:v>
              </c:pt>
              <c:pt idx="31">
                <c:v>-19908.099048899996</c:v>
              </c:pt>
              <c:pt idx="32">
                <c:v>-3173.8727931000012</c:v>
              </c:pt>
              <c:pt idx="33">
                <c:v>5296.2310929000014</c:v>
              </c:pt>
              <c:pt idx="34">
                <c:v>2959.7651249000082</c:v>
              </c:pt>
              <c:pt idx="35">
                <c:v>17277.549018600002</c:v>
              </c:pt>
              <c:pt idx="36">
                <c:v>-14102.867534099998</c:v>
              </c:pt>
              <c:pt idx="37">
                <c:v>-6155.1837668000044</c:v>
              </c:pt>
              <c:pt idx="38">
                <c:v>-20757.580506900002</c:v>
              </c:pt>
              <c:pt idx="39">
                <c:v>13231.738232499996</c:v>
              </c:pt>
              <c:pt idx="40">
                <c:v>13833.918878599994</c:v>
              </c:pt>
              <c:pt idx="41">
                <c:v>15874.221398300004</c:v>
              </c:pt>
              <c:pt idx="42">
                <c:v>9214.4129150000008</c:v>
              </c:pt>
              <c:pt idx="43">
                <c:v>5526.4885636000035</c:v>
              </c:pt>
              <c:pt idx="44">
                <c:v>5676.442584000004</c:v>
              </c:pt>
              <c:pt idx="45">
                <c:v>-17685.511616799999</c:v>
              </c:pt>
              <c:pt idx="46">
                <c:v>-1616.9961793000002</c:v>
              </c:pt>
              <c:pt idx="47">
                <c:v>-3059.758171999998</c:v>
              </c:pt>
              <c:pt idx="48">
                <c:v>-9469.873246799998</c:v>
              </c:pt>
              <c:pt idx="49">
                <c:v>415.20121680000375</c:v>
              </c:pt>
              <c:pt idx="50">
                <c:v>8481.435031399993</c:v>
              </c:pt>
              <c:pt idx="51">
                <c:v>4518.8974650000055</c:v>
              </c:pt>
              <c:pt idx="52">
                <c:v>2847.1066739999951</c:v>
              </c:pt>
            </c:numLit>
          </c:val>
          <c:extLst>
            <c:ext xmlns:c16="http://schemas.microsoft.com/office/drawing/2014/chart" uri="{C3380CC4-5D6E-409C-BE32-E72D297353CC}">
              <c16:uniqueId val="{00000000-FD97-448C-A40A-68ACFB734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184703"/>
        <c:axId val="903185119"/>
      </c:barChart>
      <c:lineChart>
        <c:grouping val="standard"/>
        <c:varyColors val="0"/>
        <c:ser>
          <c:idx val="0"/>
          <c:order val="0"/>
          <c:tx>
            <c:v>Sum of Actual 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11/2/2019</c:v>
              </c:pt>
              <c:pt idx="1">
                <c:v>11/9/2019</c:v>
              </c:pt>
              <c:pt idx="2">
                <c:v>11/16/2019</c:v>
              </c:pt>
              <c:pt idx="3">
                <c:v>11/23/2019</c:v>
              </c:pt>
              <c:pt idx="4">
                <c:v>11/30/2019</c:v>
              </c:pt>
              <c:pt idx="5">
                <c:v>12/7/2019</c:v>
              </c:pt>
              <c:pt idx="6">
                <c:v>12/14/2019</c:v>
              </c:pt>
              <c:pt idx="7">
                <c:v>12/21/2019</c:v>
              </c:pt>
              <c:pt idx="8">
                <c:v>12/28/2019</c:v>
              </c:pt>
              <c:pt idx="9">
                <c:v>1/4/2020</c:v>
              </c:pt>
              <c:pt idx="10">
                <c:v>1/11/2020</c:v>
              </c:pt>
              <c:pt idx="11">
                <c:v>1/18/2020</c:v>
              </c:pt>
              <c:pt idx="12">
                <c:v>1/25/2020</c:v>
              </c:pt>
              <c:pt idx="13">
                <c:v>2/1/2020</c:v>
              </c:pt>
              <c:pt idx="14">
                <c:v>2/8/2020</c:v>
              </c:pt>
              <c:pt idx="15">
                <c:v>2/15/2020</c:v>
              </c:pt>
              <c:pt idx="16">
                <c:v>2/22/2020</c:v>
              </c:pt>
              <c:pt idx="17">
                <c:v>2/29/2020</c:v>
              </c:pt>
              <c:pt idx="18">
                <c:v>3/7/2020</c:v>
              </c:pt>
              <c:pt idx="19">
                <c:v>3/14/2020</c:v>
              </c:pt>
              <c:pt idx="20">
                <c:v>3/21/2020</c:v>
              </c:pt>
              <c:pt idx="21">
                <c:v>3/28/2020</c:v>
              </c:pt>
              <c:pt idx="22">
                <c:v>4/4/2020</c:v>
              </c:pt>
              <c:pt idx="23">
                <c:v>4/11/2020</c:v>
              </c:pt>
              <c:pt idx="24">
                <c:v>4/18/2020</c:v>
              </c:pt>
              <c:pt idx="25">
                <c:v>4/25/2020</c:v>
              </c:pt>
              <c:pt idx="26">
                <c:v>5/2/2020</c:v>
              </c:pt>
              <c:pt idx="27">
                <c:v>5/9/2020</c:v>
              </c:pt>
              <c:pt idx="28">
                <c:v>5/16/2020</c:v>
              </c:pt>
              <c:pt idx="29">
                <c:v>5/23/2020</c:v>
              </c:pt>
              <c:pt idx="30">
                <c:v>5/30/2020</c:v>
              </c:pt>
              <c:pt idx="31">
                <c:v>6/6/2020</c:v>
              </c:pt>
              <c:pt idx="32">
                <c:v>6/13/2020</c:v>
              </c:pt>
              <c:pt idx="33">
                <c:v>6/20/2020</c:v>
              </c:pt>
              <c:pt idx="34">
                <c:v>6/27/2020</c:v>
              </c:pt>
              <c:pt idx="35">
                <c:v>7/4/2020</c:v>
              </c:pt>
              <c:pt idx="36">
                <c:v>7/11/2020</c:v>
              </c:pt>
              <c:pt idx="37">
                <c:v>7/18/2020</c:v>
              </c:pt>
              <c:pt idx="38">
                <c:v>7/25/2020</c:v>
              </c:pt>
              <c:pt idx="39">
                <c:v>8/1/2020</c:v>
              </c:pt>
              <c:pt idx="40">
                <c:v>8/8/2020</c:v>
              </c:pt>
              <c:pt idx="41">
                <c:v>8/15/2020</c:v>
              </c:pt>
              <c:pt idx="42">
                <c:v>8/22/2020</c:v>
              </c:pt>
              <c:pt idx="43">
                <c:v>8/29/2020</c:v>
              </c:pt>
              <c:pt idx="44">
                <c:v>9/5/2020</c:v>
              </c:pt>
              <c:pt idx="45">
                <c:v>9/12/2020</c:v>
              </c:pt>
              <c:pt idx="46">
                <c:v>9/19/2020</c:v>
              </c:pt>
              <c:pt idx="47">
                <c:v>9/26/2020</c:v>
              </c:pt>
              <c:pt idx="48">
                <c:v>10/3/2020</c:v>
              </c:pt>
              <c:pt idx="49">
                <c:v>10/10/2020</c:v>
              </c:pt>
              <c:pt idx="50">
                <c:v>10/17/2020</c:v>
              </c:pt>
              <c:pt idx="51">
                <c:v>10/24/2020</c:v>
              </c:pt>
              <c:pt idx="52">
                <c:v>10/31/2020</c:v>
              </c:pt>
            </c:strLit>
          </c:cat>
          <c:val>
            <c:numLit>
              <c:formatCode>General</c:formatCode>
              <c:ptCount val="53"/>
              <c:pt idx="0">
                <c:v>16112.89</c:v>
              </c:pt>
              <c:pt idx="1">
                <c:v>37227.579999999994</c:v>
              </c:pt>
              <c:pt idx="2">
                <c:v>40000.239999999998</c:v>
              </c:pt>
              <c:pt idx="3">
                <c:v>39235.720000000008</c:v>
              </c:pt>
              <c:pt idx="4">
                <c:v>38524.129999999997</c:v>
              </c:pt>
              <c:pt idx="5">
                <c:v>34142.92</c:v>
              </c:pt>
              <c:pt idx="6">
                <c:v>35954.300000000003</c:v>
              </c:pt>
              <c:pt idx="7">
                <c:v>43321.64</c:v>
              </c:pt>
              <c:pt idx="8">
                <c:v>41503.94</c:v>
              </c:pt>
              <c:pt idx="9">
                <c:v>55039.74</c:v>
              </c:pt>
              <c:pt idx="10">
                <c:v>51160.719999999994</c:v>
              </c:pt>
              <c:pt idx="11">
                <c:v>45048.68</c:v>
              </c:pt>
              <c:pt idx="12">
                <c:v>48042.75</c:v>
              </c:pt>
              <c:pt idx="13">
                <c:v>45864.22</c:v>
              </c:pt>
              <c:pt idx="14">
                <c:v>52616.54</c:v>
              </c:pt>
              <c:pt idx="15">
                <c:v>50896.51</c:v>
              </c:pt>
              <c:pt idx="16">
                <c:v>50270.58</c:v>
              </c:pt>
              <c:pt idx="17">
                <c:v>71350.17</c:v>
              </c:pt>
              <c:pt idx="18">
                <c:v>80736.56</c:v>
              </c:pt>
              <c:pt idx="19">
                <c:v>79410.98</c:v>
              </c:pt>
              <c:pt idx="20">
                <c:v>86072.610000000015</c:v>
              </c:pt>
              <c:pt idx="21">
                <c:v>77031.259999999995</c:v>
              </c:pt>
              <c:pt idx="22">
                <c:v>92053.89</c:v>
              </c:pt>
              <c:pt idx="23">
                <c:v>88834.639999999985</c:v>
              </c:pt>
              <c:pt idx="24">
                <c:v>138264.76</c:v>
              </c:pt>
              <c:pt idx="25">
                <c:v>115626.94</c:v>
              </c:pt>
              <c:pt idx="26">
                <c:v>145189.48000000001</c:v>
              </c:pt>
              <c:pt idx="27">
                <c:v>131369.56999999998</c:v>
              </c:pt>
              <c:pt idx="28">
                <c:v>147744.12</c:v>
              </c:pt>
              <c:pt idx="29">
                <c:v>149193.62</c:v>
              </c:pt>
              <c:pt idx="30">
                <c:v>120421.33</c:v>
              </c:pt>
              <c:pt idx="31">
                <c:v>128794.59</c:v>
              </c:pt>
              <c:pt idx="32">
                <c:v>135317.82999999999</c:v>
              </c:pt>
              <c:pt idx="33">
                <c:v>132153.99</c:v>
              </c:pt>
              <c:pt idx="34">
                <c:v>130170.01000000001</c:v>
              </c:pt>
              <c:pt idx="35">
                <c:v>139901.12</c:v>
              </c:pt>
              <c:pt idx="36">
                <c:v>134528.84</c:v>
              </c:pt>
              <c:pt idx="37">
                <c:v>159068.22999999998</c:v>
              </c:pt>
              <c:pt idx="38">
                <c:v>159606.74</c:v>
              </c:pt>
              <c:pt idx="39">
                <c:v>164337.43000000002</c:v>
              </c:pt>
              <c:pt idx="40">
                <c:v>157024.73000000001</c:v>
              </c:pt>
              <c:pt idx="41">
                <c:v>153569.65</c:v>
              </c:pt>
              <c:pt idx="42">
                <c:v>144062.04999999999</c:v>
              </c:pt>
              <c:pt idx="43">
                <c:v>130885.34</c:v>
              </c:pt>
              <c:pt idx="44">
                <c:v>153079.28</c:v>
              </c:pt>
              <c:pt idx="45">
                <c:v>141052.25</c:v>
              </c:pt>
              <c:pt idx="46">
                <c:v>145148.08000000002</c:v>
              </c:pt>
              <c:pt idx="47">
                <c:v>153455.57</c:v>
              </c:pt>
              <c:pt idx="48">
                <c:v>152634.27000000002</c:v>
              </c:pt>
              <c:pt idx="49">
                <c:v>150855.12</c:v>
              </c:pt>
              <c:pt idx="50">
                <c:v>154128.57</c:v>
              </c:pt>
              <c:pt idx="51">
                <c:v>148621.66</c:v>
              </c:pt>
              <c:pt idx="52">
                <c:v>124999.01999999997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D97-448C-A40A-68ACFB734FDE}"/>
            </c:ext>
          </c:extLst>
        </c:ser>
        <c:ser>
          <c:idx val="1"/>
          <c:order val="1"/>
          <c:tx>
            <c:v>Sum of Predicted Revenue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11/2/2019</c:v>
              </c:pt>
              <c:pt idx="1">
                <c:v>11/9/2019</c:v>
              </c:pt>
              <c:pt idx="2">
                <c:v>11/16/2019</c:v>
              </c:pt>
              <c:pt idx="3">
                <c:v>11/23/2019</c:v>
              </c:pt>
              <c:pt idx="4">
                <c:v>11/30/2019</c:v>
              </c:pt>
              <c:pt idx="5">
                <c:v>12/7/2019</c:v>
              </c:pt>
              <c:pt idx="6">
                <c:v>12/14/2019</c:v>
              </c:pt>
              <c:pt idx="7">
                <c:v>12/21/2019</c:v>
              </c:pt>
              <c:pt idx="8">
                <c:v>12/28/2019</c:v>
              </c:pt>
              <c:pt idx="9">
                <c:v>1/4/2020</c:v>
              </c:pt>
              <c:pt idx="10">
                <c:v>1/11/2020</c:v>
              </c:pt>
              <c:pt idx="11">
                <c:v>1/18/2020</c:v>
              </c:pt>
              <c:pt idx="12">
                <c:v>1/25/2020</c:v>
              </c:pt>
              <c:pt idx="13">
                <c:v>2/1/2020</c:v>
              </c:pt>
              <c:pt idx="14">
                <c:v>2/8/2020</c:v>
              </c:pt>
              <c:pt idx="15">
                <c:v>2/15/2020</c:v>
              </c:pt>
              <c:pt idx="16">
                <c:v>2/22/2020</c:v>
              </c:pt>
              <c:pt idx="17">
                <c:v>2/29/2020</c:v>
              </c:pt>
              <c:pt idx="18">
                <c:v>3/7/2020</c:v>
              </c:pt>
              <c:pt idx="19">
                <c:v>3/14/2020</c:v>
              </c:pt>
              <c:pt idx="20">
                <c:v>3/21/2020</c:v>
              </c:pt>
              <c:pt idx="21">
                <c:v>3/28/2020</c:v>
              </c:pt>
              <c:pt idx="22">
                <c:v>4/4/2020</c:v>
              </c:pt>
              <c:pt idx="23">
                <c:v>4/11/2020</c:v>
              </c:pt>
              <c:pt idx="24">
                <c:v>4/18/2020</c:v>
              </c:pt>
              <c:pt idx="25">
                <c:v>4/25/2020</c:v>
              </c:pt>
              <c:pt idx="26">
                <c:v>5/2/2020</c:v>
              </c:pt>
              <c:pt idx="27">
                <c:v>5/9/2020</c:v>
              </c:pt>
              <c:pt idx="28">
                <c:v>5/16/2020</c:v>
              </c:pt>
              <c:pt idx="29">
                <c:v>5/23/2020</c:v>
              </c:pt>
              <c:pt idx="30">
                <c:v>5/30/2020</c:v>
              </c:pt>
              <c:pt idx="31">
                <c:v>6/6/2020</c:v>
              </c:pt>
              <c:pt idx="32">
                <c:v>6/13/2020</c:v>
              </c:pt>
              <c:pt idx="33">
                <c:v>6/20/2020</c:v>
              </c:pt>
              <c:pt idx="34">
                <c:v>6/27/2020</c:v>
              </c:pt>
              <c:pt idx="35">
                <c:v>7/4/2020</c:v>
              </c:pt>
              <c:pt idx="36">
                <c:v>7/11/2020</c:v>
              </c:pt>
              <c:pt idx="37">
                <c:v>7/18/2020</c:v>
              </c:pt>
              <c:pt idx="38">
                <c:v>7/25/2020</c:v>
              </c:pt>
              <c:pt idx="39">
                <c:v>8/1/2020</c:v>
              </c:pt>
              <c:pt idx="40">
                <c:v>8/8/2020</c:v>
              </c:pt>
              <c:pt idx="41">
                <c:v>8/15/2020</c:v>
              </c:pt>
              <c:pt idx="42">
                <c:v>8/22/2020</c:v>
              </c:pt>
              <c:pt idx="43">
                <c:v>8/29/2020</c:v>
              </c:pt>
              <c:pt idx="44">
                <c:v>9/5/2020</c:v>
              </c:pt>
              <c:pt idx="45">
                <c:v>9/12/2020</c:v>
              </c:pt>
              <c:pt idx="46">
                <c:v>9/19/2020</c:v>
              </c:pt>
              <c:pt idx="47">
                <c:v>9/26/2020</c:v>
              </c:pt>
              <c:pt idx="48">
                <c:v>10/3/2020</c:v>
              </c:pt>
              <c:pt idx="49">
                <c:v>10/10/2020</c:v>
              </c:pt>
              <c:pt idx="50">
                <c:v>10/17/2020</c:v>
              </c:pt>
              <c:pt idx="51">
                <c:v>10/24/2020</c:v>
              </c:pt>
              <c:pt idx="52">
                <c:v>10/31/2020</c:v>
              </c:pt>
            </c:strLit>
          </c:cat>
          <c:val>
            <c:numLit>
              <c:formatCode>General</c:formatCode>
              <c:ptCount val="53"/>
              <c:pt idx="0">
                <c:v>13559.544002800001</c:v>
              </c:pt>
              <c:pt idx="1">
                <c:v>40419.129969499998</c:v>
              </c:pt>
              <c:pt idx="2">
                <c:v>44029.521689799993</c:v>
              </c:pt>
              <c:pt idx="3">
                <c:v>43524.757211000004</c:v>
              </c:pt>
              <c:pt idx="4">
                <c:v>51523.603366299998</c:v>
              </c:pt>
              <c:pt idx="5">
                <c:v>43847.489871500002</c:v>
              </c:pt>
              <c:pt idx="6">
                <c:v>43127.448059000002</c:v>
              </c:pt>
              <c:pt idx="7">
                <c:v>41793.672310600006</c:v>
              </c:pt>
              <c:pt idx="8">
                <c:v>52347.984147199997</c:v>
              </c:pt>
              <c:pt idx="9">
                <c:v>51133.680146799998</c:v>
              </c:pt>
              <c:pt idx="10">
                <c:v>47582.404036399996</c:v>
              </c:pt>
              <c:pt idx="11">
                <c:v>45328.631325399998</c:v>
              </c:pt>
              <c:pt idx="12">
                <c:v>49987.699171600005</c:v>
              </c:pt>
              <c:pt idx="13">
                <c:v>44294.582930999997</c:v>
              </c:pt>
              <c:pt idx="14">
                <c:v>47897.193075700001</c:v>
              </c:pt>
              <c:pt idx="15">
                <c:v>52397.577291999994</c:v>
              </c:pt>
              <c:pt idx="16">
                <c:v>54698.614294400002</c:v>
              </c:pt>
              <c:pt idx="17">
                <c:v>61414.555722800011</c:v>
              </c:pt>
              <c:pt idx="18">
                <c:v>64532.871316700002</c:v>
              </c:pt>
              <c:pt idx="19">
                <c:v>79042.215392699989</c:v>
              </c:pt>
              <c:pt idx="20">
                <c:v>79829.592193100005</c:v>
              </c:pt>
              <c:pt idx="21">
                <c:v>82575.998909900009</c:v>
              </c:pt>
              <c:pt idx="22">
                <c:v>108218.6744105</c:v>
              </c:pt>
              <c:pt idx="23">
                <c:v>101900.4944811</c:v>
              </c:pt>
              <c:pt idx="24">
                <c:v>142575.95757899998</c:v>
              </c:pt>
              <c:pt idx="25">
                <c:v>101946.2262456</c:v>
              </c:pt>
              <c:pt idx="26">
                <c:v>127899.3889496</c:v>
              </c:pt>
              <c:pt idx="27">
                <c:v>118514.53989280002</c:v>
              </c:pt>
              <c:pt idx="28">
                <c:v>127922.02581379999</c:v>
              </c:pt>
              <c:pt idx="29">
                <c:v>141426.82789300001</c:v>
              </c:pt>
              <c:pt idx="30">
                <c:v>152193.79362859999</c:v>
              </c:pt>
              <c:pt idx="31">
                <c:v>148702.68904890001</c:v>
              </c:pt>
              <c:pt idx="32">
                <c:v>138491.7027931</c:v>
              </c:pt>
              <c:pt idx="33">
                <c:v>126857.75890710001</c:v>
              </c:pt>
              <c:pt idx="34">
                <c:v>127210.2448751</c:v>
              </c:pt>
              <c:pt idx="35">
                <c:v>122623.5709814</c:v>
              </c:pt>
              <c:pt idx="36">
                <c:v>148631.70753410002</c:v>
              </c:pt>
              <c:pt idx="37">
                <c:v>165223.41376679999</c:v>
              </c:pt>
              <c:pt idx="38">
                <c:v>180364.3205069</c:v>
              </c:pt>
              <c:pt idx="39">
                <c:v>151105.69176749999</c:v>
              </c:pt>
              <c:pt idx="40">
                <c:v>143190.81112140001</c:v>
              </c:pt>
              <c:pt idx="41">
                <c:v>137695.4286017</c:v>
              </c:pt>
              <c:pt idx="42">
                <c:v>134847.63708499999</c:v>
              </c:pt>
              <c:pt idx="43">
                <c:v>125358.8514364</c:v>
              </c:pt>
              <c:pt idx="44">
                <c:v>147402.83741600002</c:v>
              </c:pt>
              <c:pt idx="45">
                <c:v>158737.76161680001</c:v>
              </c:pt>
              <c:pt idx="46">
                <c:v>146765.07617930003</c:v>
              </c:pt>
              <c:pt idx="47">
                <c:v>156515.32817200001</c:v>
              </c:pt>
              <c:pt idx="48">
                <c:v>162104.1432468</c:v>
              </c:pt>
              <c:pt idx="49">
                <c:v>150439.9187832</c:v>
              </c:pt>
              <c:pt idx="50">
                <c:v>145647.1349686</c:v>
              </c:pt>
              <c:pt idx="51">
                <c:v>144102.76253500002</c:v>
              </c:pt>
              <c:pt idx="52">
                <c:v>122151.91332600001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FD97-448C-A40A-68ACFB734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184703"/>
        <c:axId val="903185119"/>
      </c:lineChart>
      <c:catAx>
        <c:axId val="90318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85119"/>
        <c:crosses val="autoZero"/>
        <c:auto val="1"/>
        <c:lblAlgn val="ctr"/>
        <c:lblOffset val="100"/>
        <c:noMultiLvlLbl val="0"/>
      </c:catAx>
      <c:valAx>
        <c:axId val="903185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8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v>Sum of Error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11/1/2019</c:v>
              </c:pt>
              <c:pt idx="1">
                <c:v>12/1/2019</c:v>
              </c:pt>
              <c:pt idx="2">
                <c:v>1/1/2020</c:v>
              </c:pt>
              <c:pt idx="3">
                <c:v>2/1/2020</c:v>
              </c:pt>
              <c:pt idx="4">
                <c:v>3/1/2020</c:v>
              </c:pt>
              <c:pt idx="5">
                <c:v>4/1/2020</c:v>
              </c:pt>
              <c:pt idx="6">
                <c:v>5/1/2020</c:v>
              </c:pt>
              <c:pt idx="7">
                <c:v>6/1/2020</c:v>
              </c:pt>
              <c:pt idx="8">
                <c:v>7/1/2020</c:v>
              </c:pt>
              <c:pt idx="9">
                <c:v>8/1/2020</c:v>
              </c:pt>
              <c:pt idx="10">
                <c:v>9/1/2020</c:v>
              </c:pt>
              <c:pt idx="11">
                <c:v>10/1/2020</c:v>
              </c:pt>
            </c:strLit>
          </c:cat>
          <c:val>
            <c:numLit>
              <c:formatCode>General</c:formatCode>
              <c:ptCount val="12"/>
              <c:pt idx="0">
                <c:v>-21955.996239399999</c:v>
              </c:pt>
              <c:pt idx="1">
                <c:v>-21290.702112000006</c:v>
              </c:pt>
              <c:pt idx="2">
                <c:v>827.52196060000051</c:v>
              </c:pt>
              <c:pt idx="3">
                <c:v>9824.3577669999977</c:v>
              </c:pt>
              <c:pt idx="4">
                <c:v>9709.2007241000047</c:v>
              </c:pt>
              <c:pt idx="5">
                <c:v>152.25263950000226</c:v>
              </c:pt>
              <c:pt idx="6">
                <c:v>6722.01787900001</c:v>
              </c:pt>
              <c:pt idx="7">
                <c:v>-1115.5891387999836</c:v>
              </c:pt>
              <c:pt idx="8">
                <c:v>-21899.291957400008</c:v>
              </c:pt>
              <c:pt idx="9">
                <c:v>49776.763501599999</c:v>
              </c:pt>
              <c:pt idx="10">
                <c:v>-33661.743199599994</c:v>
              </c:pt>
              <c:pt idx="11">
                <c:v>22911.208176099997</c:v>
              </c:pt>
            </c:numLit>
          </c:val>
          <c:extLst>
            <c:ext xmlns:c16="http://schemas.microsoft.com/office/drawing/2014/chart" uri="{C3380CC4-5D6E-409C-BE32-E72D297353CC}">
              <c16:uniqueId val="{00000000-B3CD-40DD-B726-9686D145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174303"/>
        <c:axId val="903154335"/>
      </c:barChart>
      <c:lineChart>
        <c:grouping val="standard"/>
        <c:varyColors val="0"/>
        <c:ser>
          <c:idx val="0"/>
          <c:order val="0"/>
          <c:tx>
            <c:v>Sum of Actual Revenue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11/1/2019</c:v>
              </c:pt>
              <c:pt idx="1">
                <c:v>12/1/2019</c:v>
              </c:pt>
              <c:pt idx="2">
                <c:v>1/1/2020</c:v>
              </c:pt>
              <c:pt idx="3">
                <c:v>2/1/2020</c:v>
              </c:pt>
              <c:pt idx="4">
                <c:v>3/1/2020</c:v>
              </c:pt>
              <c:pt idx="5">
                <c:v>4/1/2020</c:v>
              </c:pt>
              <c:pt idx="6">
                <c:v>5/1/2020</c:v>
              </c:pt>
              <c:pt idx="7">
                <c:v>6/1/2020</c:v>
              </c:pt>
              <c:pt idx="8">
                <c:v>7/1/2020</c:v>
              </c:pt>
              <c:pt idx="9">
                <c:v>8/1/2020</c:v>
              </c:pt>
              <c:pt idx="10">
                <c:v>9/1/2020</c:v>
              </c:pt>
              <c:pt idx="11">
                <c:v>10/1/2020</c:v>
              </c:pt>
            </c:strLit>
          </c:cat>
          <c:val>
            <c:numLit>
              <c:formatCode>General</c:formatCode>
              <c:ptCount val="12"/>
              <c:pt idx="0">
                <c:v>171100.56000000003</c:v>
              </c:pt>
              <c:pt idx="1">
                <c:v>178346.28000000003</c:v>
              </c:pt>
              <c:pt idx="2">
                <c:v>214603.87</c:v>
              </c:pt>
              <c:pt idx="3">
                <c:v>232262.55999999997</c:v>
              </c:pt>
              <c:pt idx="4">
                <c:v>359461.87999999995</c:v>
              </c:pt>
              <c:pt idx="5">
                <c:v>491509.15</c:v>
              </c:pt>
              <c:pt idx="6">
                <c:v>617186.08999999985</c:v>
              </c:pt>
              <c:pt idx="7">
                <c:v>562747.97000000009</c:v>
              </c:pt>
              <c:pt idx="8">
                <c:v>677471.98</c:v>
              </c:pt>
              <c:pt idx="9">
                <c:v>650810.20000000019</c:v>
              </c:pt>
              <c:pt idx="10">
                <c:v>624959.60999999987</c:v>
              </c:pt>
              <c:pt idx="11">
                <c:v>661197.24999999988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3CD-40DD-B726-9686D1454A9A}"/>
            </c:ext>
          </c:extLst>
        </c:ser>
        <c:ser>
          <c:idx val="1"/>
          <c:order val="1"/>
          <c:tx>
            <c:v>Sum of Predicted Revenue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11/1/2019</c:v>
              </c:pt>
              <c:pt idx="1">
                <c:v>12/1/2019</c:v>
              </c:pt>
              <c:pt idx="2">
                <c:v>1/1/2020</c:v>
              </c:pt>
              <c:pt idx="3">
                <c:v>2/1/2020</c:v>
              </c:pt>
              <c:pt idx="4">
                <c:v>3/1/2020</c:v>
              </c:pt>
              <c:pt idx="5">
                <c:v>4/1/2020</c:v>
              </c:pt>
              <c:pt idx="6">
                <c:v>5/1/2020</c:v>
              </c:pt>
              <c:pt idx="7">
                <c:v>6/1/2020</c:v>
              </c:pt>
              <c:pt idx="8">
                <c:v>7/1/2020</c:v>
              </c:pt>
              <c:pt idx="9">
                <c:v>8/1/2020</c:v>
              </c:pt>
              <c:pt idx="10">
                <c:v>9/1/2020</c:v>
              </c:pt>
              <c:pt idx="11">
                <c:v>10/1/2020</c:v>
              </c:pt>
            </c:strLit>
          </c:cat>
          <c:val>
            <c:numLit>
              <c:formatCode>General</c:formatCode>
              <c:ptCount val="12"/>
              <c:pt idx="0">
                <c:v>193056.5562394</c:v>
              </c:pt>
              <c:pt idx="1">
                <c:v>199636.982112</c:v>
              </c:pt>
              <c:pt idx="2">
                <c:v>213776.34803940001</c:v>
              </c:pt>
              <c:pt idx="3">
                <c:v>222438.20223300002</c:v>
              </c:pt>
              <c:pt idx="4">
                <c:v>349752.67927589995</c:v>
              </c:pt>
              <c:pt idx="5">
                <c:v>491356.89736050006</c:v>
              </c:pt>
              <c:pt idx="6">
                <c:v>610464.07212100015</c:v>
              </c:pt>
              <c:pt idx="7">
                <c:v>563863.55913880013</c:v>
              </c:pt>
              <c:pt idx="8">
                <c:v>699371.27195740014</c:v>
              </c:pt>
              <c:pt idx="9">
                <c:v>601033.43649840006</c:v>
              </c:pt>
              <c:pt idx="10">
                <c:v>658621.35319960001</c:v>
              </c:pt>
              <c:pt idx="11">
                <c:v>638286.04182390007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3CD-40DD-B726-9686D145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174303"/>
        <c:axId val="903154335"/>
      </c:lineChart>
      <c:catAx>
        <c:axId val="90317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54335"/>
        <c:crosses val="autoZero"/>
        <c:auto val="1"/>
        <c:lblAlgn val="ctr"/>
        <c:lblOffset val="100"/>
        <c:noMultiLvlLbl val="0"/>
      </c:catAx>
      <c:valAx>
        <c:axId val="903154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7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Daily Actual vs Prediced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'Model Fit'!$Z$3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'Model Fit'!$V$4:$V$368</c:f>
              <c:numCache>
                <c:formatCode>m/d/yyyy</c:formatCode>
                <c:ptCount val="365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  <c:pt idx="20">
                  <c:v>43790</c:v>
                </c:pt>
                <c:pt idx="21">
                  <c:v>43791</c:v>
                </c:pt>
                <c:pt idx="22">
                  <c:v>43792</c:v>
                </c:pt>
                <c:pt idx="23">
                  <c:v>43793</c:v>
                </c:pt>
                <c:pt idx="24">
                  <c:v>43794</c:v>
                </c:pt>
                <c:pt idx="25">
                  <c:v>43795</c:v>
                </c:pt>
                <c:pt idx="26">
                  <c:v>43796</c:v>
                </c:pt>
                <c:pt idx="27">
                  <c:v>43797</c:v>
                </c:pt>
                <c:pt idx="28">
                  <c:v>43798</c:v>
                </c:pt>
                <c:pt idx="29">
                  <c:v>43799</c:v>
                </c:pt>
                <c:pt idx="30">
                  <c:v>43800</c:v>
                </c:pt>
                <c:pt idx="31">
                  <c:v>43801</c:v>
                </c:pt>
                <c:pt idx="32">
                  <c:v>43802</c:v>
                </c:pt>
                <c:pt idx="33">
                  <c:v>43803</c:v>
                </c:pt>
                <c:pt idx="34">
                  <c:v>43804</c:v>
                </c:pt>
                <c:pt idx="35">
                  <c:v>43805</c:v>
                </c:pt>
                <c:pt idx="36">
                  <c:v>43806</c:v>
                </c:pt>
                <c:pt idx="37">
                  <c:v>43807</c:v>
                </c:pt>
                <c:pt idx="38">
                  <c:v>43808</c:v>
                </c:pt>
                <c:pt idx="39">
                  <c:v>43809</c:v>
                </c:pt>
                <c:pt idx="40">
                  <c:v>43810</c:v>
                </c:pt>
                <c:pt idx="41">
                  <c:v>43811</c:v>
                </c:pt>
                <c:pt idx="42">
                  <c:v>43812</c:v>
                </c:pt>
                <c:pt idx="43">
                  <c:v>43813</c:v>
                </c:pt>
                <c:pt idx="44">
                  <c:v>43814</c:v>
                </c:pt>
                <c:pt idx="45">
                  <c:v>43815</c:v>
                </c:pt>
                <c:pt idx="46">
                  <c:v>43816</c:v>
                </c:pt>
                <c:pt idx="47">
                  <c:v>43817</c:v>
                </c:pt>
                <c:pt idx="48">
                  <c:v>43818</c:v>
                </c:pt>
                <c:pt idx="49">
                  <c:v>43819</c:v>
                </c:pt>
                <c:pt idx="50">
                  <c:v>43820</c:v>
                </c:pt>
                <c:pt idx="51">
                  <c:v>43821</c:v>
                </c:pt>
                <c:pt idx="52">
                  <c:v>43822</c:v>
                </c:pt>
                <c:pt idx="53">
                  <c:v>43823</c:v>
                </c:pt>
                <c:pt idx="54">
                  <c:v>43824</c:v>
                </c:pt>
                <c:pt idx="55">
                  <c:v>43825</c:v>
                </c:pt>
                <c:pt idx="56">
                  <c:v>43826</c:v>
                </c:pt>
                <c:pt idx="57">
                  <c:v>43827</c:v>
                </c:pt>
                <c:pt idx="58">
                  <c:v>43828</c:v>
                </c:pt>
                <c:pt idx="59">
                  <c:v>43829</c:v>
                </c:pt>
                <c:pt idx="60">
                  <c:v>43830</c:v>
                </c:pt>
                <c:pt idx="61">
                  <c:v>43831</c:v>
                </c:pt>
                <c:pt idx="62">
                  <c:v>43832</c:v>
                </c:pt>
                <c:pt idx="63">
                  <c:v>43833</c:v>
                </c:pt>
                <c:pt idx="64">
                  <c:v>43834</c:v>
                </c:pt>
                <c:pt idx="65">
                  <c:v>43835</c:v>
                </c:pt>
                <c:pt idx="66">
                  <c:v>43836</c:v>
                </c:pt>
                <c:pt idx="67">
                  <c:v>43837</c:v>
                </c:pt>
                <c:pt idx="68">
                  <c:v>43838</c:v>
                </c:pt>
                <c:pt idx="69">
                  <c:v>43839</c:v>
                </c:pt>
                <c:pt idx="70">
                  <c:v>43840</c:v>
                </c:pt>
                <c:pt idx="71">
                  <c:v>43841</c:v>
                </c:pt>
                <c:pt idx="72">
                  <c:v>43842</c:v>
                </c:pt>
                <c:pt idx="73">
                  <c:v>43843</c:v>
                </c:pt>
                <c:pt idx="74">
                  <c:v>43844</c:v>
                </c:pt>
                <c:pt idx="75">
                  <c:v>43845</c:v>
                </c:pt>
                <c:pt idx="76">
                  <c:v>43846</c:v>
                </c:pt>
                <c:pt idx="77">
                  <c:v>43847</c:v>
                </c:pt>
                <c:pt idx="78">
                  <c:v>43848</c:v>
                </c:pt>
                <c:pt idx="79">
                  <c:v>43849</c:v>
                </c:pt>
                <c:pt idx="80">
                  <c:v>43850</c:v>
                </c:pt>
                <c:pt idx="81">
                  <c:v>43851</c:v>
                </c:pt>
                <c:pt idx="82">
                  <c:v>43852</c:v>
                </c:pt>
                <c:pt idx="83">
                  <c:v>43853</c:v>
                </c:pt>
                <c:pt idx="84">
                  <c:v>43854</c:v>
                </c:pt>
                <c:pt idx="85">
                  <c:v>43855</c:v>
                </c:pt>
                <c:pt idx="86">
                  <c:v>43856</c:v>
                </c:pt>
                <c:pt idx="87">
                  <c:v>43857</c:v>
                </c:pt>
                <c:pt idx="88">
                  <c:v>43858</c:v>
                </c:pt>
                <c:pt idx="89">
                  <c:v>43859</c:v>
                </c:pt>
                <c:pt idx="90">
                  <c:v>43860</c:v>
                </c:pt>
                <c:pt idx="91">
                  <c:v>43861</c:v>
                </c:pt>
                <c:pt idx="92">
                  <c:v>43862</c:v>
                </c:pt>
                <c:pt idx="93">
                  <c:v>43863</c:v>
                </c:pt>
                <c:pt idx="94">
                  <c:v>43864</c:v>
                </c:pt>
                <c:pt idx="95">
                  <c:v>43865</c:v>
                </c:pt>
                <c:pt idx="96">
                  <c:v>43866</c:v>
                </c:pt>
                <c:pt idx="97">
                  <c:v>43867</c:v>
                </c:pt>
                <c:pt idx="98">
                  <c:v>43868</c:v>
                </c:pt>
                <c:pt idx="99">
                  <c:v>43869</c:v>
                </c:pt>
                <c:pt idx="100">
                  <c:v>43870</c:v>
                </c:pt>
                <c:pt idx="101">
                  <c:v>43871</c:v>
                </c:pt>
                <c:pt idx="102">
                  <c:v>43872</c:v>
                </c:pt>
                <c:pt idx="103">
                  <c:v>43873</c:v>
                </c:pt>
                <c:pt idx="104">
                  <c:v>43874</c:v>
                </c:pt>
                <c:pt idx="105">
                  <c:v>43875</c:v>
                </c:pt>
                <c:pt idx="106">
                  <c:v>43876</c:v>
                </c:pt>
                <c:pt idx="107">
                  <c:v>43877</c:v>
                </c:pt>
                <c:pt idx="108">
                  <c:v>43878</c:v>
                </c:pt>
                <c:pt idx="109">
                  <c:v>43879</c:v>
                </c:pt>
                <c:pt idx="110">
                  <c:v>43880</c:v>
                </c:pt>
                <c:pt idx="111">
                  <c:v>43881</c:v>
                </c:pt>
                <c:pt idx="112">
                  <c:v>43882</c:v>
                </c:pt>
                <c:pt idx="113">
                  <c:v>43883</c:v>
                </c:pt>
                <c:pt idx="114">
                  <c:v>43884</c:v>
                </c:pt>
                <c:pt idx="115">
                  <c:v>43885</c:v>
                </c:pt>
                <c:pt idx="116">
                  <c:v>43886</c:v>
                </c:pt>
                <c:pt idx="117">
                  <c:v>43887</c:v>
                </c:pt>
                <c:pt idx="118">
                  <c:v>43888</c:v>
                </c:pt>
                <c:pt idx="119">
                  <c:v>43889</c:v>
                </c:pt>
                <c:pt idx="120">
                  <c:v>43890</c:v>
                </c:pt>
                <c:pt idx="121">
                  <c:v>43891</c:v>
                </c:pt>
                <c:pt idx="122">
                  <c:v>43892</c:v>
                </c:pt>
                <c:pt idx="123">
                  <c:v>43893</c:v>
                </c:pt>
                <c:pt idx="124">
                  <c:v>43894</c:v>
                </c:pt>
                <c:pt idx="125">
                  <c:v>43895</c:v>
                </c:pt>
                <c:pt idx="126">
                  <c:v>43896</c:v>
                </c:pt>
                <c:pt idx="127">
                  <c:v>43897</c:v>
                </c:pt>
                <c:pt idx="128">
                  <c:v>43898</c:v>
                </c:pt>
                <c:pt idx="129">
                  <c:v>43899</c:v>
                </c:pt>
                <c:pt idx="130">
                  <c:v>43900</c:v>
                </c:pt>
                <c:pt idx="131">
                  <c:v>43901</c:v>
                </c:pt>
                <c:pt idx="132">
                  <c:v>43902</c:v>
                </c:pt>
                <c:pt idx="133">
                  <c:v>43903</c:v>
                </c:pt>
                <c:pt idx="134">
                  <c:v>43904</c:v>
                </c:pt>
                <c:pt idx="135">
                  <c:v>43905</c:v>
                </c:pt>
                <c:pt idx="136">
                  <c:v>43906</c:v>
                </c:pt>
                <c:pt idx="137">
                  <c:v>43907</c:v>
                </c:pt>
                <c:pt idx="138">
                  <c:v>43908</c:v>
                </c:pt>
                <c:pt idx="139">
                  <c:v>43909</c:v>
                </c:pt>
                <c:pt idx="140">
                  <c:v>43910</c:v>
                </c:pt>
                <c:pt idx="141">
                  <c:v>43911</c:v>
                </c:pt>
                <c:pt idx="142">
                  <c:v>43912</c:v>
                </c:pt>
                <c:pt idx="143">
                  <c:v>43913</c:v>
                </c:pt>
                <c:pt idx="144">
                  <c:v>43914</c:v>
                </c:pt>
                <c:pt idx="145">
                  <c:v>43915</c:v>
                </c:pt>
                <c:pt idx="146">
                  <c:v>43916</c:v>
                </c:pt>
                <c:pt idx="147">
                  <c:v>43917</c:v>
                </c:pt>
                <c:pt idx="148">
                  <c:v>43918</c:v>
                </c:pt>
                <c:pt idx="149">
                  <c:v>43919</c:v>
                </c:pt>
                <c:pt idx="150">
                  <c:v>43920</c:v>
                </c:pt>
                <c:pt idx="151">
                  <c:v>43921</c:v>
                </c:pt>
                <c:pt idx="152">
                  <c:v>43922</c:v>
                </c:pt>
                <c:pt idx="153">
                  <c:v>43923</c:v>
                </c:pt>
                <c:pt idx="154">
                  <c:v>43924</c:v>
                </c:pt>
                <c:pt idx="155">
                  <c:v>43925</c:v>
                </c:pt>
                <c:pt idx="156">
                  <c:v>43926</c:v>
                </c:pt>
                <c:pt idx="157">
                  <c:v>43927</c:v>
                </c:pt>
                <c:pt idx="158">
                  <c:v>43928</c:v>
                </c:pt>
                <c:pt idx="159">
                  <c:v>43929</c:v>
                </c:pt>
                <c:pt idx="160">
                  <c:v>43930</c:v>
                </c:pt>
                <c:pt idx="161">
                  <c:v>43931</c:v>
                </c:pt>
                <c:pt idx="162">
                  <c:v>43932</c:v>
                </c:pt>
                <c:pt idx="163">
                  <c:v>43933</c:v>
                </c:pt>
                <c:pt idx="164">
                  <c:v>43934</c:v>
                </c:pt>
                <c:pt idx="165">
                  <c:v>43935</c:v>
                </c:pt>
                <c:pt idx="166">
                  <c:v>43936</c:v>
                </c:pt>
                <c:pt idx="167">
                  <c:v>43937</c:v>
                </c:pt>
                <c:pt idx="168">
                  <c:v>43938</c:v>
                </c:pt>
                <c:pt idx="169">
                  <c:v>43939</c:v>
                </c:pt>
                <c:pt idx="170">
                  <c:v>43940</c:v>
                </c:pt>
                <c:pt idx="171">
                  <c:v>43941</c:v>
                </c:pt>
                <c:pt idx="172">
                  <c:v>43942</c:v>
                </c:pt>
                <c:pt idx="173">
                  <c:v>43943</c:v>
                </c:pt>
                <c:pt idx="174">
                  <c:v>43944</c:v>
                </c:pt>
                <c:pt idx="175">
                  <c:v>43945</c:v>
                </c:pt>
                <c:pt idx="176">
                  <c:v>43946</c:v>
                </c:pt>
                <c:pt idx="177">
                  <c:v>43947</c:v>
                </c:pt>
                <c:pt idx="178">
                  <c:v>43948</c:v>
                </c:pt>
                <c:pt idx="179">
                  <c:v>43949</c:v>
                </c:pt>
                <c:pt idx="180">
                  <c:v>43950</c:v>
                </c:pt>
                <c:pt idx="181">
                  <c:v>43951</c:v>
                </c:pt>
                <c:pt idx="182">
                  <c:v>43952</c:v>
                </c:pt>
                <c:pt idx="183">
                  <c:v>43953</c:v>
                </c:pt>
                <c:pt idx="184">
                  <c:v>43954</c:v>
                </c:pt>
                <c:pt idx="185">
                  <c:v>43955</c:v>
                </c:pt>
                <c:pt idx="186">
                  <c:v>43956</c:v>
                </c:pt>
                <c:pt idx="187">
                  <c:v>43957</c:v>
                </c:pt>
                <c:pt idx="188">
                  <c:v>43958</c:v>
                </c:pt>
                <c:pt idx="189">
                  <c:v>43959</c:v>
                </c:pt>
                <c:pt idx="190">
                  <c:v>43960</c:v>
                </c:pt>
                <c:pt idx="191">
                  <c:v>43961</c:v>
                </c:pt>
                <c:pt idx="192">
                  <c:v>43962</c:v>
                </c:pt>
                <c:pt idx="193">
                  <c:v>43963</c:v>
                </c:pt>
                <c:pt idx="194">
                  <c:v>43964</c:v>
                </c:pt>
                <c:pt idx="195">
                  <c:v>43965</c:v>
                </c:pt>
                <c:pt idx="196">
                  <c:v>43966</c:v>
                </c:pt>
                <c:pt idx="197">
                  <c:v>43967</c:v>
                </c:pt>
                <c:pt idx="198">
                  <c:v>43968</c:v>
                </c:pt>
                <c:pt idx="199">
                  <c:v>43969</c:v>
                </c:pt>
                <c:pt idx="200">
                  <c:v>43970</c:v>
                </c:pt>
                <c:pt idx="201">
                  <c:v>43971</c:v>
                </c:pt>
                <c:pt idx="202">
                  <c:v>43972</c:v>
                </c:pt>
                <c:pt idx="203">
                  <c:v>43973</c:v>
                </c:pt>
                <c:pt idx="204">
                  <c:v>43974</c:v>
                </c:pt>
                <c:pt idx="205">
                  <c:v>43975</c:v>
                </c:pt>
                <c:pt idx="206">
                  <c:v>43976</c:v>
                </c:pt>
                <c:pt idx="207">
                  <c:v>43977</c:v>
                </c:pt>
                <c:pt idx="208">
                  <c:v>43978</c:v>
                </c:pt>
                <c:pt idx="209">
                  <c:v>43979</c:v>
                </c:pt>
                <c:pt idx="210">
                  <c:v>43980</c:v>
                </c:pt>
                <c:pt idx="211">
                  <c:v>43981</c:v>
                </c:pt>
                <c:pt idx="212">
                  <c:v>43982</c:v>
                </c:pt>
                <c:pt idx="213">
                  <c:v>43983</c:v>
                </c:pt>
                <c:pt idx="214">
                  <c:v>43984</c:v>
                </c:pt>
                <c:pt idx="215">
                  <c:v>43985</c:v>
                </c:pt>
                <c:pt idx="216">
                  <c:v>43986</c:v>
                </c:pt>
                <c:pt idx="217">
                  <c:v>43987</c:v>
                </c:pt>
                <c:pt idx="218">
                  <c:v>43988</c:v>
                </c:pt>
                <c:pt idx="219">
                  <c:v>43989</c:v>
                </c:pt>
                <c:pt idx="220">
                  <c:v>43990</c:v>
                </c:pt>
                <c:pt idx="221">
                  <c:v>43991</c:v>
                </c:pt>
                <c:pt idx="222">
                  <c:v>43992</c:v>
                </c:pt>
                <c:pt idx="223">
                  <c:v>43993</c:v>
                </c:pt>
                <c:pt idx="224">
                  <c:v>43994</c:v>
                </c:pt>
                <c:pt idx="225">
                  <c:v>43995</c:v>
                </c:pt>
                <c:pt idx="226">
                  <c:v>43996</c:v>
                </c:pt>
                <c:pt idx="227">
                  <c:v>43997</c:v>
                </c:pt>
                <c:pt idx="228">
                  <c:v>43998</c:v>
                </c:pt>
                <c:pt idx="229">
                  <c:v>43999</c:v>
                </c:pt>
                <c:pt idx="230">
                  <c:v>44000</c:v>
                </c:pt>
                <c:pt idx="231">
                  <c:v>44001</c:v>
                </c:pt>
                <c:pt idx="232">
                  <c:v>44002</c:v>
                </c:pt>
                <c:pt idx="233">
                  <c:v>44003</c:v>
                </c:pt>
                <c:pt idx="234">
                  <c:v>44004</c:v>
                </c:pt>
                <c:pt idx="235">
                  <c:v>44005</c:v>
                </c:pt>
                <c:pt idx="236">
                  <c:v>44006</c:v>
                </c:pt>
                <c:pt idx="237">
                  <c:v>44007</c:v>
                </c:pt>
                <c:pt idx="238">
                  <c:v>44008</c:v>
                </c:pt>
                <c:pt idx="239">
                  <c:v>44009</c:v>
                </c:pt>
                <c:pt idx="240">
                  <c:v>44010</c:v>
                </c:pt>
                <c:pt idx="241">
                  <c:v>44011</c:v>
                </c:pt>
                <c:pt idx="242">
                  <c:v>44012</c:v>
                </c:pt>
                <c:pt idx="243">
                  <c:v>44013</c:v>
                </c:pt>
                <c:pt idx="244">
                  <c:v>44014</c:v>
                </c:pt>
                <c:pt idx="245">
                  <c:v>44015</c:v>
                </c:pt>
                <c:pt idx="246">
                  <c:v>44016</c:v>
                </c:pt>
                <c:pt idx="247">
                  <c:v>44017</c:v>
                </c:pt>
                <c:pt idx="248">
                  <c:v>44018</c:v>
                </c:pt>
                <c:pt idx="249">
                  <c:v>44019</c:v>
                </c:pt>
                <c:pt idx="250">
                  <c:v>44020</c:v>
                </c:pt>
                <c:pt idx="251">
                  <c:v>44021</c:v>
                </c:pt>
                <c:pt idx="252">
                  <c:v>44022</c:v>
                </c:pt>
                <c:pt idx="253">
                  <c:v>44023</c:v>
                </c:pt>
                <c:pt idx="254">
                  <c:v>44024</c:v>
                </c:pt>
                <c:pt idx="255">
                  <c:v>44025</c:v>
                </c:pt>
                <c:pt idx="256">
                  <c:v>44026</c:v>
                </c:pt>
                <c:pt idx="257">
                  <c:v>44027</c:v>
                </c:pt>
                <c:pt idx="258">
                  <c:v>44028</c:v>
                </c:pt>
                <c:pt idx="259">
                  <c:v>44029</c:v>
                </c:pt>
                <c:pt idx="260">
                  <c:v>44030</c:v>
                </c:pt>
                <c:pt idx="261">
                  <c:v>44031</c:v>
                </c:pt>
                <c:pt idx="262">
                  <c:v>44032</c:v>
                </c:pt>
                <c:pt idx="263">
                  <c:v>44033</c:v>
                </c:pt>
                <c:pt idx="264">
                  <c:v>44034</c:v>
                </c:pt>
                <c:pt idx="265">
                  <c:v>44035</c:v>
                </c:pt>
                <c:pt idx="266">
                  <c:v>44036</c:v>
                </c:pt>
                <c:pt idx="267">
                  <c:v>44037</c:v>
                </c:pt>
                <c:pt idx="268">
                  <c:v>44038</c:v>
                </c:pt>
                <c:pt idx="269">
                  <c:v>44039</c:v>
                </c:pt>
                <c:pt idx="270">
                  <c:v>44040</c:v>
                </c:pt>
                <c:pt idx="271">
                  <c:v>44041</c:v>
                </c:pt>
                <c:pt idx="272">
                  <c:v>44042</c:v>
                </c:pt>
                <c:pt idx="273">
                  <c:v>44043</c:v>
                </c:pt>
                <c:pt idx="274">
                  <c:v>44044</c:v>
                </c:pt>
                <c:pt idx="275">
                  <c:v>44045</c:v>
                </c:pt>
                <c:pt idx="276">
                  <c:v>44046</c:v>
                </c:pt>
                <c:pt idx="277">
                  <c:v>44047</c:v>
                </c:pt>
                <c:pt idx="278">
                  <c:v>44048</c:v>
                </c:pt>
                <c:pt idx="279">
                  <c:v>44049</c:v>
                </c:pt>
                <c:pt idx="280">
                  <c:v>44050</c:v>
                </c:pt>
                <c:pt idx="281">
                  <c:v>44051</c:v>
                </c:pt>
                <c:pt idx="282">
                  <c:v>44052</c:v>
                </c:pt>
                <c:pt idx="283">
                  <c:v>44053</c:v>
                </c:pt>
                <c:pt idx="284">
                  <c:v>44054</c:v>
                </c:pt>
                <c:pt idx="285">
                  <c:v>44055</c:v>
                </c:pt>
                <c:pt idx="286">
                  <c:v>44056</c:v>
                </c:pt>
                <c:pt idx="287">
                  <c:v>44057</c:v>
                </c:pt>
                <c:pt idx="288">
                  <c:v>44058</c:v>
                </c:pt>
                <c:pt idx="289">
                  <c:v>44059</c:v>
                </c:pt>
                <c:pt idx="290">
                  <c:v>44060</c:v>
                </c:pt>
                <c:pt idx="291">
                  <c:v>44061</c:v>
                </c:pt>
                <c:pt idx="292">
                  <c:v>44062</c:v>
                </c:pt>
                <c:pt idx="293">
                  <c:v>44063</c:v>
                </c:pt>
                <c:pt idx="294">
                  <c:v>44064</c:v>
                </c:pt>
                <c:pt idx="295">
                  <c:v>44065</c:v>
                </c:pt>
                <c:pt idx="296">
                  <c:v>44066</c:v>
                </c:pt>
                <c:pt idx="297">
                  <c:v>44067</c:v>
                </c:pt>
                <c:pt idx="298">
                  <c:v>44068</c:v>
                </c:pt>
                <c:pt idx="299">
                  <c:v>44069</c:v>
                </c:pt>
                <c:pt idx="300">
                  <c:v>44070</c:v>
                </c:pt>
                <c:pt idx="301">
                  <c:v>44071</c:v>
                </c:pt>
                <c:pt idx="302">
                  <c:v>44072</c:v>
                </c:pt>
                <c:pt idx="303">
                  <c:v>44073</c:v>
                </c:pt>
                <c:pt idx="304">
                  <c:v>44074</c:v>
                </c:pt>
                <c:pt idx="305">
                  <c:v>44075</c:v>
                </c:pt>
                <c:pt idx="306">
                  <c:v>44076</c:v>
                </c:pt>
                <c:pt idx="307">
                  <c:v>44077</c:v>
                </c:pt>
                <c:pt idx="308">
                  <c:v>44078</c:v>
                </c:pt>
                <c:pt idx="309">
                  <c:v>44079</c:v>
                </c:pt>
                <c:pt idx="310">
                  <c:v>44080</c:v>
                </c:pt>
                <c:pt idx="311">
                  <c:v>44081</c:v>
                </c:pt>
                <c:pt idx="312">
                  <c:v>44082</c:v>
                </c:pt>
                <c:pt idx="313">
                  <c:v>44083</c:v>
                </c:pt>
                <c:pt idx="314">
                  <c:v>44084</c:v>
                </c:pt>
                <c:pt idx="315">
                  <c:v>44085</c:v>
                </c:pt>
                <c:pt idx="316">
                  <c:v>44086</c:v>
                </c:pt>
                <c:pt idx="317">
                  <c:v>44087</c:v>
                </c:pt>
                <c:pt idx="318">
                  <c:v>44088</c:v>
                </c:pt>
                <c:pt idx="319">
                  <c:v>44089</c:v>
                </c:pt>
                <c:pt idx="320">
                  <c:v>44090</c:v>
                </c:pt>
                <c:pt idx="321">
                  <c:v>44091</c:v>
                </c:pt>
                <c:pt idx="322">
                  <c:v>44092</c:v>
                </c:pt>
                <c:pt idx="323">
                  <c:v>44093</c:v>
                </c:pt>
                <c:pt idx="324">
                  <c:v>44094</c:v>
                </c:pt>
                <c:pt idx="325">
                  <c:v>44095</c:v>
                </c:pt>
                <c:pt idx="326">
                  <c:v>44096</c:v>
                </c:pt>
                <c:pt idx="327">
                  <c:v>44097</c:v>
                </c:pt>
                <c:pt idx="328">
                  <c:v>44098</c:v>
                </c:pt>
                <c:pt idx="329">
                  <c:v>44099</c:v>
                </c:pt>
                <c:pt idx="330">
                  <c:v>44100</c:v>
                </c:pt>
                <c:pt idx="331">
                  <c:v>44101</c:v>
                </c:pt>
                <c:pt idx="332">
                  <c:v>44102</c:v>
                </c:pt>
                <c:pt idx="333">
                  <c:v>44103</c:v>
                </c:pt>
                <c:pt idx="334">
                  <c:v>44104</c:v>
                </c:pt>
                <c:pt idx="335">
                  <c:v>44105</c:v>
                </c:pt>
                <c:pt idx="336">
                  <c:v>44106</c:v>
                </c:pt>
                <c:pt idx="337">
                  <c:v>44107</c:v>
                </c:pt>
                <c:pt idx="338">
                  <c:v>44108</c:v>
                </c:pt>
                <c:pt idx="339">
                  <c:v>44109</c:v>
                </c:pt>
                <c:pt idx="340">
                  <c:v>44110</c:v>
                </c:pt>
                <c:pt idx="341">
                  <c:v>44111</c:v>
                </c:pt>
                <c:pt idx="342">
                  <c:v>44112</c:v>
                </c:pt>
                <c:pt idx="343">
                  <c:v>44113</c:v>
                </c:pt>
                <c:pt idx="344">
                  <c:v>44114</c:v>
                </c:pt>
                <c:pt idx="345">
                  <c:v>44115</c:v>
                </c:pt>
                <c:pt idx="346">
                  <c:v>44116</c:v>
                </c:pt>
                <c:pt idx="347">
                  <c:v>44117</c:v>
                </c:pt>
                <c:pt idx="348">
                  <c:v>44118</c:v>
                </c:pt>
                <c:pt idx="349">
                  <c:v>44119</c:v>
                </c:pt>
                <c:pt idx="350">
                  <c:v>44120</c:v>
                </c:pt>
                <c:pt idx="351">
                  <c:v>44121</c:v>
                </c:pt>
                <c:pt idx="352">
                  <c:v>44122</c:v>
                </c:pt>
                <c:pt idx="353">
                  <c:v>44123</c:v>
                </c:pt>
                <c:pt idx="354">
                  <c:v>44124</c:v>
                </c:pt>
                <c:pt idx="355">
                  <c:v>44125</c:v>
                </c:pt>
                <c:pt idx="356">
                  <c:v>44126</c:v>
                </c:pt>
                <c:pt idx="357">
                  <c:v>44127</c:v>
                </c:pt>
                <c:pt idx="358">
                  <c:v>44128</c:v>
                </c:pt>
                <c:pt idx="359">
                  <c:v>44129</c:v>
                </c:pt>
                <c:pt idx="360">
                  <c:v>44130</c:v>
                </c:pt>
                <c:pt idx="361">
                  <c:v>44131</c:v>
                </c:pt>
                <c:pt idx="362">
                  <c:v>44132</c:v>
                </c:pt>
                <c:pt idx="363">
                  <c:v>44133</c:v>
                </c:pt>
                <c:pt idx="364">
                  <c:v>44134</c:v>
                </c:pt>
              </c:numCache>
            </c:numRef>
          </c:cat>
          <c:val>
            <c:numRef>
              <c:f>'Model Fit'!$Z$4:$Z$368</c:f>
              <c:numCache>
                <c:formatCode>#,##0</c:formatCode>
                <c:ptCount val="365"/>
                <c:pt idx="0">
                  <c:v>2.1885000005568145E-3</c:v>
                </c:pt>
                <c:pt idx="1">
                  <c:v>1058.3618475999992</c:v>
                </c:pt>
                <c:pt idx="2">
                  <c:v>649.75663789999999</c:v>
                </c:pt>
                <c:pt idx="3">
                  <c:v>128.96794640000053</c:v>
                </c:pt>
                <c:pt idx="4">
                  <c:v>-1411.9151034999995</c:v>
                </c:pt>
                <c:pt idx="5">
                  <c:v>-1859.4048929</c:v>
                </c:pt>
                <c:pt idx="6">
                  <c:v>-520.19143780000013</c:v>
                </c:pt>
                <c:pt idx="7">
                  <c:v>1210.1597480999999</c:v>
                </c:pt>
                <c:pt idx="8">
                  <c:v>2135.0596949999999</c:v>
                </c:pt>
                <c:pt idx="9">
                  <c:v>-1149.6724805000003</c:v>
                </c:pt>
                <c:pt idx="10">
                  <c:v>-1268.5687481</c:v>
                </c:pt>
                <c:pt idx="11">
                  <c:v>-1294.2926619999998</c:v>
                </c:pt>
                <c:pt idx="12">
                  <c:v>-1023.7366057999998</c:v>
                </c:pt>
                <c:pt idx="13">
                  <c:v>194.76860230000057</c:v>
                </c:pt>
                <c:pt idx="14">
                  <c:v>-2.2437999996327562E-3</c:v>
                </c:pt>
                <c:pt idx="15">
                  <c:v>2118.7697997999994</c:v>
                </c:pt>
                <c:pt idx="16">
                  <c:v>-303.6876486000001</c:v>
                </c:pt>
                <c:pt idx="17">
                  <c:v>1574.1336352999997</c:v>
                </c:pt>
                <c:pt idx="18">
                  <c:v>2011.9184554000003</c:v>
                </c:pt>
                <c:pt idx="19">
                  <c:v>2.6711999998951796E-3</c:v>
                </c:pt>
                <c:pt idx="20">
                  <c:v>-400.55076240000017</c:v>
                </c:pt>
                <c:pt idx="21">
                  <c:v>-873.23848419999922</c:v>
                </c:pt>
                <c:pt idx="22">
                  <c:v>-2424.8127244999996</c:v>
                </c:pt>
                <c:pt idx="23">
                  <c:v>-1126.7795465999998</c:v>
                </c:pt>
                <c:pt idx="24">
                  <c:v>-1869.9118866999997</c:v>
                </c:pt>
                <c:pt idx="25">
                  <c:v>-2345.4897240999999</c:v>
                </c:pt>
                <c:pt idx="26">
                  <c:v>1.2616600000001199E-2</c:v>
                </c:pt>
                <c:pt idx="27">
                  <c:v>-1396.2773076000003</c:v>
                </c:pt>
                <c:pt idx="28">
                  <c:v>3.4453999996912898E-3</c:v>
                </c:pt>
                <c:pt idx="29">
                  <c:v>355.76148459999968</c:v>
                </c:pt>
                <c:pt idx="30">
                  <c:v>247.31551899999977</c:v>
                </c:pt>
                <c:pt idx="31">
                  <c:v>-1098.7975390000001</c:v>
                </c:pt>
                <c:pt idx="32">
                  <c:v>-464.41495970000051</c:v>
                </c:pt>
                <c:pt idx="33">
                  <c:v>-1733.4430529999995</c:v>
                </c:pt>
                <c:pt idx="34">
                  <c:v>-153.37788830000045</c:v>
                </c:pt>
                <c:pt idx="35">
                  <c:v>-1574.3452146999998</c:v>
                </c:pt>
                <c:pt idx="36">
                  <c:v>508.72746689999985</c:v>
                </c:pt>
                <c:pt idx="37">
                  <c:v>-348.17050430000018</c:v>
                </c:pt>
                <c:pt idx="38">
                  <c:v>-52.627990399999817</c:v>
                </c:pt>
                <c:pt idx="39">
                  <c:v>-1537.6135264000004</c:v>
                </c:pt>
                <c:pt idx="40">
                  <c:v>-964.05549210000027</c:v>
                </c:pt>
                <c:pt idx="41">
                  <c:v>-353.64454729999943</c:v>
                </c:pt>
                <c:pt idx="42">
                  <c:v>-222.38604409999971</c:v>
                </c:pt>
                <c:pt idx="43">
                  <c:v>1822.1120731999999</c:v>
                </c:pt>
                <c:pt idx="44">
                  <c:v>702.95524089999981</c:v>
                </c:pt>
                <c:pt idx="45">
                  <c:v>1125.8592298000003</c:v>
                </c:pt>
                <c:pt idx="46">
                  <c:v>-236.02788779999992</c:v>
                </c:pt>
                <c:pt idx="47">
                  <c:v>1172.3802943000001</c:v>
                </c:pt>
                <c:pt idx="48">
                  <c:v>1086.8152707999998</c:v>
                </c:pt>
                <c:pt idx="49">
                  <c:v>483.85157799999979</c:v>
                </c:pt>
                <c:pt idx="50">
                  <c:v>-511.91969580000023</c:v>
                </c:pt>
                <c:pt idx="51">
                  <c:v>-931.21192499999961</c:v>
                </c:pt>
                <c:pt idx="52">
                  <c:v>-565.3103772000004</c:v>
                </c:pt>
                <c:pt idx="53">
                  <c:v>-2007.3016441</c:v>
                </c:pt>
                <c:pt idx="54">
                  <c:v>-518.51108690000001</c:v>
                </c:pt>
                <c:pt idx="55">
                  <c:v>-1988.6218149999995</c:v>
                </c:pt>
                <c:pt idx="56">
                  <c:v>975.98793619999924</c:v>
                </c:pt>
                <c:pt idx="57">
                  <c:v>-1778.3474822000007</c:v>
                </c:pt>
                <c:pt idx="58">
                  <c:v>2850.908864</c:v>
                </c:pt>
                <c:pt idx="59">
                  <c:v>2026.3136415000008</c:v>
                </c:pt>
                <c:pt idx="60">
                  <c:v>2171.6999233999995</c:v>
                </c:pt>
                <c:pt idx="61">
                  <c:v>1306.2023911999995</c:v>
                </c:pt>
                <c:pt idx="62">
                  <c:v>881.39039570000023</c:v>
                </c:pt>
                <c:pt idx="63">
                  <c:v>433.67951699999867</c:v>
                </c:pt>
                <c:pt idx="64">
                  <c:v>1045.4589545999997</c:v>
                </c:pt>
                <c:pt idx="65">
                  <c:v>-732.67166949999955</c:v>
                </c:pt>
                <c:pt idx="66">
                  <c:v>-91.328257099999973</c:v>
                </c:pt>
                <c:pt idx="67">
                  <c:v>1020.8231658000004</c:v>
                </c:pt>
                <c:pt idx="68">
                  <c:v>1860.5019677999999</c:v>
                </c:pt>
                <c:pt idx="69">
                  <c:v>2136.2217241999997</c:v>
                </c:pt>
                <c:pt idx="70">
                  <c:v>243.67344140000023</c:v>
                </c:pt>
                <c:pt idx="71">
                  <c:v>261.1355509999994</c:v>
                </c:pt>
                <c:pt idx="72">
                  <c:v>-1788.0822122999998</c:v>
                </c:pt>
                <c:pt idx="73">
                  <c:v>-612.67449190000025</c:v>
                </c:pt>
                <c:pt idx="74">
                  <c:v>-1855.7509749000001</c:v>
                </c:pt>
                <c:pt idx="75">
                  <c:v>-1571.2105120999995</c:v>
                </c:pt>
                <c:pt idx="76">
                  <c:v>1673.9382980000009</c:v>
                </c:pt>
                <c:pt idx="77">
                  <c:v>-1592.4577640000007</c:v>
                </c:pt>
                <c:pt idx="78">
                  <c:v>198.69665320000058</c:v>
                </c:pt>
                <c:pt idx="79">
                  <c:v>-1776.5466799999995</c:v>
                </c:pt>
                <c:pt idx="80">
                  <c:v>-1319.1234245999999</c:v>
                </c:pt>
                <c:pt idx="81">
                  <c:v>614.36836390000008</c:v>
                </c:pt>
                <c:pt idx="82">
                  <c:v>-1012.9105747000003</c:v>
                </c:pt>
                <c:pt idx="83">
                  <c:v>1404.8241836999996</c:v>
                </c:pt>
                <c:pt idx="84">
                  <c:v>-232.8678990999997</c:v>
                </c:pt>
                <c:pt idx="85">
                  <c:v>590.69156359999943</c:v>
                </c:pt>
                <c:pt idx="86">
                  <c:v>-1073.4764884000006</c:v>
                </c:pt>
                <c:pt idx="87">
                  <c:v>-323.59146239999973</c:v>
                </c:pt>
                <c:pt idx="88">
                  <c:v>141.16752019999967</c:v>
                </c:pt>
                <c:pt idx="89">
                  <c:v>-190.55067500000041</c:v>
                </c:pt>
                <c:pt idx="90">
                  <c:v>1276.8251382999997</c:v>
                </c:pt>
                <c:pt idx="91">
                  <c:v>126.17823350000072</c:v>
                </c:pt>
                <c:pt idx="92">
                  <c:v>1322.2906066000005</c:v>
                </c:pt>
                <c:pt idx="93">
                  <c:v>1.7629000003580586E-3</c:v>
                </c:pt>
                <c:pt idx="94">
                  <c:v>1301.5551709000001</c:v>
                </c:pt>
                <c:pt idx="95">
                  <c:v>-697.57557449999968</c:v>
                </c:pt>
                <c:pt idx="96">
                  <c:v>-1429.9419883999999</c:v>
                </c:pt>
                <c:pt idx="97">
                  <c:v>-349.81305879999945</c:v>
                </c:pt>
                <c:pt idx="98">
                  <c:v>189.28776519999883</c:v>
                </c:pt>
                <c:pt idx="99">
                  <c:v>132.47092350000003</c:v>
                </c:pt>
                <c:pt idx="100">
                  <c:v>-869.81937950000065</c:v>
                </c:pt>
                <c:pt idx="101">
                  <c:v>1434.6047104999998</c:v>
                </c:pt>
                <c:pt idx="102">
                  <c:v>-448.58227260000058</c:v>
                </c:pt>
                <c:pt idx="103">
                  <c:v>816.21093429999928</c:v>
                </c:pt>
                <c:pt idx="104">
                  <c:v>19.227409799999805</c:v>
                </c:pt>
                <c:pt idx="105">
                  <c:v>832.52576030000091</c:v>
                </c:pt>
                <c:pt idx="106">
                  <c:v>436.88176029999977</c:v>
                </c:pt>
                <c:pt idx="107">
                  <c:v>-1449.6916495999994</c:v>
                </c:pt>
                <c:pt idx="108">
                  <c:v>-799.05474690000028</c:v>
                </c:pt>
                <c:pt idx="109">
                  <c:v>-891.90178019999985</c:v>
                </c:pt>
                <c:pt idx="110">
                  <c:v>-1086.3655905000005</c:v>
                </c:pt>
                <c:pt idx="111">
                  <c:v>3761.1857310000005</c:v>
                </c:pt>
                <c:pt idx="112">
                  <c:v>3.3208000004378846E-3</c:v>
                </c:pt>
                <c:pt idx="113">
                  <c:v>-1018.4661587000001</c:v>
                </c:pt>
                <c:pt idx="114">
                  <c:v>1128.3932488999999</c:v>
                </c:pt>
                <c:pt idx="115">
                  <c:v>409.66564749999998</c:v>
                </c:pt>
                <c:pt idx="116">
                  <c:v>2337.3155982999997</c:v>
                </c:pt>
                <c:pt idx="117">
                  <c:v>554.35908879999988</c:v>
                </c:pt>
                <c:pt idx="118">
                  <c:v>-677.08401220000087</c:v>
                </c:pt>
                <c:pt idx="119">
                  <c:v>601.78740110000035</c:v>
                </c:pt>
                <c:pt idx="120">
                  <c:v>-1096.5290932999997</c:v>
                </c:pt>
                <c:pt idx="121">
                  <c:v>2208.1480785000003</c:v>
                </c:pt>
                <c:pt idx="122">
                  <c:v>763.84729760000027</c:v>
                </c:pt>
                <c:pt idx="123">
                  <c:v>3293.1399249999995</c:v>
                </c:pt>
                <c:pt idx="124">
                  <c:v>2289.5478478000005</c:v>
                </c:pt>
                <c:pt idx="125">
                  <c:v>2850.8981125999999</c:v>
                </c:pt>
                <c:pt idx="126">
                  <c:v>290.91106129999935</c:v>
                </c:pt>
                <c:pt idx="127">
                  <c:v>122.46462480000082</c:v>
                </c:pt>
                <c:pt idx="128">
                  <c:v>-246.59965230000125</c:v>
                </c:pt>
                <c:pt idx="129">
                  <c:v>-1566.9590824000006</c:v>
                </c:pt>
                <c:pt idx="130">
                  <c:v>-1698.707236100001</c:v>
                </c:pt>
                <c:pt idx="131">
                  <c:v>-1913.6318150999996</c:v>
                </c:pt>
                <c:pt idx="132">
                  <c:v>-3895.6517856999999</c:v>
                </c:pt>
                <c:pt idx="133">
                  <c:v>-1620.5299903000014</c:v>
                </c:pt>
                <c:pt idx="134">
                  <c:v>337.09465160000036</c:v>
                </c:pt>
                <c:pt idx="135">
                  <c:v>1.7672399999355548E-2</c:v>
                </c:pt>
                <c:pt idx="136">
                  <c:v>1598.1878471</c:v>
                </c:pt>
                <c:pt idx="137">
                  <c:v>-2796.5492716999997</c:v>
                </c:pt>
                <c:pt idx="138">
                  <c:v>1.4431900001000031E-2</c:v>
                </c:pt>
                <c:pt idx="139">
                  <c:v>-3406.2142606999987</c:v>
                </c:pt>
                <c:pt idx="140">
                  <c:v>1450.3294736999997</c:v>
                </c:pt>
                <c:pt idx="141">
                  <c:v>-988.36654740000085</c:v>
                </c:pt>
                <c:pt idx="142">
                  <c:v>-3891.0212193999996</c:v>
                </c:pt>
                <c:pt idx="143">
                  <c:v>7.9752000001462875E-3</c:v>
                </c:pt>
                <c:pt idx="144">
                  <c:v>-3325.5391835999999</c:v>
                </c:pt>
                <c:pt idx="145">
                  <c:v>-4460.2516671000003</c:v>
                </c:pt>
                <c:pt idx="146">
                  <c:v>-1945.3852807000003</c:v>
                </c:pt>
                <c:pt idx="147">
                  <c:v>-457.27304110000114</c:v>
                </c:pt>
                <c:pt idx="148">
                  <c:v>920.83746299999984</c:v>
                </c:pt>
                <c:pt idx="149">
                  <c:v>1.2708399999610265E-2</c:v>
                </c:pt>
                <c:pt idx="150">
                  <c:v>-795.03310090000014</c:v>
                </c:pt>
                <c:pt idx="151">
                  <c:v>-883.16976129999966</c:v>
                </c:pt>
                <c:pt idx="152">
                  <c:v>-2430.5624826000003</c:v>
                </c:pt>
                <c:pt idx="153">
                  <c:v>163.11280729999999</c:v>
                </c:pt>
                <c:pt idx="154">
                  <c:v>-1788.112859400002</c:v>
                </c:pt>
                <c:pt idx="155">
                  <c:v>-2273.8718157999992</c:v>
                </c:pt>
                <c:pt idx="156">
                  <c:v>-3277.5251926000001</c:v>
                </c:pt>
                <c:pt idx="157">
                  <c:v>9.980599999835249E-3</c:v>
                </c:pt>
                <c:pt idx="158">
                  <c:v>236.94393740000123</c:v>
                </c:pt>
                <c:pt idx="159">
                  <c:v>-3220.9484317000006</c:v>
                </c:pt>
                <c:pt idx="160">
                  <c:v>6.8633999999292428E-3</c:v>
                </c:pt>
                <c:pt idx="161">
                  <c:v>1522.9094802</c:v>
                </c:pt>
                <c:pt idx="162">
                  <c:v>-4068.0998233999999</c:v>
                </c:pt>
                <c:pt idx="163">
                  <c:v>7.6987000011286E-3</c:v>
                </c:pt>
                <c:pt idx="164">
                  <c:v>6.0923000000911998E-3</c:v>
                </c:pt>
                <c:pt idx="165">
                  <c:v>1564.4037227999997</c:v>
                </c:pt>
                <c:pt idx="166">
                  <c:v>1959.5693667999985</c:v>
                </c:pt>
                <c:pt idx="167">
                  <c:v>-2178.9007853000003</c:v>
                </c:pt>
                <c:pt idx="168">
                  <c:v>-1998.8718833000021</c:v>
                </c:pt>
                <c:pt idx="169">
                  <c:v>2194.5163434999995</c:v>
                </c:pt>
                <c:pt idx="170">
                  <c:v>2000.4344178000028</c:v>
                </c:pt>
                <c:pt idx="171">
                  <c:v>1349.4791555000011</c:v>
                </c:pt>
                <c:pt idx="172">
                  <c:v>591.68085749999955</c:v>
                </c:pt>
                <c:pt idx="173">
                  <c:v>3630.4057419000001</c:v>
                </c:pt>
                <c:pt idx="174">
                  <c:v>6103.5690347999989</c:v>
                </c:pt>
                <c:pt idx="175">
                  <c:v>972.11455619999833</c:v>
                </c:pt>
                <c:pt idx="176">
                  <c:v>-1957.6172406999995</c:v>
                </c:pt>
                <c:pt idx="177">
                  <c:v>3408.1083691000003</c:v>
                </c:pt>
                <c:pt idx="178">
                  <c:v>1377.8344744000005</c:v>
                </c:pt>
                <c:pt idx="179">
                  <c:v>397.38816980000047</c:v>
                </c:pt>
                <c:pt idx="180">
                  <c:v>-485.37425879999864</c:v>
                </c:pt>
                <c:pt idx="181">
                  <c:v>10926.1766955</c:v>
                </c:pt>
                <c:pt idx="182">
                  <c:v>366.16950569999972</c:v>
                </c:pt>
                <c:pt idx="183">
                  <c:v>287.52637369999866</c:v>
                </c:pt>
                <c:pt idx="184">
                  <c:v>-1469.4699864000031</c:v>
                </c:pt>
                <c:pt idx="185">
                  <c:v>1385.5770395999971</c:v>
                </c:pt>
                <c:pt idx="186">
                  <c:v>-3083.6793754000009</c:v>
                </c:pt>
                <c:pt idx="187">
                  <c:v>74.017273000001296</c:v>
                </c:pt>
                <c:pt idx="188">
                  <c:v>1759.4422906</c:v>
                </c:pt>
                <c:pt idx="189">
                  <c:v>-934.65036380000311</c:v>
                </c:pt>
                <c:pt idx="190">
                  <c:v>1445.7298628999997</c:v>
                </c:pt>
                <c:pt idx="191">
                  <c:v>1117.0869658000011</c:v>
                </c:pt>
                <c:pt idx="192">
                  <c:v>-1582.9588817999993</c:v>
                </c:pt>
                <c:pt idx="193">
                  <c:v>870.67312919999858</c:v>
                </c:pt>
                <c:pt idx="194">
                  <c:v>279.27433659999951</c:v>
                </c:pt>
                <c:pt idx="195">
                  <c:v>-376.989888600001</c:v>
                </c:pt>
                <c:pt idx="196">
                  <c:v>-1029.3920285999993</c:v>
                </c:pt>
                <c:pt idx="197">
                  <c:v>1100.8053785999982</c:v>
                </c:pt>
                <c:pt idx="198">
                  <c:v>1957.5463490000002</c:v>
                </c:pt>
                <c:pt idx="199">
                  <c:v>1913.9531489000001</c:v>
                </c:pt>
                <c:pt idx="200">
                  <c:v>-1.4066200001252582E-2</c:v>
                </c:pt>
                <c:pt idx="201">
                  <c:v>3452.1266147999995</c:v>
                </c:pt>
                <c:pt idx="202">
                  <c:v>3946.6318895000004</c:v>
                </c:pt>
                <c:pt idx="203">
                  <c:v>1816.7545929000007</c:v>
                </c:pt>
                <c:pt idx="204">
                  <c:v>-2995.3613800999992</c:v>
                </c:pt>
                <c:pt idx="205">
                  <c:v>2.4008000000321772E-3</c:v>
                </c:pt>
                <c:pt idx="206">
                  <c:v>-1919.6329521000007</c:v>
                </c:pt>
                <c:pt idx="207">
                  <c:v>-2965.1031427999987</c:v>
                </c:pt>
                <c:pt idx="208">
                  <c:v>187.63071850000051</c:v>
                </c:pt>
                <c:pt idx="209">
                  <c:v>2752.7644161999997</c:v>
                </c:pt>
                <c:pt idx="210">
                  <c:v>-3502.3007376999994</c:v>
                </c:pt>
                <c:pt idx="211">
                  <c:v>-2762.0758523000004</c:v>
                </c:pt>
                <c:pt idx="212">
                  <c:v>-2965.6440913999977</c:v>
                </c:pt>
                <c:pt idx="213">
                  <c:v>209.5481619000002</c:v>
                </c:pt>
                <c:pt idx="214">
                  <c:v>-3337.0600025000003</c:v>
                </c:pt>
                <c:pt idx="215">
                  <c:v>-280.65313649999734</c:v>
                </c:pt>
                <c:pt idx="216">
                  <c:v>-424.22326309999698</c:v>
                </c:pt>
                <c:pt idx="217">
                  <c:v>1580.0066196999978</c:v>
                </c:pt>
                <c:pt idx="218">
                  <c:v>906.12336819999837</c:v>
                </c:pt>
                <c:pt idx="219">
                  <c:v>-4604.0564482000009</c:v>
                </c:pt>
                <c:pt idx="220">
                  <c:v>-209.54063979999955</c:v>
                </c:pt>
                <c:pt idx="221">
                  <c:v>178.58364280000023</c:v>
                </c:pt>
                <c:pt idx="222">
                  <c:v>4627.8412801000013</c:v>
                </c:pt>
                <c:pt idx="223">
                  <c:v>1421.9837418999996</c:v>
                </c:pt>
                <c:pt idx="224">
                  <c:v>-2045.6611727999989</c:v>
                </c:pt>
                <c:pt idx="225">
                  <c:v>-492.66624049999882</c:v>
                </c:pt>
                <c:pt idx="226">
                  <c:v>-1128.8787387999982</c:v>
                </c:pt>
                <c:pt idx="227">
                  <c:v>241.26490530000046</c:v>
                </c:pt>
                <c:pt idx="228">
                  <c:v>1288.9723475999981</c:v>
                </c:pt>
                <c:pt idx="229">
                  <c:v>2214.5295772000009</c:v>
                </c:pt>
                <c:pt idx="230">
                  <c:v>2742.0255457999992</c:v>
                </c:pt>
                <c:pt idx="231">
                  <c:v>903.82431370000268</c:v>
                </c:pt>
                <c:pt idx="232">
                  <c:v>-747.00416079999923</c:v>
                </c:pt>
                <c:pt idx="233">
                  <c:v>-1639.7043135999993</c:v>
                </c:pt>
                <c:pt idx="234">
                  <c:v>7.8601000004709931E-3</c:v>
                </c:pt>
                <c:pt idx="235">
                  <c:v>190.61052190000191</c:v>
                </c:pt>
                <c:pt idx="236">
                  <c:v>81.698270600001706</c:v>
                </c:pt>
                <c:pt idx="237">
                  <c:v>2370.5168709999998</c:v>
                </c:pt>
                <c:pt idx="238">
                  <c:v>656.65266909999991</c:v>
                </c:pt>
                <c:pt idx="239">
                  <c:v>-302.79590180000014</c:v>
                </c:pt>
                <c:pt idx="240">
                  <c:v>-1628.4852916000018</c:v>
                </c:pt>
                <c:pt idx="241">
                  <c:v>745.88023959999919</c:v>
                </c:pt>
                <c:pt idx="242">
                  <c:v>-6.7483999991964083E-3</c:v>
                </c:pt>
                <c:pt idx="243">
                  <c:v>5419.4726848000009</c:v>
                </c:pt>
                <c:pt idx="244">
                  <c:v>6423.3308684999993</c:v>
                </c:pt>
                <c:pt idx="245">
                  <c:v>-1.1013800001819618E-2</c:v>
                </c:pt>
                <c:pt idx="246">
                  <c:v>-503.80075090000173</c:v>
                </c:pt>
                <c:pt idx="247">
                  <c:v>8.3300000005692709E-3</c:v>
                </c:pt>
                <c:pt idx="248">
                  <c:v>1.0194999995292164E-3</c:v>
                </c:pt>
                <c:pt idx="249">
                  <c:v>-3245.457258800001</c:v>
                </c:pt>
                <c:pt idx="250">
                  <c:v>-3690.2130474999976</c:v>
                </c:pt>
                <c:pt idx="251">
                  <c:v>-370.23239260000264</c:v>
                </c:pt>
                <c:pt idx="252">
                  <c:v>-141.70692050000071</c:v>
                </c:pt>
                <c:pt idx="253">
                  <c:v>159.88528790000055</c:v>
                </c:pt>
                <c:pt idx="254">
                  <c:v>-413.92792429999827</c:v>
                </c:pt>
                <c:pt idx="255">
                  <c:v>-121.08217800000057</c:v>
                </c:pt>
                <c:pt idx="256">
                  <c:v>-129.9386783000009</c:v>
                </c:pt>
                <c:pt idx="257">
                  <c:v>-1999.5174874000004</c:v>
                </c:pt>
                <c:pt idx="258">
                  <c:v>-2888.2817982999986</c:v>
                </c:pt>
                <c:pt idx="259">
                  <c:v>-3316.8985438999989</c:v>
                </c:pt>
                <c:pt idx="260">
                  <c:v>-3834.5923403999986</c:v>
                </c:pt>
                <c:pt idx="261">
                  <c:v>-5729.8413215</c:v>
                </c:pt>
                <c:pt idx="262">
                  <c:v>-8.1900000077439472E-4</c:v>
                </c:pt>
                <c:pt idx="263">
                  <c:v>-3449.3072786000012</c:v>
                </c:pt>
                <c:pt idx="264">
                  <c:v>-4964.3842054999986</c:v>
                </c:pt>
                <c:pt idx="265">
                  <c:v>-1644.4832368999996</c:v>
                </c:pt>
                <c:pt idx="266">
                  <c:v>-1.4909900004568044E-2</c:v>
                </c:pt>
                <c:pt idx="267">
                  <c:v>-73.993430700000317</c:v>
                </c:pt>
                <c:pt idx="268">
                  <c:v>-1361.0821021999982</c:v>
                </c:pt>
                <c:pt idx="269">
                  <c:v>279.02638039999874</c:v>
                </c:pt>
                <c:pt idx="270">
                  <c:v>-1.0279199999786215E-2</c:v>
                </c:pt>
                <c:pt idx="271">
                  <c:v>-2274.8805828000004</c:v>
                </c:pt>
                <c:pt idx="272">
                  <c:v>5178.0447494</c:v>
                </c:pt>
                <c:pt idx="273">
                  <c:v>-2544.5277659999992</c:v>
                </c:pt>
                <c:pt idx="274">
                  <c:v>4618.2742811000026</c:v>
                </c:pt>
                <c:pt idx="275">
                  <c:v>-697.50577800000246</c:v>
                </c:pt>
                <c:pt idx="276">
                  <c:v>-1.196400000480935E-3</c:v>
                </c:pt>
                <c:pt idx="277">
                  <c:v>3527.6654191999987</c:v>
                </c:pt>
                <c:pt idx="278">
                  <c:v>4985.7557670999995</c:v>
                </c:pt>
                <c:pt idx="279">
                  <c:v>145.67695870000171</c:v>
                </c:pt>
                <c:pt idx="280">
                  <c:v>-277.43753669999933</c:v>
                </c:pt>
                <c:pt idx="281">
                  <c:v>-32.100173500002711</c:v>
                </c:pt>
                <c:pt idx="282">
                  <c:v>1921.3370656000006</c:v>
                </c:pt>
                <c:pt idx="283">
                  <c:v>1525.1604790000019</c:v>
                </c:pt>
                <c:pt idx="284">
                  <c:v>1500.6126987999996</c:v>
                </c:pt>
                <c:pt idx="285">
                  <c:v>-450.18477470000289</c:v>
                </c:pt>
                <c:pt idx="286">
                  <c:v>1366.6204986999983</c:v>
                </c:pt>
                <c:pt idx="287">
                  <c:v>-1.8670600002224091E-2</c:v>
                </c:pt>
                <c:pt idx="288">
                  <c:v>3433.5683117000008</c:v>
                </c:pt>
                <c:pt idx="289">
                  <c:v>908.50838289999956</c:v>
                </c:pt>
                <c:pt idx="290">
                  <c:v>638.73116850000224</c:v>
                </c:pt>
                <c:pt idx="291">
                  <c:v>-5.9360000013839453E-3</c:v>
                </c:pt>
                <c:pt idx="292">
                  <c:v>-3220.9776410000013</c:v>
                </c:pt>
                <c:pt idx="293">
                  <c:v>1624.9730439000014</c:v>
                </c:pt>
                <c:pt idx="294">
                  <c:v>-1849.1719218000035</c:v>
                </c:pt>
                <c:pt idx="295">
                  <c:v>1536.8993116999991</c:v>
                </c:pt>
                <c:pt idx="296">
                  <c:v>-1469.9598620999968</c:v>
                </c:pt>
                <c:pt idx="297">
                  <c:v>-2424.2523097000012</c:v>
                </c:pt>
                <c:pt idx="298">
                  <c:v>-583.56340300000011</c:v>
                </c:pt>
                <c:pt idx="299">
                  <c:v>3.4737999994831625E-3</c:v>
                </c:pt>
                <c:pt idx="300">
                  <c:v>1013.8582955999991</c:v>
                </c:pt>
                <c:pt idx="301">
                  <c:v>2390.0560214000034</c:v>
                </c:pt>
                <c:pt idx="302">
                  <c:v>-7.6279999848338775E-4</c:v>
                </c:pt>
                <c:pt idx="303">
                  <c:v>-293.74058499999956</c:v>
                </c:pt>
                <c:pt idx="304">
                  <c:v>-450.50340580000193</c:v>
                </c:pt>
                <c:pt idx="305">
                  <c:v>772.88148789999832</c:v>
                </c:pt>
                <c:pt idx="306">
                  <c:v>-1043.2921870999999</c:v>
                </c:pt>
                <c:pt idx="307">
                  <c:v>522.91613920000236</c:v>
                </c:pt>
                <c:pt idx="308">
                  <c:v>1763.2299329000016</c:v>
                </c:pt>
                <c:pt idx="309">
                  <c:v>2702.3563338999993</c:v>
                </c:pt>
                <c:pt idx="310">
                  <c:v>-1768.8120624999974</c:v>
                </c:pt>
                <c:pt idx="311">
                  <c:v>-998.69293199999811</c:v>
                </c:pt>
                <c:pt idx="312">
                  <c:v>-4991.5678257</c:v>
                </c:pt>
                <c:pt idx="313">
                  <c:v>9.2869000000064261E-3</c:v>
                </c:pt>
                <c:pt idx="314">
                  <c:v>1039.7584691000011</c:v>
                </c:pt>
                <c:pt idx="315">
                  <c:v>1536.0390953000024</c:v>
                </c:pt>
                <c:pt idx="316">
                  <c:v>-3093.2311988999973</c:v>
                </c:pt>
                <c:pt idx="317">
                  <c:v>-5.8739999985846225E-4</c:v>
                </c:pt>
                <c:pt idx="318">
                  <c:v>-1941.5571784999993</c:v>
                </c:pt>
                <c:pt idx="319">
                  <c:v>1066.4066937999996</c:v>
                </c:pt>
                <c:pt idx="320">
                  <c:v>1271.132844300002</c:v>
                </c:pt>
                <c:pt idx="321">
                  <c:v>1355.1132063000005</c:v>
                </c:pt>
                <c:pt idx="322">
                  <c:v>1948.5482658000001</c:v>
                </c:pt>
                <c:pt idx="323">
                  <c:v>787.0720943999986</c:v>
                </c:pt>
                <c:pt idx="324">
                  <c:v>-1434.1542592999976</c:v>
                </c:pt>
                <c:pt idx="325">
                  <c:v>826.22406019999835</c:v>
                </c:pt>
                <c:pt idx="326">
                  <c:v>1986.4765088000022</c:v>
                </c:pt>
                <c:pt idx="327">
                  <c:v>1369.3880231999974</c:v>
                </c:pt>
                <c:pt idx="328">
                  <c:v>1179.3399173999969</c:v>
                </c:pt>
                <c:pt idx="329">
                  <c:v>-482.15868039999987</c:v>
                </c:pt>
                <c:pt idx="330">
                  <c:v>970.92537439999796</c:v>
                </c:pt>
                <c:pt idx="331">
                  <c:v>6.7529000007198192E-3</c:v>
                </c:pt>
                <c:pt idx="332">
                  <c:v>-844.49444460000086</c:v>
                </c:pt>
                <c:pt idx="333">
                  <c:v>1.2554999993881211E-3</c:v>
                </c:pt>
                <c:pt idx="334">
                  <c:v>-919.92773999999918</c:v>
                </c:pt>
                <c:pt idx="335">
                  <c:v>5792.7394125999999</c:v>
                </c:pt>
                <c:pt idx="336">
                  <c:v>3145.0825941000003</c:v>
                </c:pt>
                <c:pt idx="337">
                  <c:v>-1954.3125232999992</c:v>
                </c:pt>
                <c:pt idx="338">
                  <c:v>219.84714789999998</c:v>
                </c:pt>
                <c:pt idx="339">
                  <c:v>-8.1424999989394564E-3</c:v>
                </c:pt>
                <c:pt idx="340">
                  <c:v>-4495.3131386000023</c:v>
                </c:pt>
                <c:pt idx="341">
                  <c:v>-8.6597000008623581E-3</c:v>
                </c:pt>
                <c:pt idx="342">
                  <c:v>1133.0146755999995</c:v>
                </c:pt>
                <c:pt idx="343">
                  <c:v>262.90552750000279</c:v>
                </c:pt>
                <c:pt idx="344">
                  <c:v>2988.9086753000011</c:v>
                </c:pt>
                <c:pt idx="345">
                  <c:v>-1608.9643341999981</c:v>
                </c:pt>
                <c:pt idx="346">
                  <c:v>-8.5158000001683831E-3</c:v>
                </c:pt>
                <c:pt idx="347">
                  <c:v>-3654.124136800001</c:v>
                </c:pt>
                <c:pt idx="348">
                  <c:v>-656.97100929999942</c:v>
                </c:pt>
                <c:pt idx="349">
                  <c:v>2958.7041114000021</c:v>
                </c:pt>
                <c:pt idx="350">
                  <c:v>833.00588309999875</c:v>
                </c:pt>
                <c:pt idx="351">
                  <c:v>3647.5727367999971</c:v>
                </c:pt>
                <c:pt idx="352">
                  <c:v>-2684.0242285000022</c:v>
                </c:pt>
                <c:pt idx="353">
                  <c:v>-6.6585000022314489E-3</c:v>
                </c:pt>
                <c:pt idx="354">
                  <c:v>-2502.5160397</c:v>
                </c:pt>
                <c:pt idx="355">
                  <c:v>-9.9016999993182253E-3</c:v>
                </c:pt>
                <c:pt idx="356">
                  <c:v>-780.02224969999952</c:v>
                </c:pt>
                <c:pt idx="357">
                  <c:v>1954.2746356999996</c:v>
                </c:pt>
                <c:pt idx="358">
                  <c:v>6583.5728079</c:v>
                </c:pt>
                <c:pt idx="359">
                  <c:v>505.93333320000238</c:v>
                </c:pt>
                <c:pt idx="360">
                  <c:v>-1.1005100001057144E-2</c:v>
                </c:pt>
                <c:pt idx="361">
                  <c:v>-954.08765100000164</c:v>
                </c:pt>
                <c:pt idx="362">
                  <c:v>-3984.9203619</c:v>
                </c:pt>
                <c:pt idx="363">
                  <c:v>-929.16573830000198</c:v>
                </c:pt>
                <c:pt idx="364">
                  <c:v>1040.5527563999967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9-40B4-BB58-6CA3118EE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241119"/>
        <c:axId val="551239455"/>
      </c:barChart>
      <c:lineChart>
        <c:grouping val="standard"/>
        <c:varyColors val="0"/>
        <c:ser>
          <c:idx val="2"/>
          <c:order val="2"/>
          <c:tx>
            <c:strRef>
              <c:f>'Model Fit'!$Y$3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'Model Fit'!$V$4:$V$368</c:f>
              <c:numCache>
                <c:formatCode>m/d/yyyy</c:formatCode>
                <c:ptCount val="365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  <c:pt idx="20">
                  <c:v>43790</c:v>
                </c:pt>
                <c:pt idx="21">
                  <c:v>43791</c:v>
                </c:pt>
                <c:pt idx="22">
                  <c:v>43792</c:v>
                </c:pt>
                <c:pt idx="23">
                  <c:v>43793</c:v>
                </c:pt>
                <c:pt idx="24">
                  <c:v>43794</c:v>
                </c:pt>
                <c:pt idx="25">
                  <c:v>43795</c:v>
                </c:pt>
                <c:pt idx="26">
                  <c:v>43796</c:v>
                </c:pt>
                <c:pt idx="27">
                  <c:v>43797</c:v>
                </c:pt>
                <c:pt idx="28">
                  <c:v>43798</c:v>
                </c:pt>
                <c:pt idx="29">
                  <c:v>43799</c:v>
                </c:pt>
                <c:pt idx="30">
                  <c:v>43800</c:v>
                </c:pt>
                <c:pt idx="31">
                  <c:v>43801</c:v>
                </c:pt>
                <c:pt idx="32">
                  <c:v>43802</c:v>
                </c:pt>
                <c:pt idx="33">
                  <c:v>43803</c:v>
                </c:pt>
                <c:pt idx="34">
                  <c:v>43804</c:v>
                </c:pt>
                <c:pt idx="35">
                  <c:v>43805</c:v>
                </c:pt>
                <c:pt idx="36">
                  <c:v>43806</c:v>
                </c:pt>
                <c:pt idx="37">
                  <c:v>43807</c:v>
                </c:pt>
                <c:pt idx="38">
                  <c:v>43808</c:v>
                </c:pt>
                <c:pt idx="39">
                  <c:v>43809</c:v>
                </c:pt>
                <c:pt idx="40">
                  <c:v>43810</c:v>
                </c:pt>
                <c:pt idx="41">
                  <c:v>43811</c:v>
                </c:pt>
                <c:pt idx="42">
                  <c:v>43812</c:v>
                </c:pt>
                <c:pt idx="43">
                  <c:v>43813</c:v>
                </c:pt>
                <c:pt idx="44">
                  <c:v>43814</c:v>
                </c:pt>
                <c:pt idx="45">
                  <c:v>43815</c:v>
                </c:pt>
                <c:pt idx="46">
                  <c:v>43816</c:v>
                </c:pt>
                <c:pt idx="47">
                  <c:v>43817</c:v>
                </c:pt>
                <c:pt idx="48">
                  <c:v>43818</c:v>
                </c:pt>
                <c:pt idx="49">
                  <c:v>43819</c:v>
                </c:pt>
                <c:pt idx="50">
                  <c:v>43820</c:v>
                </c:pt>
                <c:pt idx="51">
                  <c:v>43821</c:v>
                </c:pt>
                <c:pt idx="52">
                  <c:v>43822</c:v>
                </c:pt>
                <c:pt idx="53">
                  <c:v>43823</c:v>
                </c:pt>
                <c:pt idx="54">
                  <c:v>43824</c:v>
                </c:pt>
                <c:pt idx="55">
                  <c:v>43825</c:v>
                </c:pt>
                <c:pt idx="56">
                  <c:v>43826</c:v>
                </c:pt>
                <c:pt idx="57">
                  <c:v>43827</c:v>
                </c:pt>
                <c:pt idx="58">
                  <c:v>43828</c:v>
                </c:pt>
                <c:pt idx="59">
                  <c:v>43829</c:v>
                </c:pt>
                <c:pt idx="60">
                  <c:v>43830</c:v>
                </c:pt>
                <c:pt idx="61">
                  <c:v>43831</c:v>
                </c:pt>
                <c:pt idx="62">
                  <c:v>43832</c:v>
                </c:pt>
                <c:pt idx="63">
                  <c:v>43833</c:v>
                </c:pt>
                <c:pt idx="64">
                  <c:v>43834</c:v>
                </c:pt>
                <c:pt idx="65">
                  <c:v>43835</c:v>
                </c:pt>
                <c:pt idx="66">
                  <c:v>43836</c:v>
                </c:pt>
                <c:pt idx="67">
                  <c:v>43837</c:v>
                </c:pt>
                <c:pt idx="68">
                  <c:v>43838</c:v>
                </c:pt>
                <c:pt idx="69">
                  <c:v>43839</c:v>
                </c:pt>
                <c:pt idx="70">
                  <c:v>43840</c:v>
                </c:pt>
                <c:pt idx="71">
                  <c:v>43841</c:v>
                </c:pt>
                <c:pt idx="72">
                  <c:v>43842</c:v>
                </c:pt>
                <c:pt idx="73">
                  <c:v>43843</c:v>
                </c:pt>
                <c:pt idx="74">
                  <c:v>43844</c:v>
                </c:pt>
                <c:pt idx="75">
                  <c:v>43845</c:v>
                </c:pt>
                <c:pt idx="76">
                  <c:v>43846</c:v>
                </c:pt>
                <c:pt idx="77">
                  <c:v>43847</c:v>
                </c:pt>
                <c:pt idx="78">
                  <c:v>43848</c:v>
                </c:pt>
                <c:pt idx="79">
                  <c:v>43849</c:v>
                </c:pt>
                <c:pt idx="80">
                  <c:v>43850</c:v>
                </c:pt>
                <c:pt idx="81">
                  <c:v>43851</c:v>
                </c:pt>
                <c:pt idx="82">
                  <c:v>43852</c:v>
                </c:pt>
                <c:pt idx="83">
                  <c:v>43853</c:v>
                </c:pt>
                <c:pt idx="84">
                  <c:v>43854</c:v>
                </c:pt>
                <c:pt idx="85">
                  <c:v>43855</c:v>
                </c:pt>
                <c:pt idx="86">
                  <c:v>43856</c:v>
                </c:pt>
                <c:pt idx="87">
                  <c:v>43857</c:v>
                </c:pt>
                <c:pt idx="88">
                  <c:v>43858</c:v>
                </c:pt>
                <c:pt idx="89">
                  <c:v>43859</c:v>
                </c:pt>
                <c:pt idx="90">
                  <c:v>43860</c:v>
                </c:pt>
                <c:pt idx="91">
                  <c:v>43861</c:v>
                </c:pt>
                <c:pt idx="92">
                  <c:v>43862</c:v>
                </c:pt>
                <c:pt idx="93">
                  <c:v>43863</c:v>
                </c:pt>
                <c:pt idx="94">
                  <c:v>43864</c:v>
                </c:pt>
                <c:pt idx="95">
                  <c:v>43865</c:v>
                </c:pt>
                <c:pt idx="96">
                  <c:v>43866</c:v>
                </c:pt>
                <c:pt idx="97">
                  <c:v>43867</c:v>
                </c:pt>
                <c:pt idx="98">
                  <c:v>43868</c:v>
                </c:pt>
                <c:pt idx="99">
                  <c:v>43869</c:v>
                </c:pt>
                <c:pt idx="100">
                  <c:v>43870</c:v>
                </c:pt>
                <c:pt idx="101">
                  <c:v>43871</c:v>
                </c:pt>
                <c:pt idx="102">
                  <c:v>43872</c:v>
                </c:pt>
                <c:pt idx="103">
                  <c:v>43873</c:v>
                </c:pt>
                <c:pt idx="104">
                  <c:v>43874</c:v>
                </c:pt>
                <c:pt idx="105">
                  <c:v>43875</c:v>
                </c:pt>
                <c:pt idx="106">
                  <c:v>43876</c:v>
                </c:pt>
                <c:pt idx="107">
                  <c:v>43877</c:v>
                </c:pt>
                <c:pt idx="108">
                  <c:v>43878</c:v>
                </c:pt>
                <c:pt idx="109">
                  <c:v>43879</c:v>
                </c:pt>
                <c:pt idx="110">
                  <c:v>43880</c:v>
                </c:pt>
                <c:pt idx="111">
                  <c:v>43881</c:v>
                </c:pt>
                <c:pt idx="112">
                  <c:v>43882</c:v>
                </c:pt>
                <c:pt idx="113">
                  <c:v>43883</c:v>
                </c:pt>
                <c:pt idx="114">
                  <c:v>43884</c:v>
                </c:pt>
                <c:pt idx="115">
                  <c:v>43885</c:v>
                </c:pt>
                <c:pt idx="116">
                  <c:v>43886</c:v>
                </c:pt>
                <c:pt idx="117">
                  <c:v>43887</c:v>
                </c:pt>
                <c:pt idx="118">
                  <c:v>43888</c:v>
                </c:pt>
                <c:pt idx="119">
                  <c:v>43889</c:v>
                </c:pt>
                <c:pt idx="120">
                  <c:v>43890</c:v>
                </c:pt>
                <c:pt idx="121">
                  <c:v>43891</c:v>
                </c:pt>
                <c:pt idx="122">
                  <c:v>43892</c:v>
                </c:pt>
                <c:pt idx="123">
                  <c:v>43893</c:v>
                </c:pt>
                <c:pt idx="124">
                  <c:v>43894</c:v>
                </c:pt>
                <c:pt idx="125">
                  <c:v>43895</c:v>
                </c:pt>
                <c:pt idx="126">
                  <c:v>43896</c:v>
                </c:pt>
                <c:pt idx="127">
                  <c:v>43897</c:v>
                </c:pt>
                <c:pt idx="128">
                  <c:v>43898</c:v>
                </c:pt>
                <c:pt idx="129">
                  <c:v>43899</c:v>
                </c:pt>
                <c:pt idx="130">
                  <c:v>43900</c:v>
                </c:pt>
                <c:pt idx="131">
                  <c:v>43901</c:v>
                </c:pt>
                <c:pt idx="132">
                  <c:v>43902</c:v>
                </c:pt>
                <c:pt idx="133">
                  <c:v>43903</c:v>
                </c:pt>
                <c:pt idx="134">
                  <c:v>43904</c:v>
                </c:pt>
                <c:pt idx="135">
                  <c:v>43905</c:v>
                </c:pt>
                <c:pt idx="136">
                  <c:v>43906</c:v>
                </c:pt>
                <c:pt idx="137">
                  <c:v>43907</c:v>
                </c:pt>
                <c:pt idx="138">
                  <c:v>43908</c:v>
                </c:pt>
                <c:pt idx="139">
                  <c:v>43909</c:v>
                </c:pt>
                <c:pt idx="140">
                  <c:v>43910</c:v>
                </c:pt>
                <c:pt idx="141">
                  <c:v>43911</c:v>
                </c:pt>
                <c:pt idx="142">
                  <c:v>43912</c:v>
                </c:pt>
                <c:pt idx="143">
                  <c:v>43913</c:v>
                </c:pt>
                <c:pt idx="144">
                  <c:v>43914</c:v>
                </c:pt>
                <c:pt idx="145">
                  <c:v>43915</c:v>
                </c:pt>
                <c:pt idx="146">
                  <c:v>43916</c:v>
                </c:pt>
                <c:pt idx="147">
                  <c:v>43917</c:v>
                </c:pt>
                <c:pt idx="148">
                  <c:v>43918</c:v>
                </c:pt>
                <c:pt idx="149">
                  <c:v>43919</c:v>
                </c:pt>
                <c:pt idx="150">
                  <c:v>43920</c:v>
                </c:pt>
                <c:pt idx="151">
                  <c:v>43921</c:v>
                </c:pt>
                <c:pt idx="152">
                  <c:v>43922</c:v>
                </c:pt>
                <c:pt idx="153">
                  <c:v>43923</c:v>
                </c:pt>
                <c:pt idx="154">
                  <c:v>43924</c:v>
                </c:pt>
                <c:pt idx="155">
                  <c:v>43925</c:v>
                </c:pt>
                <c:pt idx="156">
                  <c:v>43926</c:v>
                </c:pt>
                <c:pt idx="157">
                  <c:v>43927</c:v>
                </c:pt>
                <c:pt idx="158">
                  <c:v>43928</c:v>
                </c:pt>
                <c:pt idx="159">
                  <c:v>43929</c:v>
                </c:pt>
                <c:pt idx="160">
                  <c:v>43930</c:v>
                </c:pt>
                <c:pt idx="161">
                  <c:v>43931</c:v>
                </c:pt>
                <c:pt idx="162">
                  <c:v>43932</c:v>
                </c:pt>
                <c:pt idx="163">
                  <c:v>43933</c:v>
                </c:pt>
                <c:pt idx="164">
                  <c:v>43934</c:v>
                </c:pt>
                <c:pt idx="165">
                  <c:v>43935</c:v>
                </c:pt>
                <c:pt idx="166">
                  <c:v>43936</c:v>
                </c:pt>
                <c:pt idx="167">
                  <c:v>43937</c:v>
                </c:pt>
                <c:pt idx="168">
                  <c:v>43938</c:v>
                </c:pt>
                <c:pt idx="169">
                  <c:v>43939</c:v>
                </c:pt>
                <c:pt idx="170">
                  <c:v>43940</c:v>
                </c:pt>
                <c:pt idx="171">
                  <c:v>43941</c:v>
                </c:pt>
                <c:pt idx="172">
                  <c:v>43942</c:v>
                </c:pt>
                <c:pt idx="173">
                  <c:v>43943</c:v>
                </c:pt>
                <c:pt idx="174">
                  <c:v>43944</c:v>
                </c:pt>
                <c:pt idx="175">
                  <c:v>43945</c:v>
                </c:pt>
                <c:pt idx="176">
                  <c:v>43946</c:v>
                </c:pt>
                <c:pt idx="177">
                  <c:v>43947</c:v>
                </c:pt>
                <c:pt idx="178">
                  <c:v>43948</c:v>
                </c:pt>
                <c:pt idx="179">
                  <c:v>43949</c:v>
                </c:pt>
                <c:pt idx="180">
                  <c:v>43950</c:v>
                </c:pt>
                <c:pt idx="181">
                  <c:v>43951</c:v>
                </c:pt>
                <c:pt idx="182">
                  <c:v>43952</c:v>
                </c:pt>
                <c:pt idx="183">
                  <c:v>43953</c:v>
                </c:pt>
                <c:pt idx="184">
                  <c:v>43954</c:v>
                </c:pt>
                <c:pt idx="185">
                  <c:v>43955</c:v>
                </c:pt>
                <c:pt idx="186">
                  <c:v>43956</c:v>
                </c:pt>
                <c:pt idx="187">
                  <c:v>43957</c:v>
                </c:pt>
                <c:pt idx="188">
                  <c:v>43958</c:v>
                </c:pt>
                <c:pt idx="189">
                  <c:v>43959</c:v>
                </c:pt>
                <c:pt idx="190">
                  <c:v>43960</c:v>
                </c:pt>
                <c:pt idx="191">
                  <c:v>43961</c:v>
                </c:pt>
                <c:pt idx="192">
                  <c:v>43962</c:v>
                </c:pt>
                <c:pt idx="193">
                  <c:v>43963</c:v>
                </c:pt>
                <c:pt idx="194">
                  <c:v>43964</c:v>
                </c:pt>
                <c:pt idx="195">
                  <c:v>43965</c:v>
                </c:pt>
                <c:pt idx="196">
                  <c:v>43966</c:v>
                </c:pt>
                <c:pt idx="197">
                  <c:v>43967</c:v>
                </c:pt>
                <c:pt idx="198">
                  <c:v>43968</c:v>
                </c:pt>
                <c:pt idx="199">
                  <c:v>43969</c:v>
                </c:pt>
                <c:pt idx="200">
                  <c:v>43970</c:v>
                </c:pt>
                <c:pt idx="201">
                  <c:v>43971</c:v>
                </c:pt>
                <c:pt idx="202">
                  <c:v>43972</c:v>
                </c:pt>
                <c:pt idx="203">
                  <c:v>43973</c:v>
                </c:pt>
                <c:pt idx="204">
                  <c:v>43974</c:v>
                </c:pt>
                <c:pt idx="205">
                  <c:v>43975</c:v>
                </c:pt>
                <c:pt idx="206">
                  <c:v>43976</c:v>
                </c:pt>
                <c:pt idx="207">
                  <c:v>43977</c:v>
                </c:pt>
                <c:pt idx="208">
                  <c:v>43978</c:v>
                </c:pt>
                <c:pt idx="209">
                  <c:v>43979</c:v>
                </c:pt>
                <c:pt idx="210">
                  <c:v>43980</c:v>
                </c:pt>
                <c:pt idx="211">
                  <c:v>43981</c:v>
                </c:pt>
                <c:pt idx="212">
                  <c:v>43982</c:v>
                </c:pt>
                <c:pt idx="213">
                  <c:v>43983</c:v>
                </c:pt>
                <c:pt idx="214">
                  <c:v>43984</c:v>
                </c:pt>
                <c:pt idx="215">
                  <c:v>43985</c:v>
                </c:pt>
                <c:pt idx="216">
                  <c:v>43986</c:v>
                </c:pt>
                <c:pt idx="217">
                  <c:v>43987</c:v>
                </c:pt>
                <c:pt idx="218">
                  <c:v>43988</c:v>
                </c:pt>
                <c:pt idx="219">
                  <c:v>43989</c:v>
                </c:pt>
                <c:pt idx="220">
                  <c:v>43990</c:v>
                </c:pt>
                <c:pt idx="221">
                  <c:v>43991</c:v>
                </c:pt>
                <c:pt idx="222">
                  <c:v>43992</c:v>
                </c:pt>
                <c:pt idx="223">
                  <c:v>43993</c:v>
                </c:pt>
                <c:pt idx="224">
                  <c:v>43994</c:v>
                </c:pt>
                <c:pt idx="225">
                  <c:v>43995</c:v>
                </c:pt>
                <c:pt idx="226">
                  <c:v>43996</c:v>
                </c:pt>
                <c:pt idx="227">
                  <c:v>43997</c:v>
                </c:pt>
                <c:pt idx="228">
                  <c:v>43998</c:v>
                </c:pt>
                <c:pt idx="229">
                  <c:v>43999</c:v>
                </c:pt>
                <c:pt idx="230">
                  <c:v>44000</c:v>
                </c:pt>
                <c:pt idx="231">
                  <c:v>44001</c:v>
                </c:pt>
                <c:pt idx="232">
                  <c:v>44002</c:v>
                </c:pt>
                <c:pt idx="233">
                  <c:v>44003</c:v>
                </c:pt>
                <c:pt idx="234">
                  <c:v>44004</c:v>
                </c:pt>
                <c:pt idx="235">
                  <c:v>44005</c:v>
                </c:pt>
                <c:pt idx="236">
                  <c:v>44006</c:v>
                </c:pt>
                <c:pt idx="237">
                  <c:v>44007</c:v>
                </c:pt>
                <c:pt idx="238">
                  <c:v>44008</c:v>
                </c:pt>
                <c:pt idx="239">
                  <c:v>44009</c:v>
                </c:pt>
                <c:pt idx="240">
                  <c:v>44010</c:v>
                </c:pt>
                <c:pt idx="241">
                  <c:v>44011</c:v>
                </c:pt>
                <c:pt idx="242">
                  <c:v>44012</c:v>
                </c:pt>
                <c:pt idx="243">
                  <c:v>44013</c:v>
                </c:pt>
                <c:pt idx="244">
                  <c:v>44014</c:v>
                </c:pt>
                <c:pt idx="245">
                  <c:v>44015</c:v>
                </c:pt>
                <c:pt idx="246">
                  <c:v>44016</c:v>
                </c:pt>
                <c:pt idx="247">
                  <c:v>44017</c:v>
                </c:pt>
                <c:pt idx="248">
                  <c:v>44018</c:v>
                </c:pt>
                <c:pt idx="249">
                  <c:v>44019</c:v>
                </c:pt>
                <c:pt idx="250">
                  <c:v>44020</c:v>
                </c:pt>
                <c:pt idx="251">
                  <c:v>44021</c:v>
                </c:pt>
                <c:pt idx="252">
                  <c:v>44022</c:v>
                </c:pt>
                <c:pt idx="253">
                  <c:v>44023</c:v>
                </c:pt>
                <c:pt idx="254">
                  <c:v>44024</c:v>
                </c:pt>
                <c:pt idx="255">
                  <c:v>44025</c:v>
                </c:pt>
                <c:pt idx="256">
                  <c:v>44026</c:v>
                </c:pt>
                <c:pt idx="257">
                  <c:v>44027</c:v>
                </c:pt>
                <c:pt idx="258">
                  <c:v>44028</c:v>
                </c:pt>
                <c:pt idx="259">
                  <c:v>44029</c:v>
                </c:pt>
                <c:pt idx="260">
                  <c:v>44030</c:v>
                </c:pt>
                <c:pt idx="261">
                  <c:v>44031</c:v>
                </c:pt>
                <c:pt idx="262">
                  <c:v>44032</c:v>
                </c:pt>
                <c:pt idx="263">
                  <c:v>44033</c:v>
                </c:pt>
                <c:pt idx="264">
                  <c:v>44034</c:v>
                </c:pt>
                <c:pt idx="265">
                  <c:v>44035</c:v>
                </c:pt>
                <c:pt idx="266">
                  <c:v>44036</c:v>
                </c:pt>
                <c:pt idx="267">
                  <c:v>44037</c:v>
                </c:pt>
                <c:pt idx="268">
                  <c:v>44038</c:v>
                </c:pt>
                <c:pt idx="269">
                  <c:v>44039</c:v>
                </c:pt>
                <c:pt idx="270">
                  <c:v>44040</c:v>
                </c:pt>
                <c:pt idx="271">
                  <c:v>44041</c:v>
                </c:pt>
                <c:pt idx="272">
                  <c:v>44042</c:v>
                </c:pt>
                <c:pt idx="273">
                  <c:v>44043</c:v>
                </c:pt>
                <c:pt idx="274">
                  <c:v>44044</c:v>
                </c:pt>
                <c:pt idx="275">
                  <c:v>44045</c:v>
                </c:pt>
                <c:pt idx="276">
                  <c:v>44046</c:v>
                </c:pt>
                <c:pt idx="277">
                  <c:v>44047</c:v>
                </c:pt>
                <c:pt idx="278">
                  <c:v>44048</c:v>
                </c:pt>
                <c:pt idx="279">
                  <c:v>44049</c:v>
                </c:pt>
                <c:pt idx="280">
                  <c:v>44050</c:v>
                </c:pt>
                <c:pt idx="281">
                  <c:v>44051</c:v>
                </c:pt>
                <c:pt idx="282">
                  <c:v>44052</c:v>
                </c:pt>
                <c:pt idx="283">
                  <c:v>44053</c:v>
                </c:pt>
                <c:pt idx="284">
                  <c:v>44054</c:v>
                </c:pt>
                <c:pt idx="285">
                  <c:v>44055</c:v>
                </c:pt>
                <c:pt idx="286">
                  <c:v>44056</c:v>
                </c:pt>
                <c:pt idx="287">
                  <c:v>44057</c:v>
                </c:pt>
                <c:pt idx="288">
                  <c:v>44058</c:v>
                </c:pt>
                <c:pt idx="289">
                  <c:v>44059</c:v>
                </c:pt>
                <c:pt idx="290">
                  <c:v>44060</c:v>
                </c:pt>
                <c:pt idx="291">
                  <c:v>44061</c:v>
                </c:pt>
                <c:pt idx="292">
                  <c:v>44062</c:v>
                </c:pt>
                <c:pt idx="293">
                  <c:v>44063</c:v>
                </c:pt>
                <c:pt idx="294">
                  <c:v>44064</c:v>
                </c:pt>
                <c:pt idx="295">
                  <c:v>44065</c:v>
                </c:pt>
                <c:pt idx="296">
                  <c:v>44066</c:v>
                </c:pt>
                <c:pt idx="297">
                  <c:v>44067</c:v>
                </c:pt>
                <c:pt idx="298">
                  <c:v>44068</c:v>
                </c:pt>
                <c:pt idx="299">
                  <c:v>44069</c:v>
                </c:pt>
                <c:pt idx="300">
                  <c:v>44070</c:v>
                </c:pt>
                <c:pt idx="301">
                  <c:v>44071</c:v>
                </c:pt>
                <c:pt idx="302">
                  <c:v>44072</c:v>
                </c:pt>
                <c:pt idx="303">
                  <c:v>44073</c:v>
                </c:pt>
                <c:pt idx="304">
                  <c:v>44074</c:v>
                </c:pt>
                <c:pt idx="305">
                  <c:v>44075</c:v>
                </c:pt>
                <c:pt idx="306">
                  <c:v>44076</c:v>
                </c:pt>
                <c:pt idx="307">
                  <c:v>44077</c:v>
                </c:pt>
                <c:pt idx="308">
                  <c:v>44078</c:v>
                </c:pt>
                <c:pt idx="309">
                  <c:v>44079</c:v>
                </c:pt>
                <c:pt idx="310">
                  <c:v>44080</c:v>
                </c:pt>
                <c:pt idx="311">
                  <c:v>44081</c:v>
                </c:pt>
                <c:pt idx="312">
                  <c:v>44082</c:v>
                </c:pt>
                <c:pt idx="313">
                  <c:v>44083</c:v>
                </c:pt>
                <c:pt idx="314">
                  <c:v>44084</c:v>
                </c:pt>
                <c:pt idx="315">
                  <c:v>44085</c:v>
                </c:pt>
                <c:pt idx="316">
                  <c:v>44086</c:v>
                </c:pt>
                <c:pt idx="317">
                  <c:v>44087</c:v>
                </c:pt>
                <c:pt idx="318">
                  <c:v>44088</c:v>
                </c:pt>
                <c:pt idx="319">
                  <c:v>44089</c:v>
                </c:pt>
                <c:pt idx="320">
                  <c:v>44090</c:v>
                </c:pt>
                <c:pt idx="321">
                  <c:v>44091</c:v>
                </c:pt>
                <c:pt idx="322">
                  <c:v>44092</c:v>
                </c:pt>
                <c:pt idx="323">
                  <c:v>44093</c:v>
                </c:pt>
                <c:pt idx="324">
                  <c:v>44094</c:v>
                </c:pt>
                <c:pt idx="325">
                  <c:v>44095</c:v>
                </c:pt>
                <c:pt idx="326">
                  <c:v>44096</c:v>
                </c:pt>
                <c:pt idx="327">
                  <c:v>44097</c:v>
                </c:pt>
                <c:pt idx="328">
                  <c:v>44098</c:v>
                </c:pt>
                <c:pt idx="329">
                  <c:v>44099</c:v>
                </c:pt>
                <c:pt idx="330">
                  <c:v>44100</c:v>
                </c:pt>
                <c:pt idx="331">
                  <c:v>44101</c:v>
                </c:pt>
                <c:pt idx="332">
                  <c:v>44102</c:v>
                </c:pt>
                <c:pt idx="333">
                  <c:v>44103</c:v>
                </c:pt>
                <c:pt idx="334">
                  <c:v>44104</c:v>
                </c:pt>
                <c:pt idx="335">
                  <c:v>44105</c:v>
                </c:pt>
                <c:pt idx="336">
                  <c:v>44106</c:v>
                </c:pt>
                <c:pt idx="337">
                  <c:v>44107</c:v>
                </c:pt>
                <c:pt idx="338">
                  <c:v>44108</c:v>
                </c:pt>
                <c:pt idx="339">
                  <c:v>44109</c:v>
                </c:pt>
                <c:pt idx="340">
                  <c:v>44110</c:v>
                </c:pt>
                <c:pt idx="341">
                  <c:v>44111</c:v>
                </c:pt>
                <c:pt idx="342">
                  <c:v>44112</c:v>
                </c:pt>
                <c:pt idx="343">
                  <c:v>44113</c:v>
                </c:pt>
                <c:pt idx="344">
                  <c:v>44114</c:v>
                </c:pt>
                <c:pt idx="345">
                  <c:v>44115</c:v>
                </c:pt>
                <c:pt idx="346">
                  <c:v>44116</c:v>
                </c:pt>
                <c:pt idx="347">
                  <c:v>44117</c:v>
                </c:pt>
                <c:pt idx="348">
                  <c:v>44118</c:v>
                </c:pt>
                <c:pt idx="349">
                  <c:v>44119</c:v>
                </c:pt>
                <c:pt idx="350">
                  <c:v>44120</c:v>
                </c:pt>
                <c:pt idx="351">
                  <c:v>44121</c:v>
                </c:pt>
                <c:pt idx="352">
                  <c:v>44122</c:v>
                </c:pt>
                <c:pt idx="353">
                  <c:v>44123</c:v>
                </c:pt>
                <c:pt idx="354">
                  <c:v>44124</c:v>
                </c:pt>
                <c:pt idx="355">
                  <c:v>44125</c:v>
                </c:pt>
                <c:pt idx="356">
                  <c:v>44126</c:v>
                </c:pt>
                <c:pt idx="357">
                  <c:v>44127</c:v>
                </c:pt>
                <c:pt idx="358">
                  <c:v>44128</c:v>
                </c:pt>
                <c:pt idx="359">
                  <c:v>44129</c:v>
                </c:pt>
                <c:pt idx="360">
                  <c:v>44130</c:v>
                </c:pt>
                <c:pt idx="361">
                  <c:v>44131</c:v>
                </c:pt>
                <c:pt idx="362">
                  <c:v>44132</c:v>
                </c:pt>
                <c:pt idx="363">
                  <c:v>44133</c:v>
                </c:pt>
                <c:pt idx="364">
                  <c:v>44134</c:v>
                </c:pt>
              </c:numCache>
            </c:numRef>
          </c:cat>
          <c:val>
            <c:numRef>
              <c:f>'Model Fit'!$Y$4:$Y$368</c:f>
              <c:numCache>
                <c:formatCode>#,##0</c:formatCode>
                <c:ptCount val="365"/>
                <c:pt idx="0">
                  <c:v>9553.9878114999992</c:v>
                </c:pt>
                <c:pt idx="1">
                  <c:v>5500.5381524000004</c:v>
                </c:pt>
                <c:pt idx="2">
                  <c:v>5105.1433620999996</c:v>
                </c:pt>
                <c:pt idx="3">
                  <c:v>4044.0920535999999</c:v>
                </c:pt>
                <c:pt idx="4">
                  <c:v>4418.9251034999998</c:v>
                </c:pt>
                <c:pt idx="5">
                  <c:v>4739.7848929000002</c:v>
                </c:pt>
                <c:pt idx="6">
                  <c:v>5866.5314378000003</c:v>
                </c:pt>
                <c:pt idx="7">
                  <c:v>7132.8502519000003</c:v>
                </c:pt>
                <c:pt idx="8">
                  <c:v>5587.8203050000002</c:v>
                </c:pt>
                <c:pt idx="9">
                  <c:v>5422.2024805000001</c:v>
                </c:pt>
                <c:pt idx="10">
                  <c:v>4728.4587480999999</c:v>
                </c:pt>
                <c:pt idx="11">
                  <c:v>5398.4626619999999</c:v>
                </c:pt>
                <c:pt idx="12">
                  <c:v>5359.8166057999997</c:v>
                </c:pt>
                <c:pt idx="13">
                  <c:v>5294.5813976999998</c:v>
                </c:pt>
                <c:pt idx="14">
                  <c:v>10728.1122438</c:v>
                </c:pt>
                <c:pt idx="15">
                  <c:v>5491.3402002000003</c:v>
                </c:pt>
                <c:pt idx="16">
                  <c:v>5623.9476486000003</c:v>
                </c:pt>
                <c:pt idx="17">
                  <c:v>4139.8263647000003</c:v>
                </c:pt>
                <c:pt idx="18">
                  <c:v>4843.5815445999997</c:v>
                </c:pt>
                <c:pt idx="19">
                  <c:v>6414.6973287999999</c:v>
                </c:pt>
                <c:pt idx="20">
                  <c:v>5573.7907623999999</c:v>
                </c:pt>
                <c:pt idx="21">
                  <c:v>7039.5084841999997</c:v>
                </c:pt>
                <c:pt idx="22">
                  <c:v>6016.6027244999996</c:v>
                </c:pt>
                <c:pt idx="23">
                  <c:v>6047.9795465999996</c:v>
                </c:pt>
                <c:pt idx="24">
                  <c:v>5473.6218866999998</c:v>
                </c:pt>
                <c:pt idx="25">
                  <c:v>6106.6497240999997</c:v>
                </c:pt>
                <c:pt idx="26">
                  <c:v>6132.4873834</c:v>
                </c:pt>
                <c:pt idx="27">
                  <c:v>6581.1973076000004</c:v>
                </c:pt>
                <c:pt idx="28">
                  <c:v>8794.1065546000009</c:v>
                </c:pt>
                <c:pt idx="29">
                  <c:v>5770.7685154000001</c:v>
                </c:pt>
                <c:pt idx="30">
                  <c:v>5662.9144809999998</c:v>
                </c:pt>
                <c:pt idx="31">
                  <c:v>4670.917539</c:v>
                </c:pt>
                <c:pt idx="32">
                  <c:v>5125.7449597000004</c:v>
                </c:pt>
                <c:pt idx="33">
                  <c:v>4893.5130529999997</c:v>
                </c:pt>
                <c:pt idx="34">
                  <c:v>5484.4878883000001</c:v>
                </c:pt>
                <c:pt idx="35">
                  <c:v>7018.4452147000002</c:v>
                </c:pt>
                <c:pt idx="36">
                  <c:v>5555.2325331000002</c:v>
                </c:pt>
                <c:pt idx="37">
                  <c:v>5409.7205043000004</c:v>
                </c:pt>
                <c:pt idx="38">
                  <c:v>4005.7779903999999</c:v>
                </c:pt>
                <c:pt idx="39">
                  <c:v>5128.0635264000002</c:v>
                </c:pt>
                <c:pt idx="40">
                  <c:v>5391.8054921000003</c:v>
                </c:pt>
                <c:pt idx="41">
                  <c:v>5594.6645472999999</c:v>
                </c:pt>
                <c:pt idx="42">
                  <c:v>6663.8860440999997</c:v>
                </c:pt>
                <c:pt idx="43">
                  <c:v>5416.7679268000002</c:v>
                </c:pt>
                <c:pt idx="44">
                  <c:v>5253.3447591000004</c:v>
                </c:pt>
                <c:pt idx="45">
                  <c:v>4151.7607701999996</c:v>
                </c:pt>
                <c:pt idx="46">
                  <c:v>5150.5178877999997</c:v>
                </c:pt>
                <c:pt idx="47">
                  <c:v>5070.2697056999996</c:v>
                </c:pt>
                <c:pt idx="48">
                  <c:v>5261.9647292</c:v>
                </c:pt>
                <c:pt idx="49">
                  <c:v>8365.7584220000008</c:v>
                </c:pt>
                <c:pt idx="50">
                  <c:v>6244.1096957999998</c:v>
                </c:pt>
                <c:pt idx="51">
                  <c:v>5781.1419249999999</c:v>
                </c:pt>
                <c:pt idx="52">
                  <c:v>4838.3503772000004</c:v>
                </c:pt>
                <c:pt idx="53">
                  <c:v>6813.8216441000004</c:v>
                </c:pt>
                <c:pt idx="54">
                  <c:v>6744.2610869</c:v>
                </c:pt>
                <c:pt idx="55">
                  <c:v>6693.9618149999997</c:v>
                </c:pt>
                <c:pt idx="56">
                  <c:v>10083.432063800001</c:v>
                </c:pt>
                <c:pt idx="57">
                  <c:v>7362.2874822000003</c:v>
                </c:pt>
                <c:pt idx="58">
                  <c:v>6190.3211359999996</c:v>
                </c:pt>
                <c:pt idx="59">
                  <c:v>4799.4563584999996</c:v>
                </c:pt>
                <c:pt idx="60">
                  <c:v>5384.7800766</c:v>
                </c:pt>
                <c:pt idx="61">
                  <c:v>6218.0376088000003</c:v>
                </c:pt>
                <c:pt idx="62">
                  <c:v>6579.9196043000002</c:v>
                </c:pt>
                <c:pt idx="63">
                  <c:v>9009.1304830000008</c:v>
                </c:pt>
                <c:pt idx="64">
                  <c:v>6142.4410453999999</c:v>
                </c:pt>
                <c:pt idx="65">
                  <c:v>6049.5916694999996</c:v>
                </c:pt>
                <c:pt idx="66">
                  <c:v>4731.5982571000004</c:v>
                </c:pt>
                <c:pt idx="67">
                  <c:v>6128.1968342</c:v>
                </c:pt>
                <c:pt idx="68">
                  <c:v>6075.0080322000003</c:v>
                </c:pt>
                <c:pt idx="69">
                  <c:v>6563.5082757999999</c:v>
                </c:pt>
                <c:pt idx="70">
                  <c:v>9961.5265586000005</c:v>
                </c:pt>
                <c:pt idx="71">
                  <c:v>6952.9344490000003</c:v>
                </c:pt>
                <c:pt idx="72">
                  <c:v>6013.5422122999998</c:v>
                </c:pt>
                <c:pt idx="73">
                  <c:v>4415.6344919000003</c:v>
                </c:pt>
                <c:pt idx="74">
                  <c:v>6002.3009749000003</c:v>
                </c:pt>
                <c:pt idx="75">
                  <c:v>6529.3905120999998</c:v>
                </c:pt>
                <c:pt idx="76">
                  <c:v>9059.6617019999994</c:v>
                </c:pt>
                <c:pt idx="77">
                  <c:v>11129.127764000001</c:v>
                </c:pt>
                <c:pt idx="78">
                  <c:v>7446.5633467999996</c:v>
                </c:pt>
                <c:pt idx="79">
                  <c:v>7347.3466799999997</c:v>
                </c:pt>
                <c:pt idx="80">
                  <c:v>5245.0934245999997</c:v>
                </c:pt>
                <c:pt idx="81">
                  <c:v>7395.1916361000003</c:v>
                </c:pt>
                <c:pt idx="82">
                  <c:v>6899.0705747000002</c:v>
                </c:pt>
                <c:pt idx="83">
                  <c:v>7156.2558163000003</c:v>
                </c:pt>
                <c:pt idx="84">
                  <c:v>9372.8578990999995</c:v>
                </c:pt>
                <c:pt idx="85">
                  <c:v>6358.4984364000002</c:v>
                </c:pt>
                <c:pt idx="86">
                  <c:v>6103.5064884000003</c:v>
                </c:pt>
                <c:pt idx="87">
                  <c:v>4566.1514624000001</c:v>
                </c:pt>
                <c:pt idx="88">
                  <c:v>6797.9524798000002</c:v>
                </c:pt>
                <c:pt idx="89">
                  <c:v>6346.8306750000002</c:v>
                </c:pt>
                <c:pt idx="90">
                  <c:v>6151.1348617000003</c:v>
                </c:pt>
                <c:pt idx="91">
                  <c:v>8813.3317664999995</c:v>
                </c:pt>
                <c:pt idx="92">
                  <c:v>5806.4693933999997</c:v>
                </c:pt>
                <c:pt idx="93">
                  <c:v>7305.7982370999998</c:v>
                </c:pt>
                <c:pt idx="94">
                  <c:v>6447.4948291000001</c:v>
                </c:pt>
                <c:pt idx="95">
                  <c:v>7275.1755745</c:v>
                </c:pt>
                <c:pt idx="96">
                  <c:v>8091.2619883999996</c:v>
                </c:pt>
                <c:pt idx="97">
                  <c:v>7029.1230587999999</c:v>
                </c:pt>
                <c:pt idx="98">
                  <c:v>10406.532234800001</c:v>
                </c:pt>
                <c:pt idx="99">
                  <c:v>6915.1690765000003</c:v>
                </c:pt>
                <c:pt idx="100">
                  <c:v>6482.9293795000003</c:v>
                </c:pt>
                <c:pt idx="101">
                  <c:v>4579.0552895000001</c:v>
                </c:pt>
                <c:pt idx="102">
                  <c:v>6475.6922726000003</c:v>
                </c:pt>
                <c:pt idx="103">
                  <c:v>6755.8990657000004</c:v>
                </c:pt>
                <c:pt idx="104">
                  <c:v>6978.3125902000002</c:v>
                </c:pt>
                <c:pt idx="105">
                  <c:v>10017.2442397</c:v>
                </c:pt>
                <c:pt idx="106">
                  <c:v>7386.3282397000003</c:v>
                </c:pt>
                <c:pt idx="107">
                  <c:v>6911.1216495999997</c:v>
                </c:pt>
                <c:pt idx="108">
                  <c:v>5167.7147469000001</c:v>
                </c:pt>
                <c:pt idx="109">
                  <c:v>6335.6917801999998</c:v>
                </c:pt>
                <c:pt idx="110">
                  <c:v>7248.5255905000004</c:v>
                </c:pt>
                <c:pt idx="111">
                  <c:v>7054.7642690000002</c:v>
                </c:pt>
                <c:pt idx="112">
                  <c:v>11025.9966792</c:v>
                </c:pt>
                <c:pt idx="113">
                  <c:v>8011.0561587000002</c:v>
                </c:pt>
                <c:pt idx="114">
                  <c:v>7768.2567510999997</c:v>
                </c:pt>
                <c:pt idx="115">
                  <c:v>5270.5743524999998</c:v>
                </c:pt>
                <c:pt idx="116">
                  <c:v>6440.0044017</c:v>
                </c:pt>
                <c:pt idx="117">
                  <c:v>10957.2109112</c:v>
                </c:pt>
                <c:pt idx="118">
                  <c:v>10641.084012200001</c:v>
                </c:pt>
                <c:pt idx="119">
                  <c:v>13946.862598899999</c:v>
                </c:pt>
                <c:pt idx="120">
                  <c:v>13068.269093299999</c:v>
                </c:pt>
                <c:pt idx="121">
                  <c:v>9833.5819214999992</c:v>
                </c:pt>
                <c:pt idx="122">
                  <c:v>6853.1127023999998</c:v>
                </c:pt>
                <c:pt idx="123">
                  <c:v>8269.8400750000001</c:v>
                </c:pt>
                <c:pt idx="124">
                  <c:v>8998.6421522000001</c:v>
                </c:pt>
                <c:pt idx="125">
                  <c:v>9247.5318874000004</c:v>
                </c:pt>
                <c:pt idx="126">
                  <c:v>11866.748938700001</c:v>
                </c:pt>
                <c:pt idx="127">
                  <c:v>13848.1453752</c:v>
                </c:pt>
                <c:pt idx="128">
                  <c:v>12119.8096523</c:v>
                </c:pt>
                <c:pt idx="129">
                  <c:v>9293.3590824000003</c:v>
                </c:pt>
                <c:pt idx="130">
                  <c:v>11696.857236100001</c:v>
                </c:pt>
                <c:pt idx="131">
                  <c:v>12841.4818151</c:v>
                </c:pt>
                <c:pt idx="132">
                  <c:v>13871.701785699999</c:v>
                </c:pt>
                <c:pt idx="133">
                  <c:v>15651.089990300001</c:v>
                </c:pt>
                <c:pt idx="134">
                  <c:v>14541.6653484</c:v>
                </c:pt>
                <c:pt idx="135">
                  <c:v>9247.5423276000001</c:v>
                </c:pt>
                <c:pt idx="136">
                  <c:v>12881.6521529</c:v>
                </c:pt>
                <c:pt idx="137">
                  <c:v>14239.9992717</c:v>
                </c:pt>
                <c:pt idx="138">
                  <c:v>9683.0255680999999</c:v>
                </c:pt>
                <c:pt idx="139">
                  <c:v>14659.164260699999</c:v>
                </c:pt>
                <c:pt idx="140">
                  <c:v>15685.700526299999</c:v>
                </c:pt>
                <c:pt idx="141">
                  <c:v>13818.106547400001</c:v>
                </c:pt>
                <c:pt idx="142">
                  <c:v>13430.581219399999</c:v>
                </c:pt>
                <c:pt idx="143">
                  <c:v>8074.6920247999997</c:v>
                </c:pt>
                <c:pt idx="144">
                  <c:v>12449.579183600001</c:v>
                </c:pt>
                <c:pt idx="145">
                  <c:v>12381.1316671</c:v>
                </c:pt>
                <c:pt idx="146">
                  <c:v>13017.1952807</c:v>
                </c:pt>
                <c:pt idx="147">
                  <c:v>16672.383041100002</c:v>
                </c:pt>
                <c:pt idx="148">
                  <c:v>14164.322537</c:v>
                </c:pt>
                <c:pt idx="149">
                  <c:v>10344.3672916</c:v>
                </c:pt>
                <c:pt idx="150">
                  <c:v>12873.3731009</c:v>
                </c:pt>
                <c:pt idx="151">
                  <c:v>14670.9197613</c:v>
                </c:pt>
                <c:pt idx="152">
                  <c:v>15474.072482600001</c:v>
                </c:pt>
                <c:pt idx="153">
                  <c:v>15106.2071927</c:v>
                </c:pt>
                <c:pt idx="154">
                  <c:v>16495.262859400002</c:v>
                </c:pt>
                <c:pt idx="155">
                  <c:v>15097.3118158</c:v>
                </c:pt>
                <c:pt idx="156">
                  <c:v>15573.7851926</c:v>
                </c:pt>
                <c:pt idx="157">
                  <c:v>8532.3400194000005</c:v>
                </c:pt>
                <c:pt idx="158">
                  <c:v>15139.166062599999</c:v>
                </c:pt>
                <c:pt idx="159">
                  <c:v>14836.4284317</c:v>
                </c:pt>
                <c:pt idx="160">
                  <c:v>11510.443136600001</c:v>
                </c:pt>
                <c:pt idx="161">
                  <c:v>16928.540519800001</c:v>
                </c:pt>
                <c:pt idx="162">
                  <c:v>15120.639823400001</c:v>
                </c:pt>
                <c:pt idx="163">
                  <c:v>8579.5323012999997</c:v>
                </c:pt>
                <c:pt idx="164">
                  <c:v>10632.883907699999</c:v>
                </c:pt>
                <c:pt idx="165">
                  <c:v>14177.2362772</c:v>
                </c:pt>
                <c:pt idx="166">
                  <c:v>28856.9406332</c:v>
                </c:pt>
                <c:pt idx="167">
                  <c:v>27480.2407853</c:v>
                </c:pt>
                <c:pt idx="168">
                  <c:v>26681.511883300002</c:v>
                </c:pt>
                <c:pt idx="169">
                  <c:v>20315.683656500001</c:v>
                </c:pt>
                <c:pt idx="170">
                  <c:v>17742.785582199998</c:v>
                </c:pt>
                <c:pt idx="171">
                  <c:v>12376.2208445</c:v>
                </c:pt>
                <c:pt idx="172">
                  <c:v>12351.339142500001</c:v>
                </c:pt>
                <c:pt idx="173">
                  <c:v>12321.7842581</c:v>
                </c:pt>
                <c:pt idx="174">
                  <c:v>12545.2309652</c:v>
                </c:pt>
                <c:pt idx="175">
                  <c:v>19749.0754438</c:v>
                </c:pt>
                <c:pt idx="176">
                  <c:v>15850.437240699999</c:v>
                </c:pt>
                <c:pt idx="177">
                  <c:v>13162.0516309</c:v>
                </c:pt>
                <c:pt idx="178">
                  <c:v>13846.6755256</c:v>
                </c:pt>
                <c:pt idx="179">
                  <c:v>17654.2218302</c:v>
                </c:pt>
                <c:pt idx="180">
                  <c:v>18126.9142588</c:v>
                </c:pt>
                <c:pt idx="181">
                  <c:v>14525.393304499999</c:v>
                </c:pt>
                <c:pt idx="182">
                  <c:v>29344.1704943</c:v>
                </c:pt>
                <c:pt idx="183">
                  <c:v>22252.223626300001</c:v>
                </c:pt>
                <c:pt idx="184">
                  <c:v>19487.819986400002</c:v>
                </c:pt>
                <c:pt idx="185">
                  <c:v>20423.932960400001</c:v>
                </c:pt>
                <c:pt idx="186">
                  <c:v>17808.529375400001</c:v>
                </c:pt>
                <c:pt idx="187">
                  <c:v>14275.172726999999</c:v>
                </c:pt>
                <c:pt idx="188">
                  <c:v>13708.667709400001</c:v>
                </c:pt>
                <c:pt idx="189">
                  <c:v>26433.410363800002</c:v>
                </c:pt>
                <c:pt idx="190">
                  <c:v>20055.0701371</c:v>
                </c:pt>
                <c:pt idx="191">
                  <c:v>18024.3130342</c:v>
                </c:pt>
                <c:pt idx="192">
                  <c:v>16276.7288818</c:v>
                </c:pt>
                <c:pt idx="193">
                  <c:v>14953.796870800001</c:v>
                </c:pt>
                <c:pt idx="194">
                  <c:v>23097.765663400001</c:v>
                </c:pt>
                <c:pt idx="195">
                  <c:v>21177.219888600001</c:v>
                </c:pt>
                <c:pt idx="196">
                  <c:v>31543.0020286</c:v>
                </c:pt>
                <c:pt idx="197">
                  <c:v>22292.7946214</c:v>
                </c:pt>
                <c:pt idx="198">
                  <c:v>18826.893650999998</c:v>
                </c:pt>
                <c:pt idx="199">
                  <c:v>15058.846851099999</c:v>
                </c:pt>
                <c:pt idx="200">
                  <c:v>22689.9540662</c:v>
                </c:pt>
                <c:pt idx="201">
                  <c:v>16840.993385199999</c:v>
                </c:pt>
                <c:pt idx="202">
                  <c:v>18004.088110500001</c:v>
                </c:pt>
                <c:pt idx="203">
                  <c:v>26660.2154071</c:v>
                </c:pt>
                <c:pt idx="204">
                  <c:v>21020.9913801</c:v>
                </c:pt>
                <c:pt idx="205">
                  <c:v>12505.107599200001</c:v>
                </c:pt>
                <c:pt idx="206">
                  <c:v>18207.3629521</c:v>
                </c:pt>
                <c:pt idx="207">
                  <c:v>18352.853142799999</c:v>
                </c:pt>
                <c:pt idx="208">
                  <c:v>18971.2092815</c:v>
                </c:pt>
                <c:pt idx="209">
                  <c:v>19569.515583799999</c:v>
                </c:pt>
                <c:pt idx="210">
                  <c:v>22043.870737699999</c:v>
                </c:pt>
                <c:pt idx="211">
                  <c:v>18980.1258523</c:v>
                </c:pt>
                <c:pt idx="212">
                  <c:v>19173.004091399998</c:v>
                </c:pt>
                <c:pt idx="213">
                  <c:v>13142.571838100001</c:v>
                </c:pt>
                <c:pt idx="214">
                  <c:v>19040.090002500001</c:v>
                </c:pt>
                <c:pt idx="215">
                  <c:v>19134.893136499999</c:v>
                </c:pt>
                <c:pt idx="216">
                  <c:v>18767.213263099999</c:v>
                </c:pt>
                <c:pt idx="217">
                  <c:v>25251.093380300001</c:v>
                </c:pt>
                <c:pt idx="218">
                  <c:v>18597.626631800002</c:v>
                </c:pt>
                <c:pt idx="219">
                  <c:v>19580.6064482</c:v>
                </c:pt>
                <c:pt idx="220">
                  <c:v>13274.2206398</c:v>
                </c:pt>
                <c:pt idx="221">
                  <c:v>18879.2763572</c:v>
                </c:pt>
                <c:pt idx="222">
                  <c:v>18757.768719899999</c:v>
                </c:pt>
                <c:pt idx="223">
                  <c:v>22873.0862581</c:v>
                </c:pt>
                <c:pt idx="224">
                  <c:v>23281.1311728</c:v>
                </c:pt>
                <c:pt idx="225">
                  <c:v>19795.256240499999</c:v>
                </c:pt>
                <c:pt idx="226">
                  <c:v>17314.898738799999</c:v>
                </c:pt>
                <c:pt idx="227">
                  <c:v>16295.145094699999</c:v>
                </c:pt>
                <c:pt idx="228">
                  <c:v>16156.967652400001</c:v>
                </c:pt>
                <c:pt idx="229">
                  <c:v>16272.810422799999</c:v>
                </c:pt>
                <c:pt idx="230">
                  <c:v>17221.224454200001</c:v>
                </c:pt>
                <c:pt idx="231">
                  <c:v>25012.305686299998</c:v>
                </c:pt>
                <c:pt idx="232">
                  <c:v>18365.904160800001</c:v>
                </c:pt>
                <c:pt idx="233">
                  <c:v>18645.764313600001</c:v>
                </c:pt>
                <c:pt idx="234">
                  <c:v>15136.1921399</c:v>
                </c:pt>
                <c:pt idx="235">
                  <c:v>17775.699478099999</c:v>
                </c:pt>
                <c:pt idx="236">
                  <c:v>16414.091729399999</c:v>
                </c:pt>
                <c:pt idx="237">
                  <c:v>17196.973129000002</c:v>
                </c:pt>
                <c:pt idx="238">
                  <c:v>24094.9373309</c:v>
                </c:pt>
                <c:pt idx="239">
                  <c:v>19549.3659018</c:v>
                </c:pt>
                <c:pt idx="240">
                  <c:v>18720.6552916</c:v>
                </c:pt>
                <c:pt idx="241">
                  <c:v>14346.0897604</c:v>
                </c:pt>
                <c:pt idx="242">
                  <c:v>20334.7767484</c:v>
                </c:pt>
                <c:pt idx="243">
                  <c:v>15226.6373152</c:v>
                </c:pt>
                <c:pt idx="244">
                  <c:v>15859.329131500001</c:v>
                </c:pt>
                <c:pt idx="245">
                  <c:v>26604.741013800001</c:v>
                </c:pt>
                <c:pt idx="246">
                  <c:v>18352.510750900001</c:v>
                </c:pt>
                <c:pt idx="247">
                  <c:v>14695.83167</c:v>
                </c:pt>
                <c:pt idx="248">
                  <c:v>18310.088980500001</c:v>
                </c:pt>
                <c:pt idx="249">
                  <c:v>20419.477258800001</c:v>
                </c:pt>
                <c:pt idx="250">
                  <c:v>20946.113047499999</c:v>
                </c:pt>
                <c:pt idx="251">
                  <c:v>20881.442392600002</c:v>
                </c:pt>
                <c:pt idx="252">
                  <c:v>24573.556920499999</c:v>
                </c:pt>
                <c:pt idx="253">
                  <c:v>21990.0447121</c:v>
                </c:pt>
                <c:pt idx="254">
                  <c:v>22478.897924299999</c:v>
                </c:pt>
                <c:pt idx="255">
                  <c:v>22069.222178</c:v>
                </c:pt>
                <c:pt idx="256">
                  <c:v>22694.098678300001</c:v>
                </c:pt>
                <c:pt idx="257">
                  <c:v>23483.027487399999</c:v>
                </c:pt>
                <c:pt idx="258">
                  <c:v>24555.261798299998</c:v>
                </c:pt>
                <c:pt idx="259">
                  <c:v>31289.788543899998</c:v>
                </c:pt>
                <c:pt idx="260">
                  <c:v>25202.1723404</c:v>
                </c:pt>
                <c:pt idx="261">
                  <c:v>25033.511321499998</c:v>
                </c:pt>
                <c:pt idx="262">
                  <c:v>18706.050819</c:v>
                </c:pt>
                <c:pt idx="263">
                  <c:v>24962.307278600001</c:v>
                </c:pt>
                <c:pt idx="264">
                  <c:v>24771.564205499999</c:v>
                </c:pt>
                <c:pt idx="265">
                  <c:v>25258.013236899998</c:v>
                </c:pt>
                <c:pt idx="266">
                  <c:v>33043.964909900002</c:v>
                </c:pt>
                <c:pt idx="267">
                  <c:v>23693.353430700001</c:v>
                </c:pt>
                <c:pt idx="268">
                  <c:v>22432.962102199999</c:v>
                </c:pt>
                <c:pt idx="269">
                  <c:v>21019.9336196</c:v>
                </c:pt>
                <c:pt idx="270">
                  <c:v>23784.810279199999</c:v>
                </c:pt>
                <c:pt idx="271">
                  <c:v>20893.1305828</c:v>
                </c:pt>
                <c:pt idx="272">
                  <c:v>20868.665250599999</c:v>
                </c:pt>
                <c:pt idx="273">
                  <c:v>28609.887766</c:v>
                </c:pt>
                <c:pt idx="274">
                  <c:v>22833.195718899999</c:v>
                </c:pt>
                <c:pt idx="275">
                  <c:v>21423.375778000001</c:v>
                </c:pt>
                <c:pt idx="276">
                  <c:v>22404.761196399999</c:v>
                </c:pt>
                <c:pt idx="277">
                  <c:v>17750.6845808</c:v>
                </c:pt>
                <c:pt idx="278">
                  <c:v>18320.8842329</c:v>
                </c:pt>
                <c:pt idx="279">
                  <c:v>24535.7230413</c:v>
                </c:pt>
                <c:pt idx="280">
                  <c:v>24670.8875367</c:v>
                </c:pt>
                <c:pt idx="281">
                  <c:v>20266.360173500001</c:v>
                </c:pt>
                <c:pt idx="282">
                  <c:v>18291.972934400001</c:v>
                </c:pt>
                <c:pt idx="283">
                  <c:v>17152.579521</c:v>
                </c:pt>
                <c:pt idx="284">
                  <c:v>17663.107301200002</c:v>
                </c:pt>
                <c:pt idx="285">
                  <c:v>19052.944774700001</c:v>
                </c:pt>
                <c:pt idx="286">
                  <c:v>19332.429501300001</c:v>
                </c:pt>
                <c:pt idx="287">
                  <c:v>32820.298670600001</c:v>
                </c:pt>
                <c:pt idx="288">
                  <c:v>19959.2216883</c:v>
                </c:pt>
                <c:pt idx="289">
                  <c:v>19495.761617100001</c:v>
                </c:pt>
                <c:pt idx="290">
                  <c:v>18334.718831499998</c:v>
                </c:pt>
                <c:pt idx="291">
                  <c:v>23156.785936</c:v>
                </c:pt>
                <c:pt idx="292">
                  <c:v>19655.227641000001</c:v>
                </c:pt>
                <c:pt idx="293">
                  <c:v>19359.7669561</c:v>
                </c:pt>
                <c:pt idx="294">
                  <c:v>22099.841921800002</c:v>
                </c:pt>
                <c:pt idx="295">
                  <c:v>22320.9906883</c:v>
                </c:pt>
                <c:pt idx="296">
                  <c:v>20339.199862099998</c:v>
                </c:pt>
                <c:pt idx="297">
                  <c:v>18894.092309700001</c:v>
                </c:pt>
                <c:pt idx="298">
                  <c:v>17338.113402999999</c:v>
                </c:pt>
                <c:pt idx="299">
                  <c:v>15074.5565262</c:v>
                </c:pt>
                <c:pt idx="300">
                  <c:v>18263.481704400001</c:v>
                </c:pt>
                <c:pt idx="301">
                  <c:v>19966.683978599998</c:v>
                </c:pt>
                <c:pt idx="302">
                  <c:v>22083.070762799998</c:v>
                </c:pt>
                <c:pt idx="303">
                  <c:v>19063.790584999999</c:v>
                </c:pt>
                <c:pt idx="304">
                  <c:v>19497.413405800002</c:v>
                </c:pt>
                <c:pt idx="305">
                  <c:v>22897.648512100001</c:v>
                </c:pt>
                <c:pt idx="306">
                  <c:v>22474.2221871</c:v>
                </c:pt>
                <c:pt idx="307">
                  <c:v>20321.073860799999</c:v>
                </c:pt>
                <c:pt idx="308">
                  <c:v>24241.5100671</c:v>
                </c:pt>
                <c:pt idx="309">
                  <c:v>20609.773666100002</c:v>
                </c:pt>
                <c:pt idx="310">
                  <c:v>21848.642062499999</c:v>
                </c:pt>
                <c:pt idx="311">
                  <c:v>21361.252931999999</c:v>
                </c:pt>
                <c:pt idx="312">
                  <c:v>22714.927825700001</c:v>
                </c:pt>
                <c:pt idx="313">
                  <c:v>15622.4907131</c:v>
                </c:pt>
                <c:pt idx="314">
                  <c:v>20100.011530899999</c:v>
                </c:pt>
                <c:pt idx="315">
                  <c:v>26181.790904699999</c:v>
                </c:pt>
                <c:pt idx="316">
                  <c:v>21499.631198899999</c:v>
                </c:pt>
                <c:pt idx="317">
                  <c:v>16092.3405874</c:v>
                </c:pt>
                <c:pt idx="318">
                  <c:v>19279.207178500001</c:v>
                </c:pt>
                <c:pt idx="319">
                  <c:v>19147.043306200001</c:v>
                </c:pt>
                <c:pt idx="320">
                  <c:v>18742.727155699999</c:v>
                </c:pt>
                <c:pt idx="321">
                  <c:v>19920.666793699998</c:v>
                </c:pt>
                <c:pt idx="322">
                  <c:v>22405.601734200001</c:v>
                </c:pt>
                <c:pt idx="323">
                  <c:v>25073.7779056</c:v>
                </c:pt>
                <c:pt idx="324">
                  <c:v>22260.144259299999</c:v>
                </c:pt>
                <c:pt idx="325">
                  <c:v>19138.095939800001</c:v>
                </c:pt>
                <c:pt idx="326">
                  <c:v>19354.3534912</c:v>
                </c:pt>
                <c:pt idx="327">
                  <c:v>19603.051976800001</c:v>
                </c:pt>
                <c:pt idx="328">
                  <c:v>21127.510082600002</c:v>
                </c:pt>
                <c:pt idx="329">
                  <c:v>25831.1786804</c:v>
                </c:pt>
                <c:pt idx="330">
                  <c:v>21725.194625600001</c:v>
                </c:pt>
                <c:pt idx="331">
                  <c:v>15978.083247099999</c:v>
                </c:pt>
                <c:pt idx="332">
                  <c:v>18280.9544446</c:v>
                </c:pt>
                <c:pt idx="333">
                  <c:v>16321.838744500001</c:v>
                </c:pt>
                <c:pt idx="334">
                  <c:v>21224.927739999999</c:v>
                </c:pt>
                <c:pt idx="335">
                  <c:v>19785.430587399998</c:v>
                </c:pt>
                <c:pt idx="336">
                  <c:v>26000.047405900001</c:v>
                </c:pt>
                <c:pt idx="337">
                  <c:v>29823.892523300001</c:v>
                </c:pt>
                <c:pt idx="338">
                  <c:v>24229.702852099999</c:v>
                </c:pt>
                <c:pt idx="339">
                  <c:v>17599.588142500001</c:v>
                </c:pt>
                <c:pt idx="340">
                  <c:v>22513.773138600001</c:v>
                </c:pt>
                <c:pt idx="341">
                  <c:v>17586.688659700001</c:v>
                </c:pt>
                <c:pt idx="342">
                  <c:v>22772.095324400001</c:v>
                </c:pt>
                <c:pt idx="343">
                  <c:v>23995.564472499998</c:v>
                </c:pt>
                <c:pt idx="344">
                  <c:v>22048.361324699999</c:v>
                </c:pt>
                <c:pt idx="345">
                  <c:v>22325.774334199999</c:v>
                </c:pt>
                <c:pt idx="346">
                  <c:v>16930.378515799999</c:v>
                </c:pt>
                <c:pt idx="347">
                  <c:v>20962.9041368</c:v>
                </c:pt>
                <c:pt idx="348">
                  <c:v>20775.841009299998</c:v>
                </c:pt>
                <c:pt idx="349">
                  <c:v>21973.605888599999</c:v>
                </c:pt>
                <c:pt idx="350">
                  <c:v>27937.414116899999</c:v>
                </c:pt>
                <c:pt idx="351">
                  <c:v>21703.437263200001</c:v>
                </c:pt>
                <c:pt idx="352">
                  <c:v>22899.984228500001</c:v>
                </c:pt>
                <c:pt idx="353">
                  <c:v>17363.356658500001</c:v>
                </c:pt>
                <c:pt idx="354">
                  <c:v>22051.056039700001</c:v>
                </c:pt>
                <c:pt idx="355">
                  <c:v>17682.339901700001</c:v>
                </c:pt>
                <c:pt idx="356">
                  <c:v>19525.352249700001</c:v>
                </c:pt>
                <c:pt idx="357">
                  <c:v>27684.945364300002</c:v>
                </c:pt>
                <c:pt idx="358">
                  <c:v>18843.3571921</c:v>
                </c:pt>
                <c:pt idx="359">
                  <c:v>20347.286666799999</c:v>
                </c:pt>
                <c:pt idx="360">
                  <c:v>18639.741005100001</c:v>
                </c:pt>
                <c:pt idx="361">
                  <c:v>20666.227651000001</c:v>
                </c:pt>
                <c:pt idx="362">
                  <c:v>21925.380361899999</c:v>
                </c:pt>
                <c:pt idx="363">
                  <c:v>21726.875738300001</c:v>
                </c:pt>
                <c:pt idx="364">
                  <c:v>26015.207243600002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9-40B4-BB58-6CA3118EE6D5}"/>
            </c:ext>
          </c:extLst>
        </c:ser>
        <c:ser>
          <c:idx val="1"/>
          <c:order val="1"/>
          <c:tx>
            <c:strRef>
              <c:f>'Model Fit'!$X$3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 Fit'!$V$4:$V$368</c:f>
              <c:numCache>
                <c:formatCode>m/d/yyyy</c:formatCode>
                <c:ptCount val="365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  <c:pt idx="20">
                  <c:v>43790</c:v>
                </c:pt>
                <c:pt idx="21">
                  <c:v>43791</c:v>
                </c:pt>
                <c:pt idx="22">
                  <c:v>43792</c:v>
                </c:pt>
                <c:pt idx="23">
                  <c:v>43793</c:v>
                </c:pt>
                <c:pt idx="24">
                  <c:v>43794</c:v>
                </c:pt>
                <c:pt idx="25">
                  <c:v>43795</c:v>
                </c:pt>
                <c:pt idx="26">
                  <c:v>43796</c:v>
                </c:pt>
                <c:pt idx="27">
                  <c:v>43797</c:v>
                </c:pt>
                <c:pt idx="28">
                  <c:v>43798</c:v>
                </c:pt>
                <c:pt idx="29">
                  <c:v>43799</c:v>
                </c:pt>
                <c:pt idx="30">
                  <c:v>43800</c:v>
                </c:pt>
                <c:pt idx="31">
                  <c:v>43801</c:v>
                </c:pt>
                <c:pt idx="32">
                  <c:v>43802</c:v>
                </c:pt>
                <c:pt idx="33">
                  <c:v>43803</c:v>
                </c:pt>
                <c:pt idx="34">
                  <c:v>43804</c:v>
                </c:pt>
                <c:pt idx="35">
                  <c:v>43805</c:v>
                </c:pt>
                <c:pt idx="36">
                  <c:v>43806</c:v>
                </c:pt>
                <c:pt idx="37">
                  <c:v>43807</c:v>
                </c:pt>
                <c:pt idx="38">
                  <c:v>43808</c:v>
                </c:pt>
                <c:pt idx="39">
                  <c:v>43809</c:v>
                </c:pt>
                <c:pt idx="40">
                  <c:v>43810</c:v>
                </c:pt>
                <c:pt idx="41">
                  <c:v>43811</c:v>
                </c:pt>
                <c:pt idx="42">
                  <c:v>43812</c:v>
                </c:pt>
                <c:pt idx="43">
                  <c:v>43813</c:v>
                </c:pt>
                <c:pt idx="44">
                  <c:v>43814</c:v>
                </c:pt>
                <c:pt idx="45">
                  <c:v>43815</c:v>
                </c:pt>
                <c:pt idx="46">
                  <c:v>43816</c:v>
                </c:pt>
                <c:pt idx="47">
                  <c:v>43817</c:v>
                </c:pt>
                <c:pt idx="48">
                  <c:v>43818</c:v>
                </c:pt>
                <c:pt idx="49">
                  <c:v>43819</c:v>
                </c:pt>
                <c:pt idx="50">
                  <c:v>43820</c:v>
                </c:pt>
                <c:pt idx="51">
                  <c:v>43821</c:v>
                </c:pt>
                <c:pt idx="52">
                  <c:v>43822</c:v>
                </c:pt>
                <c:pt idx="53">
                  <c:v>43823</c:v>
                </c:pt>
                <c:pt idx="54">
                  <c:v>43824</c:v>
                </c:pt>
                <c:pt idx="55">
                  <c:v>43825</c:v>
                </c:pt>
                <c:pt idx="56">
                  <c:v>43826</c:v>
                </c:pt>
                <c:pt idx="57">
                  <c:v>43827</c:v>
                </c:pt>
                <c:pt idx="58">
                  <c:v>43828</c:v>
                </c:pt>
                <c:pt idx="59">
                  <c:v>43829</c:v>
                </c:pt>
                <c:pt idx="60">
                  <c:v>43830</c:v>
                </c:pt>
                <c:pt idx="61">
                  <c:v>43831</c:v>
                </c:pt>
                <c:pt idx="62">
                  <c:v>43832</c:v>
                </c:pt>
                <c:pt idx="63">
                  <c:v>43833</c:v>
                </c:pt>
                <c:pt idx="64">
                  <c:v>43834</c:v>
                </c:pt>
                <c:pt idx="65">
                  <c:v>43835</c:v>
                </c:pt>
                <c:pt idx="66">
                  <c:v>43836</c:v>
                </c:pt>
                <c:pt idx="67">
                  <c:v>43837</c:v>
                </c:pt>
                <c:pt idx="68">
                  <c:v>43838</c:v>
                </c:pt>
                <c:pt idx="69">
                  <c:v>43839</c:v>
                </c:pt>
                <c:pt idx="70">
                  <c:v>43840</c:v>
                </c:pt>
                <c:pt idx="71">
                  <c:v>43841</c:v>
                </c:pt>
                <c:pt idx="72">
                  <c:v>43842</c:v>
                </c:pt>
                <c:pt idx="73">
                  <c:v>43843</c:v>
                </c:pt>
                <c:pt idx="74">
                  <c:v>43844</c:v>
                </c:pt>
                <c:pt idx="75">
                  <c:v>43845</c:v>
                </c:pt>
                <c:pt idx="76">
                  <c:v>43846</c:v>
                </c:pt>
                <c:pt idx="77">
                  <c:v>43847</c:v>
                </c:pt>
                <c:pt idx="78">
                  <c:v>43848</c:v>
                </c:pt>
                <c:pt idx="79">
                  <c:v>43849</c:v>
                </c:pt>
                <c:pt idx="80">
                  <c:v>43850</c:v>
                </c:pt>
                <c:pt idx="81">
                  <c:v>43851</c:v>
                </c:pt>
                <c:pt idx="82">
                  <c:v>43852</c:v>
                </c:pt>
                <c:pt idx="83">
                  <c:v>43853</c:v>
                </c:pt>
                <c:pt idx="84">
                  <c:v>43854</c:v>
                </c:pt>
                <c:pt idx="85">
                  <c:v>43855</c:v>
                </c:pt>
                <c:pt idx="86">
                  <c:v>43856</c:v>
                </c:pt>
                <c:pt idx="87">
                  <c:v>43857</c:v>
                </c:pt>
                <c:pt idx="88">
                  <c:v>43858</c:v>
                </c:pt>
                <c:pt idx="89">
                  <c:v>43859</c:v>
                </c:pt>
                <c:pt idx="90">
                  <c:v>43860</c:v>
                </c:pt>
                <c:pt idx="91">
                  <c:v>43861</c:v>
                </c:pt>
                <c:pt idx="92">
                  <c:v>43862</c:v>
                </c:pt>
                <c:pt idx="93">
                  <c:v>43863</c:v>
                </c:pt>
                <c:pt idx="94">
                  <c:v>43864</c:v>
                </c:pt>
                <c:pt idx="95">
                  <c:v>43865</c:v>
                </c:pt>
                <c:pt idx="96">
                  <c:v>43866</c:v>
                </c:pt>
                <c:pt idx="97">
                  <c:v>43867</c:v>
                </c:pt>
                <c:pt idx="98">
                  <c:v>43868</c:v>
                </c:pt>
                <c:pt idx="99">
                  <c:v>43869</c:v>
                </c:pt>
                <c:pt idx="100">
                  <c:v>43870</c:v>
                </c:pt>
                <c:pt idx="101">
                  <c:v>43871</c:v>
                </c:pt>
                <c:pt idx="102">
                  <c:v>43872</c:v>
                </c:pt>
                <c:pt idx="103">
                  <c:v>43873</c:v>
                </c:pt>
                <c:pt idx="104">
                  <c:v>43874</c:v>
                </c:pt>
                <c:pt idx="105">
                  <c:v>43875</c:v>
                </c:pt>
                <c:pt idx="106">
                  <c:v>43876</c:v>
                </c:pt>
                <c:pt idx="107">
                  <c:v>43877</c:v>
                </c:pt>
                <c:pt idx="108">
                  <c:v>43878</c:v>
                </c:pt>
                <c:pt idx="109">
                  <c:v>43879</c:v>
                </c:pt>
                <c:pt idx="110">
                  <c:v>43880</c:v>
                </c:pt>
                <c:pt idx="111">
                  <c:v>43881</c:v>
                </c:pt>
                <c:pt idx="112">
                  <c:v>43882</c:v>
                </c:pt>
                <c:pt idx="113">
                  <c:v>43883</c:v>
                </c:pt>
                <c:pt idx="114">
                  <c:v>43884</c:v>
                </c:pt>
                <c:pt idx="115">
                  <c:v>43885</c:v>
                </c:pt>
                <c:pt idx="116">
                  <c:v>43886</c:v>
                </c:pt>
                <c:pt idx="117">
                  <c:v>43887</c:v>
                </c:pt>
                <c:pt idx="118">
                  <c:v>43888</c:v>
                </c:pt>
                <c:pt idx="119">
                  <c:v>43889</c:v>
                </c:pt>
                <c:pt idx="120">
                  <c:v>43890</c:v>
                </c:pt>
                <c:pt idx="121">
                  <c:v>43891</c:v>
                </c:pt>
                <c:pt idx="122">
                  <c:v>43892</c:v>
                </c:pt>
                <c:pt idx="123">
                  <c:v>43893</c:v>
                </c:pt>
                <c:pt idx="124">
                  <c:v>43894</c:v>
                </c:pt>
                <c:pt idx="125">
                  <c:v>43895</c:v>
                </c:pt>
                <c:pt idx="126">
                  <c:v>43896</c:v>
                </c:pt>
                <c:pt idx="127">
                  <c:v>43897</c:v>
                </c:pt>
                <c:pt idx="128">
                  <c:v>43898</c:v>
                </c:pt>
                <c:pt idx="129">
                  <c:v>43899</c:v>
                </c:pt>
                <c:pt idx="130">
                  <c:v>43900</c:v>
                </c:pt>
                <c:pt idx="131">
                  <c:v>43901</c:v>
                </c:pt>
                <c:pt idx="132">
                  <c:v>43902</c:v>
                </c:pt>
                <c:pt idx="133">
                  <c:v>43903</c:v>
                </c:pt>
                <c:pt idx="134">
                  <c:v>43904</c:v>
                </c:pt>
                <c:pt idx="135">
                  <c:v>43905</c:v>
                </c:pt>
                <c:pt idx="136">
                  <c:v>43906</c:v>
                </c:pt>
                <c:pt idx="137">
                  <c:v>43907</c:v>
                </c:pt>
                <c:pt idx="138">
                  <c:v>43908</c:v>
                </c:pt>
                <c:pt idx="139">
                  <c:v>43909</c:v>
                </c:pt>
                <c:pt idx="140">
                  <c:v>43910</c:v>
                </c:pt>
                <c:pt idx="141">
                  <c:v>43911</c:v>
                </c:pt>
                <c:pt idx="142">
                  <c:v>43912</c:v>
                </c:pt>
                <c:pt idx="143">
                  <c:v>43913</c:v>
                </c:pt>
                <c:pt idx="144">
                  <c:v>43914</c:v>
                </c:pt>
                <c:pt idx="145">
                  <c:v>43915</c:v>
                </c:pt>
                <c:pt idx="146">
                  <c:v>43916</c:v>
                </c:pt>
                <c:pt idx="147">
                  <c:v>43917</c:v>
                </c:pt>
                <c:pt idx="148">
                  <c:v>43918</c:v>
                </c:pt>
                <c:pt idx="149">
                  <c:v>43919</c:v>
                </c:pt>
                <c:pt idx="150">
                  <c:v>43920</c:v>
                </c:pt>
                <c:pt idx="151">
                  <c:v>43921</c:v>
                </c:pt>
                <c:pt idx="152">
                  <c:v>43922</c:v>
                </c:pt>
                <c:pt idx="153">
                  <c:v>43923</c:v>
                </c:pt>
                <c:pt idx="154">
                  <c:v>43924</c:v>
                </c:pt>
                <c:pt idx="155">
                  <c:v>43925</c:v>
                </c:pt>
                <c:pt idx="156">
                  <c:v>43926</c:v>
                </c:pt>
                <c:pt idx="157">
                  <c:v>43927</c:v>
                </c:pt>
                <c:pt idx="158">
                  <c:v>43928</c:v>
                </c:pt>
                <c:pt idx="159">
                  <c:v>43929</c:v>
                </c:pt>
                <c:pt idx="160">
                  <c:v>43930</c:v>
                </c:pt>
                <c:pt idx="161">
                  <c:v>43931</c:v>
                </c:pt>
                <c:pt idx="162">
                  <c:v>43932</c:v>
                </c:pt>
                <c:pt idx="163">
                  <c:v>43933</c:v>
                </c:pt>
                <c:pt idx="164">
                  <c:v>43934</c:v>
                </c:pt>
                <c:pt idx="165">
                  <c:v>43935</c:v>
                </c:pt>
                <c:pt idx="166">
                  <c:v>43936</c:v>
                </c:pt>
                <c:pt idx="167">
                  <c:v>43937</c:v>
                </c:pt>
                <c:pt idx="168">
                  <c:v>43938</c:v>
                </c:pt>
                <c:pt idx="169">
                  <c:v>43939</c:v>
                </c:pt>
                <c:pt idx="170">
                  <c:v>43940</c:v>
                </c:pt>
                <c:pt idx="171">
                  <c:v>43941</c:v>
                </c:pt>
                <c:pt idx="172">
                  <c:v>43942</c:v>
                </c:pt>
                <c:pt idx="173">
                  <c:v>43943</c:v>
                </c:pt>
                <c:pt idx="174">
                  <c:v>43944</c:v>
                </c:pt>
                <c:pt idx="175">
                  <c:v>43945</c:v>
                </c:pt>
                <c:pt idx="176">
                  <c:v>43946</c:v>
                </c:pt>
                <c:pt idx="177">
                  <c:v>43947</c:v>
                </c:pt>
                <c:pt idx="178">
                  <c:v>43948</c:v>
                </c:pt>
                <c:pt idx="179">
                  <c:v>43949</c:v>
                </c:pt>
                <c:pt idx="180">
                  <c:v>43950</c:v>
                </c:pt>
                <c:pt idx="181">
                  <c:v>43951</c:v>
                </c:pt>
                <c:pt idx="182">
                  <c:v>43952</c:v>
                </c:pt>
                <c:pt idx="183">
                  <c:v>43953</c:v>
                </c:pt>
                <c:pt idx="184">
                  <c:v>43954</c:v>
                </c:pt>
                <c:pt idx="185">
                  <c:v>43955</c:v>
                </c:pt>
                <c:pt idx="186">
                  <c:v>43956</c:v>
                </c:pt>
                <c:pt idx="187">
                  <c:v>43957</c:v>
                </c:pt>
                <c:pt idx="188">
                  <c:v>43958</c:v>
                </c:pt>
                <c:pt idx="189">
                  <c:v>43959</c:v>
                </c:pt>
                <c:pt idx="190">
                  <c:v>43960</c:v>
                </c:pt>
                <c:pt idx="191">
                  <c:v>43961</c:v>
                </c:pt>
                <c:pt idx="192">
                  <c:v>43962</c:v>
                </c:pt>
                <c:pt idx="193">
                  <c:v>43963</c:v>
                </c:pt>
                <c:pt idx="194">
                  <c:v>43964</c:v>
                </c:pt>
                <c:pt idx="195">
                  <c:v>43965</c:v>
                </c:pt>
                <c:pt idx="196">
                  <c:v>43966</c:v>
                </c:pt>
                <c:pt idx="197">
                  <c:v>43967</c:v>
                </c:pt>
                <c:pt idx="198">
                  <c:v>43968</c:v>
                </c:pt>
                <c:pt idx="199">
                  <c:v>43969</c:v>
                </c:pt>
                <c:pt idx="200">
                  <c:v>43970</c:v>
                </c:pt>
                <c:pt idx="201">
                  <c:v>43971</c:v>
                </c:pt>
                <c:pt idx="202">
                  <c:v>43972</c:v>
                </c:pt>
                <c:pt idx="203">
                  <c:v>43973</c:v>
                </c:pt>
                <c:pt idx="204">
                  <c:v>43974</c:v>
                </c:pt>
                <c:pt idx="205">
                  <c:v>43975</c:v>
                </c:pt>
                <c:pt idx="206">
                  <c:v>43976</c:v>
                </c:pt>
                <c:pt idx="207">
                  <c:v>43977</c:v>
                </c:pt>
                <c:pt idx="208">
                  <c:v>43978</c:v>
                </c:pt>
                <c:pt idx="209">
                  <c:v>43979</c:v>
                </c:pt>
                <c:pt idx="210">
                  <c:v>43980</c:v>
                </c:pt>
                <c:pt idx="211">
                  <c:v>43981</c:v>
                </c:pt>
                <c:pt idx="212">
                  <c:v>43982</c:v>
                </c:pt>
                <c:pt idx="213">
                  <c:v>43983</c:v>
                </c:pt>
                <c:pt idx="214">
                  <c:v>43984</c:v>
                </c:pt>
                <c:pt idx="215">
                  <c:v>43985</c:v>
                </c:pt>
                <c:pt idx="216">
                  <c:v>43986</c:v>
                </c:pt>
                <c:pt idx="217">
                  <c:v>43987</c:v>
                </c:pt>
                <c:pt idx="218">
                  <c:v>43988</c:v>
                </c:pt>
                <c:pt idx="219">
                  <c:v>43989</c:v>
                </c:pt>
                <c:pt idx="220">
                  <c:v>43990</c:v>
                </c:pt>
                <c:pt idx="221">
                  <c:v>43991</c:v>
                </c:pt>
                <c:pt idx="222">
                  <c:v>43992</c:v>
                </c:pt>
                <c:pt idx="223">
                  <c:v>43993</c:v>
                </c:pt>
                <c:pt idx="224">
                  <c:v>43994</c:v>
                </c:pt>
                <c:pt idx="225">
                  <c:v>43995</c:v>
                </c:pt>
                <c:pt idx="226">
                  <c:v>43996</c:v>
                </c:pt>
                <c:pt idx="227">
                  <c:v>43997</c:v>
                </c:pt>
                <c:pt idx="228">
                  <c:v>43998</c:v>
                </c:pt>
                <c:pt idx="229">
                  <c:v>43999</c:v>
                </c:pt>
                <c:pt idx="230">
                  <c:v>44000</c:v>
                </c:pt>
                <c:pt idx="231">
                  <c:v>44001</c:v>
                </c:pt>
                <c:pt idx="232">
                  <c:v>44002</c:v>
                </c:pt>
                <c:pt idx="233">
                  <c:v>44003</c:v>
                </c:pt>
                <c:pt idx="234">
                  <c:v>44004</c:v>
                </c:pt>
                <c:pt idx="235">
                  <c:v>44005</c:v>
                </c:pt>
                <c:pt idx="236">
                  <c:v>44006</c:v>
                </c:pt>
                <c:pt idx="237">
                  <c:v>44007</c:v>
                </c:pt>
                <c:pt idx="238">
                  <c:v>44008</c:v>
                </c:pt>
                <c:pt idx="239">
                  <c:v>44009</c:v>
                </c:pt>
                <c:pt idx="240">
                  <c:v>44010</c:v>
                </c:pt>
                <c:pt idx="241">
                  <c:v>44011</c:v>
                </c:pt>
                <c:pt idx="242">
                  <c:v>44012</c:v>
                </c:pt>
                <c:pt idx="243">
                  <c:v>44013</c:v>
                </c:pt>
                <c:pt idx="244">
                  <c:v>44014</c:v>
                </c:pt>
                <c:pt idx="245">
                  <c:v>44015</c:v>
                </c:pt>
                <c:pt idx="246">
                  <c:v>44016</c:v>
                </c:pt>
                <c:pt idx="247">
                  <c:v>44017</c:v>
                </c:pt>
                <c:pt idx="248">
                  <c:v>44018</c:v>
                </c:pt>
                <c:pt idx="249">
                  <c:v>44019</c:v>
                </c:pt>
                <c:pt idx="250">
                  <c:v>44020</c:v>
                </c:pt>
                <c:pt idx="251">
                  <c:v>44021</c:v>
                </c:pt>
                <c:pt idx="252">
                  <c:v>44022</c:v>
                </c:pt>
                <c:pt idx="253">
                  <c:v>44023</c:v>
                </c:pt>
                <c:pt idx="254">
                  <c:v>44024</c:v>
                </c:pt>
                <c:pt idx="255">
                  <c:v>44025</c:v>
                </c:pt>
                <c:pt idx="256">
                  <c:v>44026</c:v>
                </c:pt>
                <c:pt idx="257">
                  <c:v>44027</c:v>
                </c:pt>
                <c:pt idx="258">
                  <c:v>44028</c:v>
                </c:pt>
                <c:pt idx="259">
                  <c:v>44029</c:v>
                </c:pt>
                <c:pt idx="260">
                  <c:v>44030</c:v>
                </c:pt>
                <c:pt idx="261">
                  <c:v>44031</c:v>
                </c:pt>
                <c:pt idx="262">
                  <c:v>44032</c:v>
                </c:pt>
                <c:pt idx="263">
                  <c:v>44033</c:v>
                </c:pt>
                <c:pt idx="264">
                  <c:v>44034</c:v>
                </c:pt>
                <c:pt idx="265">
                  <c:v>44035</c:v>
                </c:pt>
                <c:pt idx="266">
                  <c:v>44036</c:v>
                </c:pt>
                <c:pt idx="267">
                  <c:v>44037</c:v>
                </c:pt>
                <c:pt idx="268">
                  <c:v>44038</c:v>
                </c:pt>
                <c:pt idx="269">
                  <c:v>44039</c:v>
                </c:pt>
                <c:pt idx="270">
                  <c:v>44040</c:v>
                </c:pt>
                <c:pt idx="271">
                  <c:v>44041</c:v>
                </c:pt>
                <c:pt idx="272">
                  <c:v>44042</c:v>
                </c:pt>
                <c:pt idx="273">
                  <c:v>44043</c:v>
                </c:pt>
                <c:pt idx="274">
                  <c:v>44044</c:v>
                </c:pt>
                <c:pt idx="275">
                  <c:v>44045</c:v>
                </c:pt>
                <c:pt idx="276">
                  <c:v>44046</c:v>
                </c:pt>
                <c:pt idx="277">
                  <c:v>44047</c:v>
                </c:pt>
                <c:pt idx="278">
                  <c:v>44048</c:v>
                </c:pt>
                <c:pt idx="279">
                  <c:v>44049</c:v>
                </c:pt>
                <c:pt idx="280">
                  <c:v>44050</c:v>
                </c:pt>
                <c:pt idx="281">
                  <c:v>44051</c:v>
                </c:pt>
                <c:pt idx="282">
                  <c:v>44052</c:v>
                </c:pt>
                <c:pt idx="283">
                  <c:v>44053</c:v>
                </c:pt>
                <c:pt idx="284">
                  <c:v>44054</c:v>
                </c:pt>
                <c:pt idx="285">
                  <c:v>44055</c:v>
                </c:pt>
                <c:pt idx="286">
                  <c:v>44056</c:v>
                </c:pt>
                <c:pt idx="287">
                  <c:v>44057</c:v>
                </c:pt>
                <c:pt idx="288">
                  <c:v>44058</c:v>
                </c:pt>
                <c:pt idx="289">
                  <c:v>44059</c:v>
                </c:pt>
                <c:pt idx="290">
                  <c:v>44060</c:v>
                </c:pt>
                <c:pt idx="291">
                  <c:v>44061</c:v>
                </c:pt>
                <c:pt idx="292">
                  <c:v>44062</c:v>
                </c:pt>
                <c:pt idx="293">
                  <c:v>44063</c:v>
                </c:pt>
                <c:pt idx="294">
                  <c:v>44064</c:v>
                </c:pt>
                <c:pt idx="295">
                  <c:v>44065</c:v>
                </c:pt>
                <c:pt idx="296">
                  <c:v>44066</c:v>
                </c:pt>
                <c:pt idx="297">
                  <c:v>44067</c:v>
                </c:pt>
                <c:pt idx="298">
                  <c:v>44068</c:v>
                </c:pt>
                <c:pt idx="299">
                  <c:v>44069</c:v>
                </c:pt>
                <c:pt idx="300">
                  <c:v>44070</c:v>
                </c:pt>
                <c:pt idx="301">
                  <c:v>44071</c:v>
                </c:pt>
                <c:pt idx="302">
                  <c:v>44072</c:v>
                </c:pt>
                <c:pt idx="303">
                  <c:v>44073</c:v>
                </c:pt>
                <c:pt idx="304">
                  <c:v>44074</c:v>
                </c:pt>
                <c:pt idx="305">
                  <c:v>44075</c:v>
                </c:pt>
                <c:pt idx="306">
                  <c:v>44076</c:v>
                </c:pt>
                <c:pt idx="307">
                  <c:v>44077</c:v>
                </c:pt>
                <c:pt idx="308">
                  <c:v>44078</c:v>
                </c:pt>
                <c:pt idx="309">
                  <c:v>44079</c:v>
                </c:pt>
                <c:pt idx="310">
                  <c:v>44080</c:v>
                </c:pt>
                <c:pt idx="311">
                  <c:v>44081</c:v>
                </c:pt>
                <c:pt idx="312">
                  <c:v>44082</c:v>
                </c:pt>
                <c:pt idx="313">
                  <c:v>44083</c:v>
                </c:pt>
                <c:pt idx="314">
                  <c:v>44084</c:v>
                </c:pt>
                <c:pt idx="315">
                  <c:v>44085</c:v>
                </c:pt>
                <c:pt idx="316">
                  <c:v>44086</c:v>
                </c:pt>
                <c:pt idx="317">
                  <c:v>44087</c:v>
                </c:pt>
                <c:pt idx="318">
                  <c:v>44088</c:v>
                </c:pt>
                <c:pt idx="319">
                  <c:v>44089</c:v>
                </c:pt>
                <c:pt idx="320">
                  <c:v>44090</c:v>
                </c:pt>
                <c:pt idx="321">
                  <c:v>44091</c:v>
                </c:pt>
                <c:pt idx="322">
                  <c:v>44092</c:v>
                </c:pt>
                <c:pt idx="323">
                  <c:v>44093</c:v>
                </c:pt>
                <c:pt idx="324">
                  <c:v>44094</c:v>
                </c:pt>
                <c:pt idx="325">
                  <c:v>44095</c:v>
                </c:pt>
                <c:pt idx="326">
                  <c:v>44096</c:v>
                </c:pt>
                <c:pt idx="327">
                  <c:v>44097</c:v>
                </c:pt>
                <c:pt idx="328">
                  <c:v>44098</c:v>
                </c:pt>
                <c:pt idx="329">
                  <c:v>44099</c:v>
                </c:pt>
                <c:pt idx="330">
                  <c:v>44100</c:v>
                </c:pt>
                <c:pt idx="331">
                  <c:v>44101</c:v>
                </c:pt>
                <c:pt idx="332">
                  <c:v>44102</c:v>
                </c:pt>
                <c:pt idx="333">
                  <c:v>44103</c:v>
                </c:pt>
                <c:pt idx="334">
                  <c:v>44104</c:v>
                </c:pt>
                <c:pt idx="335">
                  <c:v>44105</c:v>
                </c:pt>
                <c:pt idx="336">
                  <c:v>44106</c:v>
                </c:pt>
                <c:pt idx="337">
                  <c:v>44107</c:v>
                </c:pt>
                <c:pt idx="338">
                  <c:v>44108</c:v>
                </c:pt>
                <c:pt idx="339">
                  <c:v>44109</c:v>
                </c:pt>
                <c:pt idx="340">
                  <c:v>44110</c:v>
                </c:pt>
                <c:pt idx="341">
                  <c:v>44111</c:v>
                </c:pt>
                <c:pt idx="342">
                  <c:v>44112</c:v>
                </c:pt>
                <c:pt idx="343">
                  <c:v>44113</c:v>
                </c:pt>
                <c:pt idx="344">
                  <c:v>44114</c:v>
                </c:pt>
                <c:pt idx="345">
                  <c:v>44115</c:v>
                </c:pt>
                <c:pt idx="346">
                  <c:v>44116</c:v>
                </c:pt>
                <c:pt idx="347">
                  <c:v>44117</c:v>
                </c:pt>
                <c:pt idx="348">
                  <c:v>44118</c:v>
                </c:pt>
                <c:pt idx="349">
                  <c:v>44119</c:v>
                </c:pt>
                <c:pt idx="350">
                  <c:v>44120</c:v>
                </c:pt>
                <c:pt idx="351">
                  <c:v>44121</c:v>
                </c:pt>
                <c:pt idx="352">
                  <c:v>44122</c:v>
                </c:pt>
                <c:pt idx="353">
                  <c:v>44123</c:v>
                </c:pt>
                <c:pt idx="354">
                  <c:v>44124</c:v>
                </c:pt>
                <c:pt idx="355">
                  <c:v>44125</c:v>
                </c:pt>
                <c:pt idx="356">
                  <c:v>44126</c:v>
                </c:pt>
                <c:pt idx="357">
                  <c:v>44127</c:v>
                </c:pt>
                <c:pt idx="358">
                  <c:v>44128</c:v>
                </c:pt>
                <c:pt idx="359">
                  <c:v>44129</c:v>
                </c:pt>
                <c:pt idx="360">
                  <c:v>44130</c:v>
                </c:pt>
                <c:pt idx="361">
                  <c:v>44131</c:v>
                </c:pt>
                <c:pt idx="362">
                  <c:v>44132</c:v>
                </c:pt>
                <c:pt idx="363">
                  <c:v>44133</c:v>
                </c:pt>
                <c:pt idx="364">
                  <c:v>44134</c:v>
                </c:pt>
              </c:numCache>
            </c:numRef>
          </c:cat>
          <c:val>
            <c:numRef>
              <c:f>'Model Fit'!$X$4:$X$368</c:f>
              <c:numCache>
                <c:formatCode>#,##0</c:formatCode>
                <c:ptCount val="365"/>
                <c:pt idx="0">
                  <c:v>9553.99</c:v>
                </c:pt>
                <c:pt idx="1">
                  <c:v>6558.9</c:v>
                </c:pt>
                <c:pt idx="2">
                  <c:v>5754.9</c:v>
                </c:pt>
                <c:pt idx="3">
                  <c:v>4173.0600000000004</c:v>
                </c:pt>
                <c:pt idx="4">
                  <c:v>3007.01</c:v>
                </c:pt>
                <c:pt idx="5">
                  <c:v>2880.38</c:v>
                </c:pt>
                <c:pt idx="6">
                  <c:v>5346.34</c:v>
                </c:pt>
                <c:pt idx="7">
                  <c:v>8343.01</c:v>
                </c:pt>
                <c:pt idx="8">
                  <c:v>7722.88</c:v>
                </c:pt>
                <c:pt idx="9">
                  <c:v>4272.53</c:v>
                </c:pt>
                <c:pt idx="10">
                  <c:v>3459.89</c:v>
                </c:pt>
                <c:pt idx="11">
                  <c:v>4104.17</c:v>
                </c:pt>
                <c:pt idx="12">
                  <c:v>4336.08</c:v>
                </c:pt>
                <c:pt idx="13">
                  <c:v>5489.35</c:v>
                </c:pt>
                <c:pt idx="14">
                  <c:v>10728.11</c:v>
                </c:pt>
                <c:pt idx="15">
                  <c:v>7610.11</c:v>
                </c:pt>
                <c:pt idx="16">
                  <c:v>5320.26</c:v>
                </c:pt>
                <c:pt idx="17">
                  <c:v>5713.96</c:v>
                </c:pt>
                <c:pt idx="18">
                  <c:v>6855.5</c:v>
                </c:pt>
                <c:pt idx="19">
                  <c:v>6414.7</c:v>
                </c:pt>
                <c:pt idx="20">
                  <c:v>5173.24</c:v>
                </c:pt>
                <c:pt idx="21">
                  <c:v>6166.27</c:v>
                </c:pt>
                <c:pt idx="22">
                  <c:v>3591.79</c:v>
                </c:pt>
                <c:pt idx="23">
                  <c:v>4921.2</c:v>
                </c:pt>
                <c:pt idx="24">
                  <c:v>3603.71</c:v>
                </c:pt>
                <c:pt idx="25">
                  <c:v>3761.16</c:v>
                </c:pt>
                <c:pt idx="26">
                  <c:v>6132.5</c:v>
                </c:pt>
                <c:pt idx="27">
                  <c:v>5184.92</c:v>
                </c:pt>
                <c:pt idx="28">
                  <c:v>8794.11</c:v>
                </c:pt>
                <c:pt idx="29">
                  <c:v>6126.53</c:v>
                </c:pt>
                <c:pt idx="30">
                  <c:v>5910.23</c:v>
                </c:pt>
                <c:pt idx="31">
                  <c:v>3572.12</c:v>
                </c:pt>
                <c:pt idx="32">
                  <c:v>4661.33</c:v>
                </c:pt>
                <c:pt idx="33">
                  <c:v>3160.07</c:v>
                </c:pt>
                <c:pt idx="34">
                  <c:v>5331.11</c:v>
                </c:pt>
                <c:pt idx="35">
                  <c:v>5444.1</c:v>
                </c:pt>
                <c:pt idx="36">
                  <c:v>6063.96</c:v>
                </c:pt>
                <c:pt idx="37">
                  <c:v>5061.55</c:v>
                </c:pt>
                <c:pt idx="38">
                  <c:v>3953.15</c:v>
                </c:pt>
                <c:pt idx="39">
                  <c:v>3590.45</c:v>
                </c:pt>
                <c:pt idx="40">
                  <c:v>4427.75</c:v>
                </c:pt>
                <c:pt idx="41">
                  <c:v>5241.0200000000004</c:v>
                </c:pt>
                <c:pt idx="42">
                  <c:v>6441.5</c:v>
                </c:pt>
                <c:pt idx="43">
                  <c:v>7238.88</c:v>
                </c:pt>
                <c:pt idx="44">
                  <c:v>5956.3</c:v>
                </c:pt>
                <c:pt idx="45">
                  <c:v>5277.62</c:v>
                </c:pt>
                <c:pt idx="46">
                  <c:v>4914.49</c:v>
                </c:pt>
                <c:pt idx="47">
                  <c:v>6242.65</c:v>
                </c:pt>
                <c:pt idx="48">
                  <c:v>6348.78</c:v>
                </c:pt>
                <c:pt idx="49">
                  <c:v>8849.61</c:v>
                </c:pt>
                <c:pt idx="50">
                  <c:v>5732.19</c:v>
                </c:pt>
                <c:pt idx="51">
                  <c:v>4849.93</c:v>
                </c:pt>
                <c:pt idx="52">
                  <c:v>4273.04</c:v>
                </c:pt>
                <c:pt idx="53">
                  <c:v>4806.5200000000004</c:v>
                </c:pt>
                <c:pt idx="54">
                  <c:v>6225.75</c:v>
                </c:pt>
                <c:pt idx="55">
                  <c:v>4705.34</c:v>
                </c:pt>
                <c:pt idx="56">
                  <c:v>11059.42</c:v>
                </c:pt>
                <c:pt idx="57">
                  <c:v>5583.94</c:v>
                </c:pt>
                <c:pt idx="58">
                  <c:v>9041.23</c:v>
                </c:pt>
                <c:pt idx="59">
                  <c:v>6825.77</c:v>
                </c:pt>
                <c:pt idx="60">
                  <c:v>7556.48</c:v>
                </c:pt>
                <c:pt idx="61">
                  <c:v>7524.24</c:v>
                </c:pt>
                <c:pt idx="62">
                  <c:v>7461.31</c:v>
                </c:pt>
                <c:pt idx="63">
                  <c:v>9442.81</c:v>
                </c:pt>
                <c:pt idx="64">
                  <c:v>7187.9</c:v>
                </c:pt>
                <c:pt idx="65">
                  <c:v>5316.92</c:v>
                </c:pt>
                <c:pt idx="66">
                  <c:v>4640.2700000000004</c:v>
                </c:pt>
                <c:pt idx="67">
                  <c:v>7149.02</c:v>
                </c:pt>
                <c:pt idx="68">
                  <c:v>7935.51</c:v>
                </c:pt>
                <c:pt idx="69">
                  <c:v>8699.73</c:v>
                </c:pt>
                <c:pt idx="70">
                  <c:v>10205.200000000001</c:v>
                </c:pt>
                <c:pt idx="71">
                  <c:v>7214.07</c:v>
                </c:pt>
                <c:pt idx="72">
                  <c:v>4225.46</c:v>
                </c:pt>
                <c:pt idx="73">
                  <c:v>3802.96</c:v>
                </c:pt>
                <c:pt idx="74">
                  <c:v>4146.55</c:v>
                </c:pt>
                <c:pt idx="75">
                  <c:v>4958.18</c:v>
                </c:pt>
                <c:pt idx="76">
                  <c:v>10733.6</c:v>
                </c:pt>
                <c:pt idx="77">
                  <c:v>9536.67</c:v>
                </c:pt>
                <c:pt idx="78">
                  <c:v>7645.26</c:v>
                </c:pt>
                <c:pt idx="79">
                  <c:v>5570.8</c:v>
                </c:pt>
                <c:pt idx="80">
                  <c:v>3925.97</c:v>
                </c:pt>
                <c:pt idx="81">
                  <c:v>8009.56</c:v>
                </c:pt>
                <c:pt idx="82">
                  <c:v>5886.16</c:v>
                </c:pt>
                <c:pt idx="83">
                  <c:v>8561.08</c:v>
                </c:pt>
                <c:pt idx="84">
                  <c:v>9139.99</c:v>
                </c:pt>
                <c:pt idx="85">
                  <c:v>6949.19</c:v>
                </c:pt>
                <c:pt idx="86">
                  <c:v>5030.03</c:v>
                </c:pt>
                <c:pt idx="87">
                  <c:v>4242.5600000000004</c:v>
                </c:pt>
                <c:pt idx="88">
                  <c:v>6939.12</c:v>
                </c:pt>
                <c:pt idx="89">
                  <c:v>6156.28</c:v>
                </c:pt>
                <c:pt idx="90">
                  <c:v>7427.96</c:v>
                </c:pt>
                <c:pt idx="91">
                  <c:v>8939.51</c:v>
                </c:pt>
                <c:pt idx="92">
                  <c:v>7128.76</c:v>
                </c:pt>
                <c:pt idx="93">
                  <c:v>7305.8</c:v>
                </c:pt>
                <c:pt idx="94">
                  <c:v>7749.05</c:v>
                </c:pt>
                <c:pt idx="95">
                  <c:v>6577.6</c:v>
                </c:pt>
                <c:pt idx="96">
                  <c:v>6661.32</c:v>
                </c:pt>
                <c:pt idx="97">
                  <c:v>6679.31</c:v>
                </c:pt>
                <c:pt idx="98">
                  <c:v>10595.82</c:v>
                </c:pt>
                <c:pt idx="99">
                  <c:v>7047.64</c:v>
                </c:pt>
                <c:pt idx="100">
                  <c:v>5613.11</c:v>
                </c:pt>
                <c:pt idx="101">
                  <c:v>6013.66</c:v>
                </c:pt>
                <c:pt idx="102">
                  <c:v>6027.11</c:v>
                </c:pt>
                <c:pt idx="103">
                  <c:v>7572.11</c:v>
                </c:pt>
                <c:pt idx="104">
                  <c:v>6997.54</c:v>
                </c:pt>
                <c:pt idx="105">
                  <c:v>10849.77</c:v>
                </c:pt>
                <c:pt idx="106">
                  <c:v>7823.21</c:v>
                </c:pt>
                <c:pt idx="107">
                  <c:v>5461.43</c:v>
                </c:pt>
                <c:pt idx="108">
                  <c:v>4368.66</c:v>
                </c:pt>
                <c:pt idx="109">
                  <c:v>5443.79</c:v>
                </c:pt>
                <c:pt idx="110">
                  <c:v>6162.16</c:v>
                </c:pt>
                <c:pt idx="111">
                  <c:v>10815.95</c:v>
                </c:pt>
                <c:pt idx="112">
                  <c:v>11026</c:v>
                </c:pt>
                <c:pt idx="113">
                  <c:v>6992.59</c:v>
                </c:pt>
                <c:pt idx="114">
                  <c:v>8896.65</c:v>
                </c:pt>
                <c:pt idx="115">
                  <c:v>5680.24</c:v>
                </c:pt>
                <c:pt idx="116">
                  <c:v>8777.32</c:v>
                </c:pt>
                <c:pt idx="117">
                  <c:v>11511.57</c:v>
                </c:pt>
                <c:pt idx="118">
                  <c:v>9964</c:v>
                </c:pt>
                <c:pt idx="119">
                  <c:v>14548.65</c:v>
                </c:pt>
                <c:pt idx="120">
                  <c:v>11971.74</c:v>
                </c:pt>
                <c:pt idx="121">
                  <c:v>12041.73</c:v>
                </c:pt>
                <c:pt idx="122">
                  <c:v>7616.96</c:v>
                </c:pt>
                <c:pt idx="123">
                  <c:v>11562.98</c:v>
                </c:pt>
                <c:pt idx="124">
                  <c:v>11288.19</c:v>
                </c:pt>
                <c:pt idx="125">
                  <c:v>12098.43</c:v>
                </c:pt>
                <c:pt idx="126">
                  <c:v>12157.66</c:v>
                </c:pt>
                <c:pt idx="127">
                  <c:v>13970.61</c:v>
                </c:pt>
                <c:pt idx="128">
                  <c:v>11873.21</c:v>
                </c:pt>
                <c:pt idx="129">
                  <c:v>7726.4</c:v>
                </c:pt>
                <c:pt idx="130">
                  <c:v>9998.15</c:v>
                </c:pt>
                <c:pt idx="131">
                  <c:v>10927.85</c:v>
                </c:pt>
                <c:pt idx="132">
                  <c:v>9976.0499999999993</c:v>
                </c:pt>
                <c:pt idx="133">
                  <c:v>14030.56</c:v>
                </c:pt>
                <c:pt idx="134">
                  <c:v>14878.76</c:v>
                </c:pt>
                <c:pt idx="135">
                  <c:v>9247.56</c:v>
                </c:pt>
                <c:pt idx="136">
                  <c:v>14479.84</c:v>
                </c:pt>
                <c:pt idx="137">
                  <c:v>11443.45</c:v>
                </c:pt>
                <c:pt idx="138">
                  <c:v>9683.0400000000009</c:v>
                </c:pt>
                <c:pt idx="139">
                  <c:v>11252.95</c:v>
                </c:pt>
                <c:pt idx="140">
                  <c:v>17136.03</c:v>
                </c:pt>
                <c:pt idx="141">
                  <c:v>12829.74</c:v>
                </c:pt>
                <c:pt idx="142">
                  <c:v>9539.56</c:v>
                </c:pt>
                <c:pt idx="143">
                  <c:v>8074.7</c:v>
                </c:pt>
                <c:pt idx="144">
                  <c:v>9124.0400000000009</c:v>
                </c:pt>
                <c:pt idx="145">
                  <c:v>7920.88</c:v>
                </c:pt>
                <c:pt idx="146">
                  <c:v>11071.81</c:v>
                </c:pt>
                <c:pt idx="147">
                  <c:v>16215.11</c:v>
                </c:pt>
                <c:pt idx="148">
                  <c:v>15085.16</c:v>
                </c:pt>
                <c:pt idx="149">
                  <c:v>10344.379999999999</c:v>
                </c:pt>
                <c:pt idx="150">
                  <c:v>12078.34</c:v>
                </c:pt>
                <c:pt idx="151">
                  <c:v>13787.75</c:v>
                </c:pt>
                <c:pt idx="152">
                  <c:v>13043.51</c:v>
                </c:pt>
                <c:pt idx="153">
                  <c:v>15269.32</c:v>
                </c:pt>
                <c:pt idx="154">
                  <c:v>14707.15</c:v>
                </c:pt>
                <c:pt idx="155">
                  <c:v>12823.44</c:v>
                </c:pt>
                <c:pt idx="156">
                  <c:v>12296.26</c:v>
                </c:pt>
                <c:pt idx="157">
                  <c:v>8532.35</c:v>
                </c:pt>
                <c:pt idx="158">
                  <c:v>15376.11</c:v>
                </c:pt>
                <c:pt idx="159">
                  <c:v>11615.48</c:v>
                </c:pt>
                <c:pt idx="160">
                  <c:v>11510.45</c:v>
                </c:pt>
                <c:pt idx="161">
                  <c:v>18451.45</c:v>
                </c:pt>
                <c:pt idx="162">
                  <c:v>11052.54</c:v>
                </c:pt>
                <c:pt idx="163">
                  <c:v>8579.5400000000009</c:v>
                </c:pt>
                <c:pt idx="164">
                  <c:v>10632.89</c:v>
                </c:pt>
                <c:pt idx="165">
                  <c:v>15741.64</c:v>
                </c:pt>
                <c:pt idx="166">
                  <c:v>30816.51</c:v>
                </c:pt>
                <c:pt idx="167">
                  <c:v>25301.34</c:v>
                </c:pt>
                <c:pt idx="168">
                  <c:v>24682.639999999999</c:v>
                </c:pt>
                <c:pt idx="169">
                  <c:v>22510.2</c:v>
                </c:pt>
                <c:pt idx="170">
                  <c:v>19743.22</c:v>
                </c:pt>
                <c:pt idx="171">
                  <c:v>13725.7</c:v>
                </c:pt>
                <c:pt idx="172">
                  <c:v>12943.02</c:v>
                </c:pt>
                <c:pt idx="173">
                  <c:v>15952.19</c:v>
                </c:pt>
                <c:pt idx="174">
                  <c:v>18648.8</c:v>
                </c:pt>
                <c:pt idx="175">
                  <c:v>20721.189999999999</c:v>
                </c:pt>
                <c:pt idx="176">
                  <c:v>13892.82</c:v>
                </c:pt>
                <c:pt idx="177">
                  <c:v>16570.16</c:v>
                </c:pt>
                <c:pt idx="178">
                  <c:v>15224.51</c:v>
                </c:pt>
                <c:pt idx="179">
                  <c:v>18051.61</c:v>
                </c:pt>
                <c:pt idx="180">
                  <c:v>17641.54</c:v>
                </c:pt>
                <c:pt idx="181">
                  <c:v>25451.57</c:v>
                </c:pt>
                <c:pt idx="182">
                  <c:v>29710.34</c:v>
                </c:pt>
                <c:pt idx="183">
                  <c:v>22539.75</c:v>
                </c:pt>
                <c:pt idx="184">
                  <c:v>18018.349999999999</c:v>
                </c:pt>
                <c:pt idx="185">
                  <c:v>21809.51</c:v>
                </c:pt>
                <c:pt idx="186">
                  <c:v>14724.85</c:v>
                </c:pt>
                <c:pt idx="187">
                  <c:v>14349.19</c:v>
                </c:pt>
                <c:pt idx="188">
                  <c:v>15468.11</c:v>
                </c:pt>
                <c:pt idx="189">
                  <c:v>25498.76</c:v>
                </c:pt>
                <c:pt idx="190">
                  <c:v>21500.799999999999</c:v>
                </c:pt>
                <c:pt idx="191">
                  <c:v>19141.400000000001</c:v>
                </c:pt>
                <c:pt idx="192">
                  <c:v>14693.77</c:v>
                </c:pt>
                <c:pt idx="193">
                  <c:v>15824.47</c:v>
                </c:pt>
                <c:pt idx="194">
                  <c:v>23377.040000000001</c:v>
                </c:pt>
                <c:pt idx="195">
                  <c:v>20800.23</c:v>
                </c:pt>
                <c:pt idx="196">
                  <c:v>30513.61</c:v>
                </c:pt>
                <c:pt idx="197">
                  <c:v>23393.599999999999</c:v>
                </c:pt>
                <c:pt idx="198">
                  <c:v>20784.439999999999</c:v>
                </c:pt>
                <c:pt idx="199">
                  <c:v>16972.8</c:v>
                </c:pt>
                <c:pt idx="200">
                  <c:v>22689.94</c:v>
                </c:pt>
                <c:pt idx="201">
                  <c:v>20293.12</c:v>
                </c:pt>
                <c:pt idx="202">
                  <c:v>21950.720000000001</c:v>
                </c:pt>
                <c:pt idx="203">
                  <c:v>28476.97</c:v>
                </c:pt>
                <c:pt idx="204">
                  <c:v>18025.63</c:v>
                </c:pt>
                <c:pt idx="205">
                  <c:v>12505.11</c:v>
                </c:pt>
                <c:pt idx="206">
                  <c:v>16287.73</c:v>
                </c:pt>
                <c:pt idx="207">
                  <c:v>15387.75</c:v>
                </c:pt>
                <c:pt idx="208">
                  <c:v>19158.84</c:v>
                </c:pt>
                <c:pt idx="209">
                  <c:v>22322.28</c:v>
                </c:pt>
                <c:pt idx="210">
                  <c:v>18541.57</c:v>
                </c:pt>
                <c:pt idx="211">
                  <c:v>16218.05</c:v>
                </c:pt>
                <c:pt idx="212">
                  <c:v>16207.36</c:v>
                </c:pt>
                <c:pt idx="213">
                  <c:v>13352.12</c:v>
                </c:pt>
                <c:pt idx="214">
                  <c:v>15703.03</c:v>
                </c:pt>
                <c:pt idx="215">
                  <c:v>18854.240000000002</c:v>
                </c:pt>
                <c:pt idx="216">
                  <c:v>18342.990000000002</c:v>
                </c:pt>
                <c:pt idx="217">
                  <c:v>26831.1</c:v>
                </c:pt>
                <c:pt idx="218">
                  <c:v>19503.75</c:v>
                </c:pt>
                <c:pt idx="219">
                  <c:v>14976.55</c:v>
                </c:pt>
                <c:pt idx="220">
                  <c:v>13064.68</c:v>
                </c:pt>
                <c:pt idx="221">
                  <c:v>19057.86</c:v>
                </c:pt>
                <c:pt idx="222">
                  <c:v>23385.61</c:v>
                </c:pt>
                <c:pt idx="223">
                  <c:v>24295.07</c:v>
                </c:pt>
                <c:pt idx="224">
                  <c:v>21235.47</c:v>
                </c:pt>
                <c:pt idx="225">
                  <c:v>19302.59</c:v>
                </c:pt>
                <c:pt idx="226">
                  <c:v>16186.02</c:v>
                </c:pt>
                <c:pt idx="227">
                  <c:v>16536.41</c:v>
                </c:pt>
                <c:pt idx="228">
                  <c:v>17445.939999999999</c:v>
                </c:pt>
                <c:pt idx="229">
                  <c:v>18487.34</c:v>
                </c:pt>
                <c:pt idx="230">
                  <c:v>19963.25</c:v>
                </c:pt>
                <c:pt idx="231">
                  <c:v>25916.13</c:v>
                </c:pt>
                <c:pt idx="232">
                  <c:v>17618.900000000001</c:v>
                </c:pt>
                <c:pt idx="233">
                  <c:v>17006.060000000001</c:v>
                </c:pt>
                <c:pt idx="234">
                  <c:v>15136.2</c:v>
                </c:pt>
                <c:pt idx="235">
                  <c:v>17966.310000000001</c:v>
                </c:pt>
                <c:pt idx="236">
                  <c:v>16495.79</c:v>
                </c:pt>
                <c:pt idx="237">
                  <c:v>19567.490000000002</c:v>
                </c:pt>
                <c:pt idx="238">
                  <c:v>24751.59</c:v>
                </c:pt>
                <c:pt idx="239">
                  <c:v>19246.57</c:v>
                </c:pt>
                <c:pt idx="240">
                  <c:v>17092.169999999998</c:v>
                </c:pt>
                <c:pt idx="241">
                  <c:v>15091.97</c:v>
                </c:pt>
                <c:pt idx="242">
                  <c:v>20334.77</c:v>
                </c:pt>
                <c:pt idx="243">
                  <c:v>20646.11</c:v>
                </c:pt>
                <c:pt idx="244">
                  <c:v>22282.66</c:v>
                </c:pt>
                <c:pt idx="245">
                  <c:v>26604.73</c:v>
                </c:pt>
                <c:pt idx="246">
                  <c:v>17848.71</c:v>
                </c:pt>
                <c:pt idx="247">
                  <c:v>14695.84</c:v>
                </c:pt>
                <c:pt idx="248">
                  <c:v>18310.09</c:v>
                </c:pt>
                <c:pt idx="249">
                  <c:v>17174.02</c:v>
                </c:pt>
                <c:pt idx="250">
                  <c:v>17255.900000000001</c:v>
                </c:pt>
                <c:pt idx="251">
                  <c:v>20511.21</c:v>
                </c:pt>
                <c:pt idx="252">
                  <c:v>24431.85</c:v>
                </c:pt>
                <c:pt idx="253">
                  <c:v>22149.93</c:v>
                </c:pt>
                <c:pt idx="254">
                  <c:v>22064.97</c:v>
                </c:pt>
                <c:pt idx="255">
                  <c:v>21948.14</c:v>
                </c:pt>
                <c:pt idx="256">
                  <c:v>22564.16</c:v>
                </c:pt>
                <c:pt idx="257">
                  <c:v>21483.51</c:v>
                </c:pt>
                <c:pt idx="258">
                  <c:v>21666.98</c:v>
                </c:pt>
                <c:pt idx="259">
                  <c:v>27972.89</c:v>
                </c:pt>
                <c:pt idx="260">
                  <c:v>21367.58</c:v>
                </c:pt>
                <c:pt idx="261">
                  <c:v>19303.669999999998</c:v>
                </c:pt>
                <c:pt idx="262">
                  <c:v>18706.05</c:v>
                </c:pt>
                <c:pt idx="263">
                  <c:v>21513</c:v>
                </c:pt>
                <c:pt idx="264">
                  <c:v>19807.18</c:v>
                </c:pt>
                <c:pt idx="265">
                  <c:v>23613.53</c:v>
                </c:pt>
                <c:pt idx="266">
                  <c:v>33043.949999999997</c:v>
                </c:pt>
                <c:pt idx="267">
                  <c:v>23619.360000000001</c:v>
                </c:pt>
                <c:pt idx="268">
                  <c:v>21071.88</c:v>
                </c:pt>
                <c:pt idx="269">
                  <c:v>21298.959999999999</c:v>
                </c:pt>
                <c:pt idx="270">
                  <c:v>23784.799999999999</c:v>
                </c:pt>
                <c:pt idx="271">
                  <c:v>18618.25</c:v>
                </c:pt>
                <c:pt idx="272">
                  <c:v>26046.71</c:v>
                </c:pt>
                <c:pt idx="273">
                  <c:v>26065.360000000001</c:v>
                </c:pt>
                <c:pt idx="274">
                  <c:v>27451.47</c:v>
                </c:pt>
                <c:pt idx="275">
                  <c:v>20725.87</c:v>
                </c:pt>
                <c:pt idx="276">
                  <c:v>22404.76</c:v>
                </c:pt>
                <c:pt idx="277">
                  <c:v>21278.35</c:v>
                </c:pt>
                <c:pt idx="278">
                  <c:v>23306.639999999999</c:v>
                </c:pt>
                <c:pt idx="279">
                  <c:v>24681.4</c:v>
                </c:pt>
                <c:pt idx="280">
                  <c:v>24393.45</c:v>
                </c:pt>
                <c:pt idx="281">
                  <c:v>20234.259999999998</c:v>
                </c:pt>
                <c:pt idx="282">
                  <c:v>20213.310000000001</c:v>
                </c:pt>
                <c:pt idx="283">
                  <c:v>18677.740000000002</c:v>
                </c:pt>
                <c:pt idx="284">
                  <c:v>19163.72</c:v>
                </c:pt>
                <c:pt idx="285">
                  <c:v>18602.759999999998</c:v>
                </c:pt>
                <c:pt idx="286">
                  <c:v>20699.05</c:v>
                </c:pt>
                <c:pt idx="287">
                  <c:v>32820.28</c:v>
                </c:pt>
                <c:pt idx="288">
                  <c:v>23392.79</c:v>
                </c:pt>
                <c:pt idx="289">
                  <c:v>20404.27</c:v>
                </c:pt>
                <c:pt idx="290">
                  <c:v>18973.45</c:v>
                </c:pt>
                <c:pt idx="291">
                  <c:v>23156.78</c:v>
                </c:pt>
                <c:pt idx="292">
                  <c:v>16434.25</c:v>
                </c:pt>
                <c:pt idx="293">
                  <c:v>20984.74</c:v>
                </c:pt>
                <c:pt idx="294">
                  <c:v>20250.669999999998</c:v>
                </c:pt>
                <c:pt idx="295">
                  <c:v>23857.89</c:v>
                </c:pt>
                <c:pt idx="296">
                  <c:v>18869.240000000002</c:v>
                </c:pt>
                <c:pt idx="297">
                  <c:v>16469.84</c:v>
                </c:pt>
                <c:pt idx="298">
                  <c:v>16754.55</c:v>
                </c:pt>
                <c:pt idx="299">
                  <c:v>15074.56</c:v>
                </c:pt>
                <c:pt idx="300">
                  <c:v>19277.34</c:v>
                </c:pt>
                <c:pt idx="301">
                  <c:v>22356.74</c:v>
                </c:pt>
                <c:pt idx="302">
                  <c:v>22083.07</c:v>
                </c:pt>
                <c:pt idx="303">
                  <c:v>18770.05</c:v>
                </c:pt>
                <c:pt idx="304">
                  <c:v>19046.91</c:v>
                </c:pt>
                <c:pt idx="305">
                  <c:v>23670.53</c:v>
                </c:pt>
                <c:pt idx="306">
                  <c:v>21430.93</c:v>
                </c:pt>
                <c:pt idx="307">
                  <c:v>20843.990000000002</c:v>
                </c:pt>
                <c:pt idx="308">
                  <c:v>26004.74</c:v>
                </c:pt>
                <c:pt idx="309">
                  <c:v>23312.13</c:v>
                </c:pt>
                <c:pt idx="310">
                  <c:v>20079.830000000002</c:v>
                </c:pt>
                <c:pt idx="311">
                  <c:v>20362.560000000001</c:v>
                </c:pt>
                <c:pt idx="312">
                  <c:v>17723.36</c:v>
                </c:pt>
                <c:pt idx="313">
                  <c:v>15622.5</c:v>
                </c:pt>
                <c:pt idx="314">
                  <c:v>21139.77</c:v>
                </c:pt>
                <c:pt idx="315">
                  <c:v>27717.83</c:v>
                </c:pt>
                <c:pt idx="316">
                  <c:v>18406.400000000001</c:v>
                </c:pt>
                <c:pt idx="317">
                  <c:v>16092.34</c:v>
                </c:pt>
                <c:pt idx="318">
                  <c:v>17337.650000000001</c:v>
                </c:pt>
                <c:pt idx="319">
                  <c:v>20213.45</c:v>
                </c:pt>
                <c:pt idx="320">
                  <c:v>20013.86</c:v>
                </c:pt>
                <c:pt idx="321">
                  <c:v>21275.78</c:v>
                </c:pt>
                <c:pt idx="322">
                  <c:v>24354.15</c:v>
                </c:pt>
                <c:pt idx="323">
                  <c:v>25860.85</c:v>
                </c:pt>
                <c:pt idx="324">
                  <c:v>20825.990000000002</c:v>
                </c:pt>
                <c:pt idx="325">
                  <c:v>19964.32</c:v>
                </c:pt>
                <c:pt idx="326">
                  <c:v>21340.83</c:v>
                </c:pt>
                <c:pt idx="327">
                  <c:v>20972.44</c:v>
                </c:pt>
                <c:pt idx="328">
                  <c:v>22306.85</c:v>
                </c:pt>
                <c:pt idx="329">
                  <c:v>25349.02</c:v>
                </c:pt>
                <c:pt idx="330">
                  <c:v>22696.12</c:v>
                </c:pt>
                <c:pt idx="331">
                  <c:v>15978.09</c:v>
                </c:pt>
                <c:pt idx="332">
                  <c:v>17436.46</c:v>
                </c:pt>
                <c:pt idx="333">
                  <c:v>16321.84</c:v>
                </c:pt>
                <c:pt idx="334">
                  <c:v>20305</c:v>
                </c:pt>
                <c:pt idx="335">
                  <c:v>25578.17</c:v>
                </c:pt>
                <c:pt idx="336">
                  <c:v>29145.13</c:v>
                </c:pt>
                <c:pt idx="337">
                  <c:v>27869.58</c:v>
                </c:pt>
                <c:pt idx="338">
                  <c:v>24449.55</c:v>
                </c:pt>
                <c:pt idx="339">
                  <c:v>17599.580000000002</c:v>
                </c:pt>
                <c:pt idx="340">
                  <c:v>18018.46</c:v>
                </c:pt>
                <c:pt idx="341">
                  <c:v>17586.68</c:v>
                </c:pt>
                <c:pt idx="342">
                  <c:v>23905.11</c:v>
                </c:pt>
                <c:pt idx="343">
                  <c:v>24258.47</c:v>
                </c:pt>
                <c:pt idx="344">
                  <c:v>25037.27</c:v>
                </c:pt>
                <c:pt idx="345">
                  <c:v>20716.810000000001</c:v>
                </c:pt>
                <c:pt idx="346">
                  <c:v>16930.37</c:v>
                </c:pt>
                <c:pt idx="347">
                  <c:v>17308.78</c:v>
                </c:pt>
                <c:pt idx="348">
                  <c:v>20118.87</c:v>
                </c:pt>
                <c:pt idx="349">
                  <c:v>24932.31</c:v>
                </c:pt>
                <c:pt idx="350">
                  <c:v>28770.42</c:v>
                </c:pt>
                <c:pt idx="351">
                  <c:v>25351.01</c:v>
                </c:pt>
                <c:pt idx="352">
                  <c:v>20215.96</c:v>
                </c:pt>
                <c:pt idx="353">
                  <c:v>17363.349999999999</c:v>
                </c:pt>
                <c:pt idx="354">
                  <c:v>19548.54</c:v>
                </c:pt>
                <c:pt idx="355">
                  <c:v>17682.330000000002</c:v>
                </c:pt>
                <c:pt idx="356">
                  <c:v>18745.330000000002</c:v>
                </c:pt>
                <c:pt idx="357">
                  <c:v>29639.22</c:v>
                </c:pt>
                <c:pt idx="358">
                  <c:v>25426.93</c:v>
                </c:pt>
                <c:pt idx="359">
                  <c:v>20853.22</c:v>
                </c:pt>
                <c:pt idx="360">
                  <c:v>18639.73</c:v>
                </c:pt>
                <c:pt idx="361">
                  <c:v>19712.14</c:v>
                </c:pt>
                <c:pt idx="362">
                  <c:v>17940.46</c:v>
                </c:pt>
                <c:pt idx="363">
                  <c:v>20797.71</c:v>
                </c:pt>
                <c:pt idx="364">
                  <c:v>27055.759999999998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69-40B4-BB58-6CA3118EE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241119"/>
        <c:axId val="5512394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'Model Fit'!$W$3</c15:sqref>
                        </c15:formulaRef>
                      </c:ext>
                    </c:extLst>
                    <c:strCache>
                      <c:ptCount val="1"/>
                      <c:pt idx="0">
                        <c:v>Week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'Model Fit'!$V$4:$V$368</c15:sqref>
                        </c15:formulaRef>
                      </c:ext>
                    </c:extLst>
                    <c:numCache>
                      <c:formatCode>m/d/yyyy</c:formatCode>
                      <c:ptCount val="365"/>
                      <c:pt idx="0">
                        <c:v>43770</c:v>
                      </c:pt>
                      <c:pt idx="1">
                        <c:v>43771</c:v>
                      </c:pt>
                      <c:pt idx="2">
                        <c:v>43772</c:v>
                      </c:pt>
                      <c:pt idx="3">
                        <c:v>43773</c:v>
                      </c:pt>
                      <c:pt idx="4">
                        <c:v>43774</c:v>
                      </c:pt>
                      <c:pt idx="5">
                        <c:v>43775</c:v>
                      </c:pt>
                      <c:pt idx="6">
                        <c:v>43776</c:v>
                      </c:pt>
                      <c:pt idx="7">
                        <c:v>43777</c:v>
                      </c:pt>
                      <c:pt idx="8">
                        <c:v>43778</c:v>
                      </c:pt>
                      <c:pt idx="9">
                        <c:v>43779</c:v>
                      </c:pt>
                      <c:pt idx="10">
                        <c:v>43780</c:v>
                      </c:pt>
                      <c:pt idx="11">
                        <c:v>43781</c:v>
                      </c:pt>
                      <c:pt idx="12">
                        <c:v>43782</c:v>
                      </c:pt>
                      <c:pt idx="13">
                        <c:v>43783</c:v>
                      </c:pt>
                      <c:pt idx="14">
                        <c:v>43784</c:v>
                      </c:pt>
                      <c:pt idx="15">
                        <c:v>43785</c:v>
                      </c:pt>
                      <c:pt idx="16">
                        <c:v>43786</c:v>
                      </c:pt>
                      <c:pt idx="17">
                        <c:v>43787</c:v>
                      </c:pt>
                      <c:pt idx="18">
                        <c:v>43788</c:v>
                      </c:pt>
                      <c:pt idx="19">
                        <c:v>43789</c:v>
                      </c:pt>
                      <c:pt idx="20">
                        <c:v>43790</c:v>
                      </c:pt>
                      <c:pt idx="21">
                        <c:v>43791</c:v>
                      </c:pt>
                      <c:pt idx="22">
                        <c:v>43792</c:v>
                      </c:pt>
                      <c:pt idx="23">
                        <c:v>43793</c:v>
                      </c:pt>
                      <c:pt idx="24">
                        <c:v>43794</c:v>
                      </c:pt>
                      <c:pt idx="25">
                        <c:v>43795</c:v>
                      </c:pt>
                      <c:pt idx="26">
                        <c:v>43796</c:v>
                      </c:pt>
                      <c:pt idx="27">
                        <c:v>43797</c:v>
                      </c:pt>
                      <c:pt idx="28">
                        <c:v>43798</c:v>
                      </c:pt>
                      <c:pt idx="29">
                        <c:v>43799</c:v>
                      </c:pt>
                      <c:pt idx="30">
                        <c:v>43800</c:v>
                      </c:pt>
                      <c:pt idx="31">
                        <c:v>43801</c:v>
                      </c:pt>
                      <c:pt idx="32">
                        <c:v>43802</c:v>
                      </c:pt>
                      <c:pt idx="33">
                        <c:v>43803</c:v>
                      </c:pt>
                      <c:pt idx="34">
                        <c:v>43804</c:v>
                      </c:pt>
                      <c:pt idx="35">
                        <c:v>43805</c:v>
                      </c:pt>
                      <c:pt idx="36">
                        <c:v>43806</c:v>
                      </c:pt>
                      <c:pt idx="37">
                        <c:v>43807</c:v>
                      </c:pt>
                      <c:pt idx="38">
                        <c:v>43808</c:v>
                      </c:pt>
                      <c:pt idx="39">
                        <c:v>43809</c:v>
                      </c:pt>
                      <c:pt idx="40">
                        <c:v>43810</c:v>
                      </c:pt>
                      <c:pt idx="41">
                        <c:v>43811</c:v>
                      </c:pt>
                      <c:pt idx="42">
                        <c:v>43812</c:v>
                      </c:pt>
                      <c:pt idx="43">
                        <c:v>43813</c:v>
                      </c:pt>
                      <c:pt idx="44">
                        <c:v>43814</c:v>
                      </c:pt>
                      <c:pt idx="45">
                        <c:v>43815</c:v>
                      </c:pt>
                      <c:pt idx="46">
                        <c:v>43816</c:v>
                      </c:pt>
                      <c:pt idx="47">
                        <c:v>43817</c:v>
                      </c:pt>
                      <c:pt idx="48">
                        <c:v>43818</c:v>
                      </c:pt>
                      <c:pt idx="49">
                        <c:v>43819</c:v>
                      </c:pt>
                      <c:pt idx="50">
                        <c:v>43820</c:v>
                      </c:pt>
                      <c:pt idx="51">
                        <c:v>43821</c:v>
                      </c:pt>
                      <c:pt idx="52">
                        <c:v>43822</c:v>
                      </c:pt>
                      <c:pt idx="53">
                        <c:v>43823</c:v>
                      </c:pt>
                      <c:pt idx="54">
                        <c:v>43824</c:v>
                      </c:pt>
                      <c:pt idx="55">
                        <c:v>43825</c:v>
                      </c:pt>
                      <c:pt idx="56">
                        <c:v>43826</c:v>
                      </c:pt>
                      <c:pt idx="57">
                        <c:v>43827</c:v>
                      </c:pt>
                      <c:pt idx="58">
                        <c:v>43828</c:v>
                      </c:pt>
                      <c:pt idx="59">
                        <c:v>43829</c:v>
                      </c:pt>
                      <c:pt idx="60">
                        <c:v>43830</c:v>
                      </c:pt>
                      <c:pt idx="61">
                        <c:v>43831</c:v>
                      </c:pt>
                      <c:pt idx="62">
                        <c:v>43832</c:v>
                      </c:pt>
                      <c:pt idx="63">
                        <c:v>43833</c:v>
                      </c:pt>
                      <c:pt idx="64">
                        <c:v>43834</c:v>
                      </c:pt>
                      <c:pt idx="65">
                        <c:v>43835</c:v>
                      </c:pt>
                      <c:pt idx="66">
                        <c:v>43836</c:v>
                      </c:pt>
                      <c:pt idx="67">
                        <c:v>43837</c:v>
                      </c:pt>
                      <c:pt idx="68">
                        <c:v>43838</c:v>
                      </c:pt>
                      <c:pt idx="69">
                        <c:v>43839</c:v>
                      </c:pt>
                      <c:pt idx="70">
                        <c:v>43840</c:v>
                      </c:pt>
                      <c:pt idx="71">
                        <c:v>43841</c:v>
                      </c:pt>
                      <c:pt idx="72">
                        <c:v>43842</c:v>
                      </c:pt>
                      <c:pt idx="73">
                        <c:v>43843</c:v>
                      </c:pt>
                      <c:pt idx="74">
                        <c:v>43844</c:v>
                      </c:pt>
                      <c:pt idx="75">
                        <c:v>43845</c:v>
                      </c:pt>
                      <c:pt idx="76">
                        <c:v>43846</c:v>
                      </c:pt>
                      <c:pt idx="77">
                        <c:v>43847</c:v>
                      </c:pt>
                      <c:pt idx="78">
                        <c:v>43848</c:v>
                      </c:pt>
                      <c:pt idx="79">
                        <c:v>43849</c:v>
                      </c:pt>
                      <c:pt idx="80">
                        <c:v>43850</c:v>
                      </c:pt>
                      <c:pt idx="81">
                        <c:v>43851</c:v>
                      </c:pt>
                      <c:pt idx="82">
                        <c:v>43852</c:v>
                      </c:pt>
                      <c:pt idx="83">
                        <c:v>43853</c:v>
                      </c:pt>
                      <c:pt idx="84">
                        <c:v>43854</c:v>
                      </c:pt>
                      <c:pt idx="85">
                        <c:v>43855</c:v>
                      </c:pt>
                      <c:pt idx="86">
                        <c:v>43856</c:v>
                      </c:pt>
                      <c:pt idx="87">
                        <c:v>43857</c:v>
                      </c:pt>
                      <c:pt idx="88">
                        <c:v>43858</c:v>
                      </c:pt>
                      <c:pt idx="89">
                        <c:v>43859</c:v>
                      </c:pt>
                      <c:pt idx="90">
                        <c:v>43860</c:v>
                      </c:pt>
                      <c:pt idx="91">
                        <c:v>43861</c:v>
                      </c:pt>
                      <c:pt idx="92">
                        <c:v>43862</c:v>
                      </c:pt>
                      <c:pt idx="93">
                        <c:v>43863</c:v>
                      </c:pt>
                      <c:pt idx="94">
                        <c:v>43864</c:v>
                      </c:pt>
                      <c:pt idx="95">
                        <c:v>43865</c:v>
                      </c:pt>
                      <c:pt idx="96">
                        <c:v>43866</c:v>
                      </c:pt>
                      <c:pt idx="97">
                        <c:v>43867</c:v>
                      </c:pt>
                      <c:pt idx="98">
                        <c:v>43868</c:v>
                      </c:pt>
                      <c:pt idx="99">
                        <c:v>43869</c:v>
                      </c:pt>
                      <c:pt idx="100">
                        <c:v>43870</c:v>
                      </c:pt>
                      <c:pt idx="101">
                        <c:v>43871</c:v>
                      </c:pt>
                      <c:pt idx="102">
                        <c:v>43872</c:v>
                      </c:pt>
                      <c:pt idx="103">
                        <c:v>43873</c:v>
                      </c:pt>
                      <c:pt idx="104">
                        <c:v>43874</c:v>
                      </c:pt>
                      <c:pt idx="105">
                        <c:v>43875</c:v>
                      </c:pt>
                      <c:pt idx="106">
                        <c:v>43876</c:v>
                      </c:pt>
                      <c:pt idx="107">
                        <c:v>43877</c:v>
                      </c:pt>
                      <c:pt idx="108">
                        <c:v>43878</c:v>
                      </c:pt>
                      <c:pt idx="109">
                        <c:v>43879</c:v>
                      </c:pt>
                      <c:pt idx="110">
                        <c:v>43880</c:v>
                      </c:pt>
                      <c:pt idx="111">
                        <c:v>43881</c:v>
                      </c:pt>
                      <c:pt idx="112">
                        <c:v>43882</c:v>
                      </c:pt>
                      <c:pt idx="113">
                        <c:v>43883</c:v>
                      </c:pt>
                      <c:pt idx="114">
                        <c:v>43884</c:v>
                      </c:pt>
                      <c:pt idx="115">
                        <c:v>43885</c:v>
                      </c:pt>
                      <c:pt idx="116">
                        <c:v>43886</c:v>
                      </c:pt>
                      <c:pt idx="117">
                        <c:v>43887</c:v>
                      </c:pt>
                      <c:pt idx="118">
                        <c:v>43888</c:v>
                      </c:pt>
                      <c:pt idx="119">
                        <c:v>43889</c:v>
                      </c:pt>
                      <c:pt idx="120">
                        <c:v>43890</c:v>
                      </c:pt>
                      <c:pt idx="121">
                        <c:v>43891</c:v>
                      </c:pt>
                      <c:pt idx="122">
                        <c:v>43892</c:v>
                      </c:pt>
                      <c:pt idx="123">
                        <c:v>43893</c:v>
                      </c:pt>
                      <c:pt idx="124">
                        <c:v>43894</c:v>
                      </c:pt>
                      <c:pt idx="125">
                        <c:v>43895</c:v>
                      </c:pt>
                      <c:pt idx="126">
                        <c:v>43896</c:v>
                      </c:pt>
                      <c:pt idx="127">
                        <c:v>43897</c:v>
                      </c:pt>
                      <c:pt idx="128">
                        <c:v>43898</c:v>
                      </c:pt>
                      <c:pt idx="129">
                        <c:v>43899</c:v>
                      </c:pt>
                      <c:pt idx="130">
                        <c:v>43900</c:v>
                      </c:pt>
                      <c:pt idx="131">
                        <c:v>43901</c:v>
                      </c:pt>
                      <c:pt idx="132">
                        <c:v>43902</c:v>
                      </c:pt>
                      <c:pt idx="133">
                        <c:v>43903</c:v>
                      </c:pt>
                      <c:pt idx="134">
                        <c:v>43904</c:v>
                      </c:pt>
                      <c:pt idx="135">
                        <c:v>43905</c:v>
                      </c:pt>
                      <c:pt idx="136">
                        <c:v>43906</c:v>
                      </c:pt>
                      <c:pt idx="137">
                        <c:v>43907</c:v>
                      </c:pt>
                      <c:pt idx="138">
                        <c:v>43908</c:v>
                      </c:pt>
                      <c:pt idx="139">
                        <c:v>43909</c:v>
                      </c:pt>
                      <c:pt idx="140">
                        <c:v>43910</c:v>
                      </c:pt>
                      <c:pt idx="141">
                        <c:v>43911</c:v>
                      </c:pt>
                      <c:pt idx="142">
                        <c:v>43912</c:v>
                      </c:pt>
                      <c:pt idx="143">
                        <c:v>43913</c:v>
                      </c:pt>
                      <c:pt idx="144">
                        <c:v>43914</c:v>
                      </c:pt>
                      <c:pt idx="145">
                        <c:v>43915</c:v>
                      </c:pt>
                      <c:pt idx="146">
                        <c:v>43916</c:v>
                      </c:pt>
                      <c:pt idx="147">
                        <c:v>43917</c:v>
                      </c:pt>
                      <c:pt idx="148">
                        <c:v>43918</c:v>
                      </c:pt>
                      <c:pt idx="149">
                        <c:v>43919</c:v>
                      </c:pt>
                      <c:pt idx="150">
                        <c:v>43920</c:v>
                      </c:pt>
                      <c:pt idx="151">
                        <c:v>43921</c:v>
                      </c:pt>
                      <c:pt idx="152">
                        <c:v>43922</c:v>
                      </c:pt>
                      <c:pt idx="153">
                        <c:v>43923</c:v>
                      </c:pt>
                      <c:pt idx="154">
                        <c:v>43924</c:v>
                      </c:pt>
                      <c:pt idx="155">
                        <c:v>43925</c:v>
                      </c:pt>
                      <c:pt idx="156">
                        <c:v>43926</c:v>
                      </c:pt>
                      <c:pt idx="157">
                        <c:v>43927</c:v>
                      </c:pt>
                      <c:pt idx="158">
                        <c:v>43928</c:v>
                      </c:pt>
                      <c:pt idx="159">
                        <c:v>43929</c:v>
                      </c:pt>
                      <c:pt idx="160">
                        <c:v>43930</c:v>
                      </c:pt>
                      <c:pt idx="161">
                        <c:v>43931</c:v>
                      </c:pt>
                      <c:pt idx="162">
                        <c:v>43932</c:v>
                      </c:pt>
                      <c:pt idx="163">
                        <c:v>43933</c:v>
                      </c:pt>
                      <c:pt idx="164">
                        <c:v>43934</c:v>
                      </c:pt>
                      <c:pt idx="165">
                        <c:v>43935</c:v>
                      </c:pt>
                      <c:pt idx="166">
                        <c:v>43936</c:v>
                      </c:pt>
                      <c:pt idx="167">
                        <c:v>43937</c:v>
                      </c:pt>
                      <c:pt idx="168">
                        <c:v>43938</c:v>
                      </c:pt>
                      <c:pt idx="169">
                        <c:v>43939</c:v>
                      </c:pt>
                      <c:pt idx="170">
                        <c:v>43940</c:v>
                      </c:pt>
                      <c:pt idx="171">
                        <c:v>43941</c:v>
                      </c:pt>
                      <c:pt idx="172">
                        <c:v>43942</c:v>
                      </c:pt>
                      <c:pt idx="173">
                        <c:v>43943</c:v>
                      </c:pt>
                      <c:pt idx="174">
                        <c:v>43944</c:v>
                      </c:pt>
                      <c:pt idx="175">
                        <c:v>43945</c:v>
                      </c:pt>
                      <c:pt idx="176">
                        <c:v>43946</c:v>
                      </c:pt>
                      <c:pt idx="177">
                        <c:v>43947</c:v>
                      </c:pt>
                      <c:pt idx="178">
                        <c:v>43948</c:v>
                      </c:pt>
                      <c:pt idx="179">
                        <c:v>43949</c:v>
                      </c:pt>
                      <c:pt idx="180">
                        <c:v>43950</c:v>
                      </c:pt>
                      <c:pt idx="181">
                        <c:v>43951</c:v>
                      </c:pt>
                      <c:pt idx="182">
                        <c:v>43952</c:v>
                      </c:pt>
                      <c:pt idx="183">
                        <c:v>43953</c:v>
                      </c:pt>
                      <c:pt idx="184">
                        <c:v>43954</c:v>
                      </c:pt>
                      <c:pt idx="185">
                        <c:v>43955</c:v>
                      </c:pt>
                      <c:pt idx="186">
                        <c:v>43956</c:v>
                      </c:pt>
                      <c:pt idx="187">
                        <c:v>43957</c:v>
                      </c:pt>
                      <c:pt idx="188">
                        <c:v>43958</c:v>
                      </c:pt>
                      <c:pt idx="189">
                        <c:v>43959</c:v>
                      </c:pt>
                      <c:pt idx="190">
                        <c:v>43960</c:v>
                      </c:pt>
                      <c:pt idx="191">
                        <c:v>43961</c:v>
                      </c:pt>
                      <c:pt idx="192">
                        <c:v>43962</c:v>
                      </c:pt>
                      <c:pt idx="193">
                        <c:v>43963</c:v>
                      </c:pt>
                      <c:pt idx="194">
                        <c:v>43964</c:v>
                      </c:pt>
                      <c:pt idx="195">
                        <c:v>43965</c:v>
                      </c:pt>
                      <c:pt idx="196">
                        <c:v>43966</c:v>
                      </c:pt>
                      <c:pt idx="197">
                        <c:v>43967</c:v>
                      </c:pt>
                      <c:pt idx="198">
                        <c:v>43968</c:v>
                      </c:pt>
                      <c:pt idx="199">
                        <c:v>43969</c:v>
                      </c:pt>
                      <c:pt idx="200">
                        <c:v>43970</c:v>
                      </c:pt>
                      <c:pt idx="201">
                        <c:v>43971</c:v>
                      </c:pt>
                      <c:pt idx="202">
                        <c:v>43972</c:v>
                      </c:pt>
                      <c:pt idx="203">
                        <c:v>43973</c:v>
                      </c:pt>
                      <c:pt idx="204">
                        <c:v>43974</c:v>
                      </c:pt>
                      <c:pt idx="205">
                        <c:v>43975</c:v>
                      </c:pt>
                      <c:pt idx="206">
                        <c:v>43976</c:v>
                      </c:pt>
                      <c:pt idx="207">
                        <c:v>43977</c:v>
                      </c:pt>
                      <c:pt idx="208">
                        <c:v>43978</c:v>
                      </c:pt>
                      <c:pt idx="209">
                        <c:v>43979</c:v>
                      </c:pt>
                      <c:pt idx="210">
                        <c:v>43980</c:v>
                      </c:pt>
                      <c:pt idx="211">
                        <c:v>43981</c:v>
                      </c:pt>
                      <c:pt idx="212">
                        <c:v>43982</c:v>
                      </c:pt>
                      <c:pt idx="213">
                        <c:v>43983</c:v>
                      </c:pt>
                      <c:pt idx="214">
                        <c:v>43984</c:v>
                      </c:pt>
                      <c:pt idx="215">
                        <c:v>43985</c:v>
                      </c:pt>
                      <c:pt idx="216">
                        <c:v>43986</c:v>
                      </c:pt>
                      <c:pt idx="217">
                        <c:v>43987</c:v>
                      </c:pt>
                      <c:pt idx="218">
                        <c:v>43988</c:v>
                      </c:pt>
                      <c:pt idx="219">
                        <c:v>43989</c:v>
                      </c:pt>
                      <c:pt idx="220">
                        <c:v>43990</c:v>
                      </c:pt>
                      <c:pt idx="221">
                        <c:v>43991</c:v>
                      </c:pt>
                      <c:pt idx="222">
                        <c:v>43992</c:v>
                      </c:pt>
                      <c:pt idx="223">
                        <c:v>43993</c:v>
                      </c:pt>
                      <c:pt idx="224">
                        <c:v>43994</c:v>
                      </c:pt>
                      <c:pt idx="225">
                        <c:v>43995</c:v>
                      </c:pt>
                      <c:pt idx="226">
                        <c:v>43996</c:v>
                      </c:pt>
                      <c:pt idx="227">
                        <c:v>43997</c:v>
                      </c:pt>
                      <c:pt idx="228">
                        <c:v>43998</c:v>
                      </c:pt>
                      <c:pt idx="229">
                        <c:v>43999</c:v>
                      </c:pt>
                      <c:pt idx="230">
                        <c:v>44000</c:v>
                      </c:pt>
                      <c:pt idx="231">
                        <c:v>44001</c:v>
                      </c:pt>
                      <c:pt idx="232">
                        <c:v>44002</c:v>
                      </c:pt>
                      <c:pt idx="233">
                        <c:v>44003</c:v>
                      </c:pt>
                      <c:pt idx="234">
                        <c:v>44004</c:v>
                      </c:pt>
                      <c:pt idx="235">
                        <c:v>44005</c:v>
                      </c:pt>
                      <c:pt idx="236">
                        <c:v>44006</c:v>
                      </c:pt>
                      <c:pt idx="237">
                        <c:v>44007</c:v>
                      </c:pt>
                      <c:pt idx="238">
                        <c:v>44008</c:v>
                      </c:pt>
                      <c:pt idx="239">
                        <c:v>44009</c:v>
                      </c:pt>
                      <c:pt idx="240">
                        <c:v>44010</c:v>
                      </c:pt>
                      <c:pt idx="241">
                        <c:v>44011</c:v>
                      </c:pt>
                      <c:pt idx="242">
                        <c:v>44012</c:v>
                      </c:pt>
                      <c:pt idx="243">
                        <c:v>44013</c:v>
                      </c:pt>
                      <c:pt idx="244">
                        <c:v>44014</c:v>
                      </c:pt>
                      <c:pt idx="245">
                        <c:v>44015</c:v>
                      </c:pt>
                      <c:pt idx="246">
                        <c:v>44016</c:v>
                      </c:pt>
                      <c:pt idx="247">
                        <c:v>44017</c:v>
                      </c:pt>
                      <c:pt idx="248">
                        <c:v>44018</c:v>
                      </c:pt>
                      <c:pt idx="249">
                        <c:v>44019</c:v>
                      </c:pt>
                      <c:pt idx="250">
                        <c:v>44020</c:v>
                      </c:pt>
                      <c:pt idx="251">
                        <c:v>44021</c:v>
                      </c:pt>
                      <c:pt idx="252">
                        <c:v>44022</c:v>
                      </c:pt>
                      <c:pt idx="253">
                        <c:v>44023</c:v>
                      </c:pt>
                      <c:pt idx="254">
                        <c:v>44024</c:v>
                      </c:pt>
                      <c:pt idx="255">
                        <c:v>44025</c:v>
                      </c:pt>
                      <c:pt idx="256">
                        <c:v>44026</c:v>
                      </c:pt>
                      <c:pt idx="257">
                        <c:v>44027</c:v>
                      </c:pt>
                      <c:pt idx="258">
                        <c:v>44028</c:v>
                      </c:pt>
                      <c:pt idx="259">
                        <c:v>44029</c:v>
                      </c:pt>
                      <c:pt idx="260">
                        <c:v>44030</c:v>
                      </c:pt>
                      <c:pt idx="261">
                        <c:v>44031</c:v>
                      </c:pt>
                      <c:pt idx="262">
                        <c:v>44032</c:v>
                      </c:pt>
                      <c:pt idx="263">
                        <c:v>44033</c:v>
                      </c:pt>
                      <c:pt idx="264">
                        <c:v>44034</c:v>
                      </c:pt>
                      <c:pt idx="265">
                        <c:v>44035</c:v>
                      </c:pt>
                      <c:pt idx="266">
                        <c:v>44036</c:v>
                      </c:pt>
                      <c:pt idx="267">
                        <c:v>44037</c:v>
                      </c:pt>
                      <c:pt idx="268">
                        <c:v>44038</c:v>
                      </c:pt>
                      <c:pt idx="269">
                        <c:v>44039</c:v>
                      </c:pt>
                      <c:pt idx="270">
                        <c:v>44040</c:v>
                      </c:pt>
                      <c:pt idx="271">
                        <c:v>44041</c:v>
                      </c:pt>
                      <c:pt idx="272">
                        <c:v>44042</c:v>
                      </c:pt>
                      <c:pt idx="273">
                        <c:v>44043</c:v>
                      </c:pt>
                      <c:pt idx="274">
                        <c:v>44044</c:v>
                      </c:pt>
                      <c:pt idx="275">
                        <c:v>44045</c:v>
                      </c:pt>
                      <c:pt idx="276">
                        <c:v>44046</c:v>
                      </c:pt>
                      <c:pt idx="277">
                        <c:v>44047</c:v>
                      </c:pt>
                      <c:pt idx="278">
                        <c:v>44048</c:v>
                      </c:pt>
                      <c:pt idx="279">
                        <c:v>44049</c:v>
                      </c:pt>
                      <c:pt idx="280">
                        <c:v>44050</c:v>
                      </c:pt>
                      <c:pt idx="281">
                        <c:v>44051</c:v>
                      </c:pt>
                      <c:pt idx="282">
                        <c:v>44052</c:v>
                      </c:pt>
                      <c:pt idx="283">
                        <c:v>44053</c:v>
                      </c:pt>
                      <c:pt idx="284">
                        <c:v>44054</c:v>
                      </c:pt>
                      <c:pt idx="285">
                        <c:v>44055</c:v>
                      </c:pt>
                      <c:pt idx="286">
                        <c:v>44056</c:v>
                      </c:pt>
                      <c:pt idx="287">
                        <c:v>44057</c:v>
                      </c:pt>
                      <c:pt idx="288">
                        <c:v>44058</c:v>
                      </c:pt>
                      <c:pt idx="289">
                        <c:v>44059</c:v>
                      </c:pt>
                      <c:pt idx="290">
                        <c:v>44060</c:v>
                      </c:pt>
                      <c:pt idx="291">
                        <c:v>44061</c:v>
                      </c:pt>
                      <c:pt idx="292">
                        <c:v>44062</c:v>
                      </c:pt>
                      <c:pt idx="293">
                        <c:v>44063</c:v>
                      </c:pt>
                      <c:pt idx="294">
                        <c:v>44064</c:v>
                      </c:pt>
                      <c:pt idx="295">
                        <c:v>44065</c:v>
                      </c:pt>
                      <c:pt idx="296">
                        <c:v>44066</c:v>
                      </c:pt>
                      <c:pt idx="297">
                        <c:v>44067</c:v>
                      </c:pt>
                      <c:pt idx="298">
                        <c:v>44068</c:v>
                      </c:pt>
                      <c:pt idx="299">
                        <c:v>44069</c:v>
                      </c:pt>
                      <c:pt idx="300">
                        <c:v>44070</c:v>
                      </c:pt>
                      <c:pt idx="301">
                        <c:v>44071</c:v>
                      </c:pt>
                      <c:pt idx="302">
                        <c:v>44072</c:v>
                      </c:pt>
                      <c:pt idx="303">
                        <c:v>44073</c:v>
                      </c:pt>
                      <c:pt idx="304">
                        <c:v>44074</c:v>
                      </c:pt>
                      <c:pt idx="305">
                        <c:v>44075</c:v>
                      </c:pt>
                      <c:pt idx="306">
                        <c:v>44076</c:v>
                      </c:pt>
                      <c:pt idx="307">
                        <c:v>44077</c:v>
                      </c:pt>
                      <c:pt idx="308">
                        <c:v>44078</c:v>
                      </c:pt>
                      <c:pt idx="309">
                        <c:v>44079</c:v>
                      </c:pt>
                      <c:pt idx="310">
                        <c:v>44080</c:v>
                      </c:pt>
                      <c:pt idx="311">
                        <c:v>44081</c:v>
                      </c:pt>
                      <c:pt idx="312">
                        <c:v>44082</c:v>
                      </c:pt>
                      <c:pt idx="313">
                        <c:v>44083</c:v>
                      </c:pt>
                      <c:pt idx="314">
                        <c:v>44084</c:v>
                      </c:pt>
                      <c:pt idx="315">
                        <c:v>44085</c:v>
                      </c:pt>
                      <c:pt idx="316">
                        <c:v>44086</c:v>
                      </c:pt>
                      <c:pt idx="317">
                        <c:v>44087</c:v>
                      </c:pt>
                      <c:pt idx="318">
                        <c:v>44088</c:v>
                      </c:pt>
                      <c:pt idx="319">
                        <c:v>44089</c:v>
                      </c:pt>
                      <c:pt idx="320">
                        <c:v>44090</c:v>
                      </c:pt>
                      <c:pt idx="321">
                        <c:v>44091</c:v>
                      </c:pt>
                      <c:pt idx="322">
                        <c:v>44092</c:v>
                      </c:pt>
                      <c:pt idx="323">
                        <c:v>44093</c:v>
                      </c:pt>
                      <c:pt idx="324">
                        <c:v>44094</c:v>
                      </c:pt>
                      <c:pt idx="325">
                        <c:v>44095</c:v>
                      </c:pt>
                      <c:pt idx="326">
                        <c:v>44096</c:v>
                      </c:pt>
                      <c:pt idx="327">
                        <c:v>44097</c:v>
                      </c:pt>
                      <c:pt idx="328">
                        <c:v>44098</c:v>
                      </c:pt>
                      <c:pt idx="329">
                        <c:v>44099</c:v>
                      </c:pt>
                      <c:pt idx="330">
                        <c:v>44100</c:v>
                      </c:pt>
                      <c:pt idx="331">
                        <c:v>44101</c:v>
                      </c:pt>
                      <c:pt idx="332">
                        <c:v>44102</c:v>
                      </c:pt>
                      <c:pt idx="333">
                        <c:v>44103</c:v>
                      </c:pt>
                      <c:pt idx="334">
                        <c:v>44104</c:v>
                      </c:pt>
                      <c:pt idx="335">
                        <c:v>44105</c:v>
                      </c:pt>
                      <c:pt idx="336">
                        <c:v>44106</c:v>
                      </c:pt>
                      <c:pt idx="337">
                        <c:v>44107</c:v>
                      </c:pt>
                      <c:pt idx="338">
                        <c:v>44108</c:v>
                      </c:pt>
                      <c:pt idx="339">
                        <c:v>44109</c:v>
                      </c:pt>
                      <c:pt idx="340">
                        <c:v>44110</c:v>
                      </c:pt>
                      <c:pt idx="341">
                        <c:v>44111</c:v>
                      </c:pt>
                      <c:pt idx="342">
                        <c:v>44112</c:v>
                      </c:pt>
                      <c:pt idx="343">
                        <c:v>44113</c:v>
                      </c:pt>
                      <c:pt idx="344">
                        <c:v>44114</c:v>
                      </c:pt>
                      <c:pt idx="345">
                        <c:v>44115</c:v>
                      </c:pt>
                      <c:pt idx="346">
                        <c:v>44116</c:v>
                      </c:pt>
                      <c:pt idx="347">
                        <c:v>44117</c:v>
                      </c:pt>
                      <c:pt idx="348">
                        <c:v>44118</c:v>
                      </c:pt>
                      <c:pt idx="349">
                        <c:v>44119</c:v>
                      </c:pt>
                      <c:pt idx="350">
                        <c:v>44120</c:v>
                      </c:pt>
                      <c:pt idx="351">
                        <c:v>44121</c:v>
                      </c:pt>
                      <c:pt idx="352">
                        <c:v>44122</c:v>
                      </c:pt>
                      <c:pt idx="353">
                        <c:v>44123</c:v>
                      </c:pt>
                      <c:pt idx="354">
                        <c:v>44124</c:v>
                      </c:pt>
                      <c:pt idx="355">
                        <c:v>44125</c:v>
                      </c:pt>
                      <c:pt idx="356">
                        <c:v>44126</c:v>
                      </c:pt>
                      <c:pt idx="357">
                        <c:v>44127</c:v>
                      </c:pt>
                      <c:pt idx="358">
                        <c:v>44128</c:v>
                      </c:pt>
                      <c:pt idx="359">
                        <c:v>44129</c:v>
                      </c:pt>
                      <c:pt idx="360">
                        <c:v>44130</c:v>
                      </c:pt>
                      <c:pt idx="361">
                        <c:v>44131</c:v>
                      </c:pt>
                      <c:pt idx="362">
                        <c:v>44132</c:v>
                      </c:pt>
                      <c:pt idx="363">
                        <c:v>44133</c:v>
                      </c:pt>
                      <c:pt idx="364">
                        <c:v>44134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'Model Fit'!$W$4:$W$267</c15:sqref>
                        </c15:formulaRef>
                      </c:ext>
                    </c:extLst>
                    <c:numCache>
                      <c:formatCode>m/d/yyyy</c:formatCode>
                      <c:ptCount val="264"/>
                      <c:pt idx="0">
                        <c:v>43771</c:v>
                      </c:pt>
                      <c:pt idx="1">
                        <c:v>43771</c:v>
                      </c:pt>
                      <c:pt idx="2">
                        <c:v>43778</c:v>
                      </c:pt>
                      <c:pt idx="3">
                        <c:v>43778</c:v>
                      </c:pt>
                      <c:pt idx="4">
                        <c:v>43778</c:v>
                      </c:pt>
                      <c:pt idx="5">
                        <c:v>43778</c:v>
                      </c:pt>
                      <c:pt idx="6">
                        <c:v>43778</c:v>
                      </c:pt>
                      <c:pt idx="7">
                        <c:v>43778</c:v>
                      </c:pt>
                      <c:pt idx="8">
                        <c:v>43778</c:v>
                      </c:pt>
                      <c:pt idx="9">
                        <c:v>43785</c:v>
                      </c:pt>
                      <c:pt idx="10">
                        <c:v>43785</c:v>
                      </c:pt>
                      <c:pt idx="11">
                        <c:v>43785</c:v>
                      </c:pt>
                      <c:pt idx="12">
                        <c:v>43785</c:v>
                      </c:pt>
                      <c:pt idx="13">
                        <c:v>43785</c:v>
                      </c:pt>
                      <c:pt idx="14">
                        <c:v>43785</c:v>
                      </c:pt>
                      <c:pt idx="15">
                        <c:v>43785</c:v>
                      </c:pt>
                      <c:pt idx="16">
                        <c:v>43792</c:v>
                      </c:pt>
                      <c:pt idx="17">
                        <c:v>43792</c:v>
                      </c:pt>
                      <c:pt idx="18">
                        <c:v>43792</c:v>
                      </c:pt>
                      <c:pt idx="19">
                        <c:v>43792</c:v>
                      </c:pt>
                      <c:pt idx="20">
                        <c:v>43792</c:v>
                      </c:pt>
                      <c:pt idx="21">
                        <c:v>43792</c:v>
                      </c:pt>
                      <c:pt idx="22">
                        <c:v>43792</c:v>
                      </c:pt>
                      <c:pt idx="23">
                        <c:v>43799</c:v>
                      </c:pt>
                      <c:pt idx="24">
                        <c:v>43799</c:v>
                      </c:pt>
                      <c:pt idx="25">
                        <c:v>43799</c:v>
                      </c:pt>
                      <c:pt idx="26">
                        <c:v>43799</c:v>
                      </c:pt>
                      <c:pt idx="27">
                        <c:v>43799</c:v>
                      </c:pt>
                      <c:pt idx="28">
                        <c:v>43799</c:v>
                      </c:pt>
                      <c:pt idx="29">
                        <c:v>43799</c:v>
                      </c:pt>
                      <c:pt idx="30">
                        <c:v>43806</c:v>
                      </c:pt>
                      <c:pt idx="31">
                        <c:v>43806</c:v>
                      </c:pt>
                      <c:pt idx="32">
                        <c:v>43806</c:v>
                      </c:pt>
                      <c:pt idx="33">
                        <c:v>43806</c:v>
                      </c:pt>
                      <c:pt idx="34">
                        <c:v>43806</c:v>
                      </c:pt>
                      <c:pt idx="35">
                        <c:v>43806</c:v>
                      </c:pt>
                      <c:pt idx="36">
                        <c:v>43806</c:v>
                      </c:pt>
                      <c:pt idx="37">
                        <c:v>43813</c:v>
                      </c:pt>
                      <c:pt idx="38">
                        <c:v>43813</c:v>
                      </c:pt>
                      <c:pt idx="39">
                        <c:v>43813</c:v>
                      </c:pt>
                      <c:pt idx="40">
                        <c:v>43813</c:v>
                      </c:pt>
                      <c:pt idx="41">
                        <c:v>43813</c:v>
                      </c:pt>
                      <c:pt idx="42">
                        <c:v>43813</c:v>
                      </c:pt>
                      <c:pt idx="43">
                        <c:v>43813</c:v>
                      </c:pt>
                      <c:pt idx="44">
                        <c:v>43820</c:v>
                      </c:pt>
                      <c:pt idx="45">
                        <c:v>43820</c:v>
                      </c:pt>
                      <c:pt idx="46">
                        <c:v>43820</c:v>
                      </c:pt>
                      <c:pt idx="47">
                        <c:v>43820</c:v>
                      </c:pt>
                      <c:pt idx="48">
                        <c:v>43820</c:v>
                      </c:pt>
                      <c:pt idx="49">
                        <c:v>43820</c:v>
                      </c:pt>
                      <c:pt idx="50">
                        <c:v>43820</c:v>
                      </c:pt>
                      <c:pt idx="51">
                        <c:v>43827</c:v>
                      </c:pt>
                      <c:pt idx="52">
                        <c:v>43827</c:v>
                      </c:pt>
                      <c:pt idx="53">
                        <c:v>43827</c:v>
                      </c:pt>
                      <c:pt idx="54">
                        <c:v>43827</c:v>
                      </c:pt>
                      <c:pt idx="55">
                        <c:v>43827</c:v>
                      </c:pt>
                      <c:pt idx="56">
                        <c:v>43827</c:v>
                      </c:pt>
                      <c:pt idx="57">
                        <c:v>43827</c:v>
                      </c:pt>
                      <c:pt idx="58">
                        <c:v>43834</c:v>
                      </c:pt>
                      <c:pt idx="59">
                        <c:v>43834</c:v>
                      </c:pt>
                      <c:pt idx="60">
                        <c:v>43834</c:v>
                      </c:pt>
                      <c:pt idx="61">
                        <c:v>43834</c:v>
                      </c:pt>
                      <c:pt idx="62">
                        <c:v>43834</c:v>
                      </c:pt>
                      <c:pt idx="63">
                        <c:v>43834</c:v>
                      </c:pt>
                      <c:pt idx="64">
                        <c:v>43834</c:v>
                      </c:pt>
                      <c:pt idx="65">
                        <c:v>43841</c:v>
                      </c:pt>
                      <c:pt idx="66">
                        <c:v>43841</c:v>
                      </c:pt>
                      <c:pt idx="67">
                        <c:v>43841</c:v>
                      </c:pt>
                      <c:pt idx="68">
                        <c:v>43841</c:v>
                      </c:pt>
                      <c:pt idx="69">
                        <c:v>43841</c:v>
                      </c:pt>
                      <c:pt idx="70">
                        <c:v>43841</c:v>
                      </c:pt>
                      <c:pt idx="71">
                        <c:v>43841</c:v>
                      </c:pt>
                      <c:pt idx="72">
                        <c:v>43848</c:v>
                      </c:pt>
                      <c:pt idx="73">
                        <c:v>43848</c:v>
                      </c:pt>
                      <c:pt idx="74">
                        <c:v>43848</c:v>
                      </c:pt>
                      <c:pt idx="75">
                        <c:v>43848</c:v>
                      </c:pt>
                      <c:pt idx="76">
                        <c:v>43848</c:v>
                      </c:pt>
                      <c:pt idx="77">
                        <c:v>43848</c:v>
                      </c:pt>
                      <c:pt idx="78">
                        <c:v>43848</c:v>
                      </c:pt>
                      <c:pt idx="79">
                        <c:v>43855</c:v>
                      </c:pt>
                      <c:pt idx="80">
                        <c:v>43855</c:v>
                      </c:pt>
                      <c:pt idx="81">
                        <c:v>43855</c:v>
                      </c:pt>
                      <c:pt idx="82">
                        <c:v>43855</c:v>
                      </c:pt>
                      <c:pt idx="83">
                        <c:v>43855</c:v>
                      </c:pt>
                      <c:pt idx="84">
                        <c:v>43855</c:v>
                      </c:pt>
                      <c:pt idx="85">
                        <c:v>43855</c:v>
                      </c:pt>
                      <c:pt idx="86">
                        <c:v>43862</c:v>
                      </c:pt>
                      <c:pt idx="87">
                        <c:v>43862</c:v>
                      </c:pt>
                      <c:pt idx="88">
                        <c:v>43862</c:v>
                      </c:pt>
                      <c:pt idx="89">
                        <c:v>43862</c:v>
                      </c:pt>
                      <c:pt idx="90">
                        <c:v>43862</c:v>
                      </c:pt>
                      <c:pt idx="91">
                        <c:v>43862</c:v>
                      </c:pt>
                      <c:pt idx="92">
                        <c:v>43862</c:v>
                      </c:pt>
                      <c:pt idx="93">
                        <c:v>43869</c:v>
                      </c:pt>
                      <c:pt idx="94">
                        <c:v>43869</c:v>
                      </c:pt>
                      <c:pt idx="95">
                        <c:v>43869</c:v>
                      </c:pt>
                      <c:pt idx="96">
                        <c:v>43869</c:v>
                      </c:pt>
                      <c:pt idx="97">
                        <c:v>43869</c:v>
                      </c:pt>
                      <c:pt idx="98">
                        <c:v>43869</c:v>
                      </c:pt>
                      <c:pt idx="99">
                        <c:v>43869</c:v>
                      </c:pt>
                      <c:pt idx="100">
                        <c:v>43876</c:v>
                      </c:pt>
                      <c:pt idx="101">
                        <c:v>43876</c:v>
                      </c:pt>
                      <c:pt idx="102">
                        <c:v>43876</c:v>
                      </c:pt>
                      <c:pt idx="103">
                        <c:v>43876</c:v>
                      </c:pt>
                      <c:pt idx="104">
                        <c:v>43876</c:v>
                      </c:pt>
                      <c:pt idx="105">
                        <c:v>43876</c:v>
                      </c:pt>
                      <c:pt idx="106">
                        <c:v>43876</c:v>
                      </c:pt>
                      <c:pt idx="107">
                        <c:v>43883</c:v>
                      </c:pt>
                      <c:pt idx="108">
                        <c:v>43883</c:v>
                      </c:pt>
                      <c:pt idx="109">
                        <c:v>43883</c:v>
                      </c:pt>
                      <c:pt idx="110">
                        <c:v>43883</c:v>
                      </c:pt>
                      <c:pt idx="111">
                        <c:v>43883</c:v>
                      </c:pt>
                      <c:pt idx="112">
                        <c:v>43883</c:v>
                      </c:pt>
                      <c:pt idx="113">
                        <c:v>43883</c:v>
                      </c:pt>
                      <c:pt idx="114">
                        <c:v>43890</c:v>
                      </c:pt>
                      <c:pt idx="115">
                        <c:v>43890</c:v>
                      </c:pt>
                      <c:pt idx="116">
                        <c:v>43890</c:v>
                      </c:pt>
                      <c:pt idx="117">
                        <c:v>43890</c:v>
                      </c:pt>
                      <c:pt idx="118">
                        <c:v>43890</c:v>
                      </c:pt>
                      <c:pt idx="119">
                        <c:v>43890</c:v>
                      </c:pt>
                      <c:pt idx="120">
                        <c:v>43890</c:v>
                      </c:pt>
                      <c:pt idx="121">
                        <c:v>43897</c:v>
                      </c:pt>
                      <c:pt idx="122">
                        <c:v>43897</c:v>
                      </c:pt>
                      <c:pt idx="123">
                        <c:v>43897</c:v>
                      </c:pt>
                      <c:pt idx="124">
                        <c:v>43897</c:v>
                      </c:pt>
                      <c:pt idx="125">
                        <c:v>43897</c:v>
                      </c:pt>
                      <c:pt idx="126">
                        <c:v>43897</c:v>
                      </c:pt>
                      <c:pt idx="127">
                        <c:v>43897</c:v>
                      </c:pt>
                      <c:pt idx="128">
                        <c:v>43904</c:v>
                      </c:pt>
                      <c:pt idx="129">
                        <c:v>43904</c:v>
                      </c:pt>
                      <c:pt idx="130">
                        <c:v>43904</c:v>
                      </c:pt>
                      <c:pt idx="131">
                        <c:v>43904</c:v>
                      </c:pt>
                      <c:pt idx="132">
                        <c:v>43904</c:v>
                      </c:pt>
                      <c:pt idx="133">
                        <c:v>43904</c:v>
                      </c:pt>
                      <c:pt idx="134">
                        <c:v>43904</c:v>
                      </c:pt>
                      <c:pt idx="135">
                        <c:v>43911</c:v>
                      </c:pt>
                      <c:pt idx="136">
                        <c:v>43911</c:v>
                      </c:pt>
                      <c:pt idx="137">
                        <c:v>43911</c:v>
                      </c:pt>
                      <c:pt idx="138">
                        <c:v>43911</c:v>
                      </c:pt>
                      <c:pt idx="139">
                        <c:v>43911</c:v>
                      </c:pt>
                      <c:pt idx="140">
                        <c:v>43911</c:v>
                      </c:pt>
                      <c:pt idx="141">
                        <c:v>43911</c:v>
                      </c:pt>
                      <c:pt idx="142">
                        <c:v>43918</c:v>
                      </c:pt>
                      <c:pt idx="143">
                        <c:v>43918</c:v>
                      </c:pt>
                      <c:pt idx="144">
                        <c:v>43918</c:v>
                      </c:pt>
                      <c:pt idx="145">
                        <c:v>43918</c:v>
                      </c:pt>
                      <c:pt idx="146">
                        <c:v>43918</c:v>
                      </c:pt>
                      <c:pt idx="147">
                        <c:v>43918</c:v>
                      </c:pt>
                      <c:pt idx="148">
                        <c:v>43918</c:v>
                      </c:pt>
                      <c:pt idx="149">
                        <c:v>43925</c:v>
                      </c:pt>
                      <c:pt idx="150">
                        <c:v>43925</c:v>
                      </c:pt>
                      <c:pt idx="151">
                        <c:v>43925</c:v>
                      </c:pt>
                      <c:pt idx="152">
                        <c:v>43925</c:v>
                      </c:pt>
                      <c:pt idx="153">
                        <c:v>43925</c:v>
                      </c:pt>
                      <c:pt idx="154">
                        <c:v>43925</c:v>
                      </c:pt>
                      <c:pt idx="155">
                        <c:v>43925</c:v>
                      </c:pt>
                      <c:pt idx="156">
                        <c:v>43932</c:v>
                      </c:pt>
                      <c:pt idx="157">
                        <c:v>43932</c:v>
                      </c:pt>
                      <c:pt idx="158">
                        <c:v>43932</c:v>
                      </c:pt>
                      <c:pt idx="159">
                        <c:v>43932</c:v>
                      </c:pt>
                      <c:pt idx="160">
                        <c:v>43932</c:v>
                      </c:pt>
                      <c:pt idx="161">
                        <c:v>43932</c:v>
                      </c:pt>
                      <c:pt idx="162">
                        <c:v>43932</c:v>
                      </c:pt>
                      <c:pt idx="163">
                        <c:v>43939</c:v>
                      </c:pt>
                      <c:pt idx="164">
                        <c:v>43939</c:v>
                      </c:pt>
                      <c:pt idx="165">
                        <c:v>43939</c:v>
                      </c:pt>
                      <c:pt idx="166">
                        <c:v>43939</c:v>
                      </c:pt>
                      <c:pt idx="167">
                        <c:v>43939</c:v>
                      </c:pt>
                      <c:pt idx="168">
                        <c:v>43939</c:v>
                      </c:pt>
                      <c:pt idx="169">
                        <c:v>43939</c:v>
                      </c:pt>
                      <c:pt idx="170">
                        <c:v>43946</c:v>
                      </c:pt>
                      <c:pt idx="171">
                        <c:v>43946</c:v>
                      </c:pt>
                      <c:pt idx="172">
                        <c:v>43946</c:v>
                      </c:pt>
                      <c:pt idx="173">
                        <c:v>43946</c:v>
                      </c:pt>
                      <c:pt idx="174">
                        <c:v>43946</c:v>
                      </c:pt>
                      <c:pt idx="175">
                        <c:v>43946</c:v>
                      </c:pt>
                      <c:pt idx="176">
                        <c:v>43946</c:v>
                      </c:pt>
                      <c:pt idx="177">
                        <c:v>43953</c:v>
                      </c:pt>
                      <c:pt idx="178">
                        <c:v>43953</c:v>
                      </c:pt>
                      <c:pt idx="179">
                        <c:v>43953</c:v>
                      </c:pt>
                      <c:pt idx="180">
                        <c:v>43953</c:v>
                      </c:pt>
                      <c:pt idx="181">
                        <c:v>43953</c:v>
                      </c:pt>
                      <c:pt idx="182">
                        <c:v>43953</c:v>
                      </c:pt>
                      <c:pt idx="183">
                        <c:v>43953</c:v>
                      </c:pt>
                      <c:pt idx="184">
                        <c:v>43960</c:v>
                      </c:pt>
                      <c:pt idx="185">
                        <c:v>43960</c:v>
                      </c:pt>
                      <c:pt idx="186">
                        <c:v>43960</c:v>
                      </c:pt>
                      <c:pt idx="187">
                        <c:v>43960</c:v>
                      </c:pt>
                      <c:pt idx="188">
                        <c:v>43960</c:v>
                      </c:pt>
                      <c:pt idx="189">
                        <c:v>43960</c:v>
                      </c:pt>
                      <c:pt idx="190">
                        <c:v>43960</c:v>
                      </c:pt>
                      <c:pt idx="191">
                        <c:v>43967</c:v>
                      </c:pt>
                      <c:pt idx="192">
                        <c:v>43967</c:v>
                      </c:pt>
                      <c:pt idx="193">
                        <c:v>43967</c:v>
                      </c:pt>
                      <c:pt idx="194">
                        <c:v>43967</c:v>
                      </c:pt>
                      <c:pt idx="195">
                        <c:v>43967</c:v>
                      </c:pt>
                      <c:pt idx="196">
                        <c:v>43967</c:v>
                      </c:pt>
                      <c:pt idx="197">
                        <c:v>43967</c:v>
                      </c:pt>
                      <c:pt idx="198">
                        <c:v>43974</c:v>
                      </c:pt>
                      <c:pt idx="199">
                        <c:v>43974</c:v>
                      </c:pt>
                      <c:pt idx="200">
                        <c:v>43974</c:v>
                      </c:pt>
                      <c:pt idx="201">
                        <c:v>43974</c:v>
                      </c:pt>
                      <c:pt idx="202">
                        <c:v>43974</c:v>
                      </c:pt>
                      <c:pt idx="203">
                        <c:v>43974</c:v>
                      </c:pt>
                      <c:pt idx="204">
                        <c:v>43974</c:v>
                      </c:pt>
                      <c:pt idx="205">
                        <c:v>43981</c:v>
                      </c:pt>
                      <c:pt idx="206">
                        <c:v>43981</c:v>
                      </c:pt>
                      <c:pt idx="207">
                        <c:v>43981</c:v>
                      </c:pt>
                      <c:pt idx="208">
                        <c:v>43981</c:v>
                      </c:pt>
                      <c:pt idx="209">
                        <c:v>43981</c:v>
                      </c:pt>
                      <c:pt idx="210">
                        <c:v>43981</c:v>
                      </c:pt>
                      <c:pt idx="211">
                        <c:v>43981</c:v>
                      </c:pt>
                      <c:pt idx="212">
                        <c:v>43988</c:v>
                      </c:pt>
                      <c:pt idx="213">
                        <c:v>43988</c:v>
                      </c:pt>
                      <c:pt idx="214">
                        <c:v>43988</c:v>
                      </c:pt>
                      <c:pt idx="215">
                        <c:v>43988</c:v>
                      </c:pt>
                      <c:pt idx="216">
                        <c:v>43988</c:v>
                      </c:pt>
                      <c:pt idx="217">
                        <c:v>43988</c:v>
                      </c:pt>
                      <c:pt idx="218">
                        <c:v>43988</c:v>
                      </c:pt>
                      <c:pt idx="219">
                        <c:v>43995</c:v>
                      </c:pt>
                      <c:pt idx="220">
                        <c:v>43995</c:v>
                      </c:pt>
                      <c:pt idx="221">
                        <c:v>43995</c:v>
                      </c:pt>
                      <c:pt idx="222">
                        <c:v>43995</c:v>
                      </c:pt>
                      <c:pt idx="223">
                        <c:v>43995</c:v>
                      </c:pt>
                      <c:pt idx="224">
                        <c:v>43995</c:v>
                      </c:pt>
                      <c:pt idx="225">
                        <c:v>43995</c:v>
                      </c:pt>
                      <c:pt idx="226">
                        <c:v>44002</c:v>
                      </c:pt>
                      <c:pt idx="227">
                        <c:v>44002</c:v>
                      </c:pt>
                      <c:pt idx="228">
                        <c:v>44002</c:v>
                      </c:pt>
                      <c:pt idx="229">
                        <c:v>44002</c:v>
                      </c:pt>
                      <c:pt idx="230">
                        <c:v>44002</c:v>
                      </c:pt>
                      <c:pt idx="231">
                        <c:v>44002</c:v>
                      </c:pt>
                      <c:pt idx="232">
                        <c:v>44002</c:v>
                      </c:pt>
                      <c:pt idx="233">
                        <c:v>44009</c:v>
                      </c:pt>
                      <c:pt idx="234">
                        <c:v>44009</c:v>
                      </c:pt>
                      <c:pt idx="235">
                        <c:v>44009</c:v>
                      </c:pt>
                      <c:pt idx="236">
                        <c:v>44009</c:v>
                      </c:pt>
                      <c:pt idx="237">
                        <c:v>44009</c:v>
                      </c:pt>
                      <c:pt idx="238">
                        <c:v>44009</c:v>
                      </c:pt>
                      <c:pt idx="239">
                        <c:v>44009</c:v>
                      </c:pt>
                      <c:pt idx="240">
                        <c:v>44016</c:v>
                      </c:pt>
                      <c:pt idx="241">
                        <c:v>44016</c:v>
                      </c:pt>
                      <c:pt idx="242">
                        <c:v>44016</c:v>
                      </c:pt>
                      <c:pt idx="243">
                        <c:v>44016</c:v>
                      </c:pt>
                      <c:pt idx="244">
                        <c:v>44016</c:v>
                      </c:pt>
                      <c:pt idx="245">
                        <c:v>44016</c:v>
                      </c:pt>
                      <c:pt idx="246">
                        <c:v>44016</c:v>
                      </c:pt>
                      <c:pt idx="247">
                        <c:v>44023</c:v>
                      </c:pt>
                      <c:pt idx="248">
                        <c:v>44023</c:v>
                      </c:pt>
                      <c:pt idx="249">
                        <c:v>44023</c:v>
                      </c:pt>
                      <c:pt idx="250">
                        <c:v>44023</c:v>
                      </c:pt>
                      <c:pt idx="251">
                        <c:v>44023</c:v>
                      </c:pt>
                      <c:pt idx="252">
                        <c:v>44023</c:v>
                      </c:pt>
                      <c:pt idx="253">
                        <c:v>44023</c:v>
                      </c:pt>
                      <c:pt idx="254">
                        <c:v>44030</c:v>
                      </c:pt>
                      <c:pt idx="255">
                        <c:v>44030</c:v>
                      </c:pt>
                      <c:pt idx="256">
                        <c:v>44030</c:v>
                      </c:pt>
                      <c:pt idx="257">
                        <c:v>44030</c:v>
                      </c:pt>
                      <c:pt idx="258">
                        <c:v>44030</c:v>
                      </c:pt>
                      <c:pt idx="259">
                        <c:v>44030</c:v>
                      </c:pt>
                      <c:pt idx="260">
                        <c:v>44030</c:v>
                      </c:pt>
                      <c:pt idx="261">
                        <c:v>44037</c:v>
                      </c:pt>
                      <c:pt idx="262">
                        <c:v>44037</c:v>
                      </c:pt>
                      <c:pt idx="263">
                        <c:v>44037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C69-40B4-BB58-6CA3118EE6D5}"/>
                  </c:ext>
                </c:extLst>
              </c15:ser>
            </c15:filteredLineSeries>
          </c:ext>
        </c:extLst>
      </c:lineChart>
      <c:dateAx>
        <c:axId val="55124111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9455"/>
        <c:crosses val="autoZero"/>
        <c:auto val="0"/>
        <c:lblOffset val="100"/>
        <c:baseTimeUnit val="days"/>
        <c:majorUnit val="7"/>
        <c:majorTimeUnit val="days"/>
      </c:dateAx>
      <c:valAx>
        <c:axId val="55123945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4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Weekly Actuals</a:t>
            </a:r>
            <a:r>
              <a:rPr lang="en-IN" baseline="0"/>
              <a:t> v Predicted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'Model Fit'!$AH$3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'Model Fit'!$AE$4:$AE$56</c:f>
              <c:numCache>
                <c:formatCode>m/d/yyyy</c:formatCode>
                <c:ptCount val="53"/>
                <c:pt idx="0">
                  <c:v>43771</c:v>
                </c:pt>
                <c:pt idx="1">
                  <c:v>43778</c:v>
                </c:pt>
                <c:pt idx="2">
                  <c:v>43785</c:v>
                </c:pt>
                <c:pt idx="3">
                  <c:v>43792</c:v>
                </c:pt>
                <c:pt idx="4">
                  <c:v>43799</c:v>
                </c:pt>
                <c:pt idx="5">
                  <c:v>43806</c:v>
                </c:pt>
                <c:pt idx="6">
                  <c:v>43813</c:v>
                </c:pt>
                <c:pt idx="7">
                  <c:v>43820</c:v>
                </c:pt>
                <c:pt idx="8">
                  <c:v>43827</c:v>
                </c:pt>
                <c:pt idx="9">
                  <c:v>43834</c:v>
                </c:pt>
                <c:pt idx="10">
                  <c:v>43841</c:v>
                </c:pt>
                <c:pt idx="11">
                  <c:v>43848</c:v>
                </c:pt>
                <c:pt idx="12">
                  <c:v>43855</c:v>
                </c:pt>
                <c:pt idx="13">
                  <c:v>43862</c:v>
                </c:pt>
                <c:pt idx="14">
                  <c:v>43869</c:v>
                </c:pt>
                <c:pt idx="15">
                  <c:v>43876</c:v>
                </c:pt>
                <c:pt idx="16">
                  <c:v>43883</c:v>
                </c:pt>
                <c:pt idx="17">
                  <c:v>43890</c:v>
                </c:pt>
                <c:pt idx="18">
                  <c:v>43897</c:v>
                </c:pt>
                <c:pt idx="19">
                  <c:v>43904</c:v>
                </c:pt>
                <c:pt idx="20">
                  <c:v>43911</c:v>
                </c:pt>
                <c:pt idx="21">
                  <c:v>43918</c:v>
                </c:pt>
                <c:pt idx="22">
                  <c:v>43925</c:v>
                </c:pt>
                <c:pt idx="23">
                  <c:v>43932</c:v>
                </c:pt>
                <c:pt idx="24">
                  <c:v>43939</c:v>
                </c:pt>
                <c:pt idx="25">
                  <c:v>43946</c:v>
                </c:pt>
                <c:pt idx="26">
                  <c:v>43953</c:v>
                </c:pt>
                <c:pt idx="27">
                  <c:v>43960</c:v>
                </c:pt>
                <c:pt idx="28">
                  <c:v>43967</c:v>
                </c:pt>
                <c:pt idx="29">
                  <c:v>43974</c:v>
                </c:pt>
                <c:pt idx="30">
                  <c:v>43981</c:v>
                </c:pt>
                <c:pt idx="31">
                  <c:v>43988</c:v>
                </c:pt>
                <c:pt idx="32">
                  <c:v>43995</c:v>
                </c:pt>
                <c:pt idx="33">
                  <c:v>44002</c:v>
                </c:pt>
                <c:pt idx="34">
                  <c:v>44009</c:v>
                </c:pt>
                <c:pt idx="35">
                  <c:v>44016</c:v>
                </c:pt>
                <c:pt idx="36">
                  <c:v>44023</c:v>
                </c:pt>
                <c:pt idx="37">
                  <c:v>44030</c:v>
                </c:pt>
                <c:pt idx="38">
                  <c:v>44037</c:v>
                </c:pt>
                <c:pt idx="39">
                  <c:v>44044</c:v>
                </c:pt>
                <c:pt idx="40">
                  <c:v>44051</c:v>
                </c:pt>
                <c:pt idx="41">
                  <c:v>44058</c:v>
                </c:pt>
                <c:pt idx="42">
                  <c:v>44065</c:v>
                </c:pt>
                <c:pt idx="43">
                  <c:v>44072</c:v>
                </c:pt>
                <c:pt idx="44">
                  <c:v>44079</c:v>
                </c:pt>
                <c:pt idx="45">
                  <c:v>44086</c:v>
                </c:pt>
                <c:pt idx="46">
                  <c:v>44093</c:v>
                </c:pt>
                <c:pt idx="47">
                  <c:v>44100</c:v>
                </c:pt>
                <c:pt idx="48">
                  <c:v>44107</c:v>
                </c:pt>
                <c:pt idx="49">
                  <c:v>44114</c:v>
                </c:pt>
                <c:pt idx="50">
                  <c:v>44121</c:v>
                </c:pt>
                <c:pt idx="51">
                  <c:v>44128</c:v>
                </c:pt>
                <c:pt idx="52">
                  <c:v>44135</c:v>
                </c:pt>
              </c:numCache>
            </c:numRef>
          </c:cat>
          <c:val>
            <c:numRef>
              <c:f>'Model Fit'!$AH$4:$AH$56</c:f>
              <c:numCache>
                <c:formatCode>#,##0</c:formatCode>
                <c:ptCount val="53"/>
                <c:pt idx="0">
                  <c:v>1058.3640360999998</c:v>
                </c:pt>
                <c:pt idx="1">
                  <c:v>332.43259319999925</c:v>
                </c:pt>
                <c:pt idx="2">
                  <c:v>-2422.7343381000028</c:v>
                </c:pt>
                <c:pt idx="3">
                  <c:v>-416.23485779998737</c:v>
                </c:pt>
                <c:pt idx="4">
                  <c:v>-6382.6809184000012</c:v>
                </c:pt>
                <c:pt idx="5">
                  <c:v>-4268.3356687999985</c:v>
                </c:pt>
                <c:pt idx="6">
                  <c:v>-1656.3860313999976</c:v>
                </c:pt>
                <c:pt idx="7">
                  <c:v>3823.9140302000014</c:v>
                </c:pt>
                <c:pt idx="8">
                  <c:v>-6813.3163942000028</c:v>
                </c:pt>
                <c:pt idx="9">
                  <c:v>10715.653687399994</c:v>
                </c:pt>
                <c:pt idx="10">
                  <c:v>4698.3559235999928</c:v>
                </c:pt>
                <c:pt idx="11">
                  <c:v>-5547.5410040000061</c:v>
                </c:pt>
                <c:pt idx="12">
                  <c:v>-1731.5644671999908</c:v>
                </c:pt>
                <c:pt idx="13">
                  <c:v>1278.8428727999999</c:v>
                </c:pt>
                <c:pt idx="14">
                  <c:v>-854.01499920000788</c:v>
                </c:pt>
                <c:pt idx="15">
                  <c:v>2221.0489231000029</c:v>
                </c:pt>
                <c:pt idx="16">
                  <c:v>-1484.2908740999919</c:v>
                </c:pt>
                <c:pt idx="17">
                  <c:v>3257.9078791000065</c:v>
                </c:pt>
                <c:pt idx="18">
                  <c:v>11818.956947600003</c:v>
                </c:pt>
                <c:pt idx="19">
                  <c:v>-10604.984910300002</c:v>
                </c:pt>
                <c:pt idx="20">
                  <c:v>-4142.5806546999956</c:v>
                </c:pt>
                <c:pt idx="21">
                  <c:v>-13158.624953700011</c:v>
                </c:pt>
                <c:pt idx="22">
                  <c:v>-8007.6245042999944</c:v>
                </c:pt>
                <c:pt idx="23">
                  <c:v>-8806.7031861000287</c:v>
                </c:pt>
                <c:pt idx="24">
                  <c:v>1540.7305554999912</c:v>
                </c:pt>
                <c:pt idx="25">
                  <c:v>12690.066523000001</c:v>
                </c:pt>
                <c:pt idx="26">
                  <c:v>16277.829329400032</c:v>
                </c:pt>
                <c:pt idx="27">
                  <c:v>-823.03325950002181</c:v>
                </c:pt>
                <c:pt idx="28">
                  <c:v>378.49901119997958</c:v>
                </c:pt>
                <c:pt idx="29">
                  <c:v>10091.637148799986</c:v>
                </c:pt>
                <c:pt idx="30">
                  <c:v>-8208.7151493999845</c:v>
                </c:pt>
                <c:pt idx="31">
                  <c:v>-4311.9023436999996</c:v>
                </c:pt>
                <c:pt idx="32">
                  <c:v>-1123.5158365000098</c:v>
                </c:pt>
                <c:pt idx="33">
                  <c:v>5514.7337899999984</c:v>
                </c:pt>
                <c:pt idx="34">
                  <c:v>1356.9859772999916</c:v>
                </c:pt>
                <c:pt idx="35">
                  <c:v>10456.379988200002</c:v>
                </c:pt>
                <c:pt idx="36">
                  <c:v>-7287.714982000005</c:v>
                </c:pt>
                <c:pt idx="37">
                  <c:v>-12704.238950600004</c:v>
                </c:pt>
                <c:pt idx="38">
                  <c:v>-15862.02520210002</c:v>
                </c:pt>
                <c:pt idx="39">
                  <c:v>3894.8446807000146</c:v>
                </c:pt>
                <c:pt idx="40">
                  <c:v>7652.0534604000277</c:v>
                </c:pt>
                <c:pt idx="41">
                  <c:v>9297.0956085000071</c:v>
                </c:pt>
                <c:pt idx="42">
                  <c:v>-361.04359180002939</c:v>
                </c:pt>
                <c:pt idx="43">
                  <c:v>-1073.8585467999801</c:v>
                </c:pt>
                <c:pt idx="44">
                  <c:v>3973.8477159999893</c:v>
                </c:pt>
                <c:pt idx="45">
                  <c:v>-8276.4971678000002</c:v>
                </c:pt>
                <c:pt idx="46">
                  <c:v>4486.7153387000144</c:v>
                </c:pt>
                <c:pt idx="47">
                  <c:v>4416.0409443000099</c:v>
                </c:pt>
                <c:pt idx="48">
                  <c:v>5219.0953072000411</c:v>
                </c:pt>
                <c:pt idx="49">
                  <c:v>109.34608550000121</c:v>
                </c:pt>
                <c:pt idx="50">
                  <c:v>1519.2147352000175</c:v>
                </c:pt>
                <c:pt idx="51">
                  <c:v>2571.2683655000001</c:v>
                </c:pt>
                <c:pt idx="52">
                  <c:v>-4321.698666700031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7-4B79-AAA5-8BF04EC62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956735"/>
        <c:axId val="5499600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'Model Fit'!$AE$3</c15:sqref>
                        </c15:formulaRef>
                      </c:ext>
                    </c:extLst>
                    <c:strCache>
                      <c:ptCount val="1"/>
                      <c:pt idx="0">
                        <c:v>Week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'Model Fit'!$AE$4:$AE$56</c15:sqref>
                        </c15:formulaRef>
                      </c:ext>
                    </c:extLst>
                    <c:numCache>
                      <c:formatCode>m/d/yyyy</c:formatCode>
                      <c:ptCount val="53"/>
                      <c:pt idx="0">
                        <c:v>43771</c:v>
                      </c:pt>
                      <c:pt idx="1">
                        <c:v>43778</c:v>
                      </c:pt>
                      <c:pt idx="2">
                        <c:v>43785</c:v>
                      </c:pt>
                      <c:pt idx="3">
                        <c:v>43792</c:v>
                      </c:pt>
                      <c:pt idx="4">
                        <c:v>43799</c:v>
                      </c:pt>
                      <c:pt idx="5">
                        <c:v>43806</c:v>
                      </c:pt>
                      <c:pt idx="6">
                        <c:v>43813</c:v>
                      </c:pt>
                      <c:pt idx="7">
                        <c:v>43820</c:v>
                      </c:pt>
                      <c:pt idx="8">
                        <c:v>43827</c:v>
                      </c:pt>
                      <c:pt idx="9">
                        <c:v>43834</c:v>
                      </c:pt>
                      <c:pt idx="10">
                        <c:v>43841</c:v>
                      </c:pt>
                      <c:pt idx="11">
                        <c:v>43848</c:v>
                      </c:pt>
                      <c:pt idx="12">
                        <c:v>43855</c:v>
                      </c:pt>
                      <c:pt idx="13">
                        <c:v>43862</c:v>
                      </c:pt>
                      <c:pt idx="14">
                        <c:v>43869</c:v>
                      </c:pt>
                      <c:pt idx="15">
                        <c:v>43876</c:v>
                      </c:pt>
                      <c:pt idx="16">
                        <c:v>43883</c:v>
                      </c:pt>
                      <c:pt idx="17">
                        <c:v>43890</c:v>
                      </c:pt>
                      <c:pt idx="18">
                        <c:v>43897</c:v>
                      </c:pt>
                      <c:pt idx="19">
                        <c:v>43904</c:v>
                      </c:pt>
                      <c:pt idx="20">
                        <c:v>43911</c:v>
                      </c:pt>
                      <c:pt idx="21">
                        <c:v>43918</c:v>
                      </c:pt>
                      <c:pt idx="22">
                        <c:v>43925</c:v>
                      </c:pt>
                      <c:pt idx="23">
                        <c:v>43932</c:v>
                      </c:pt>
                      <c:pt idx="24">
                        <c:v>43939</c:v>
                      </c:pt>
                      <c:pt idx="25">
                        <c:v>43946</c:v>
                      </c:pt>
                      <c:pt idx="26">
                        <c:v>43953</c:v>
                      </c:pt>
                      <c:pt idx="27">
                        <c:v>43960</c:v>
                      </c:pt>
                      <c:pt idx="28">
                        <c:v>43967</c:v>
                      </c:pt>
                      <c:pt idx="29">
                        <c:v>43974</c:v>
                      </c:pt>
                      <c:pt idx="30">
                        <c:v>43981</c:v>
                      </c:pt>
                      <c:pt idx="31">
                        <c:v>43988</c:v>
                      </c:pt>
                      <c:pt idx="32">
                        <c:v>43995</c:v>
                      </c:pt>
                      <c:pt idx="33">
                        <c:v>44002</c:v>
                      </c:pt>
                      <c:pt idx="34">
                        <c:v>44009</c:v>
                      </c:pt>
                      <c:pt idx="35">
                        <c:v>44016</c:v>
                      </c:pt>
                      <c:pt idx="36">
                        <c:v>44023</c:v>
                      </c:pt>
                      <c:pt idx="37">
                        <c:v>44030</c:v>
                      </c:pt>
                      <c:pt idx="38">
                        <c:v>44037</c:v>
                      </c:pt>
                      <c:pt idx="39">
                        <c:v>44044</c:v>
                      </c:pt>
                      <c:pt idx="40">
                        <c:v>44051</c:v>
                      </c:pt>
                      <c:pt idx="41">
                        <c:v>44058</c:v>
                      </c:pt>
                      <c:pt idx="42">
                        <c:v>44065</c:v>
                      </c:pt>
                      <c:pt idx="43">
                        <c:v>44072</c:v>
                      </c:pt>
                      <c:pt idx="44">
                        <c:v>44079</c:v>
                      </c:pt>
                      <c:pt idx="45">
                        <c:v>44086</c:v>
                      </c:pt>
                      <c:pt idx="46">
                        <c:v>44093</c:v>
                      </c:pt>
                      <c:pt idx="47">
                        <c:v>44100</c:v>
                      </c:pt>
                      <c:pt idx="48">
                        <c:v>44107</c:v>
                      </c:pt>
                      <c:pt idx="49">
                        <c:v>44114</c:v>
                      </c:pt>
                      <c:pt idx="50">
                        <c:v>44121</c:v>
                      </c:pt>
                      <c:pt idx="51">
                        <c:v>44128</c:v>
                      </c:pt>
                      <c:pt idx="52">
                        <c:v>44135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'Model Fit'!$AE$4:$AE$42</c15:sqref>
                        </c15:formulaRef>
                      </c:ext>
                    </c:extLst>
                    <c:numCache>
                      <c:formatCode>m/d/yyyy</c:formatCode>
                      <c:ptCount val="39"/>
                      <c:pt idx="0">
                        <c:v>43771</c:v>
                      </c:pt>
                      <c:pt idx="1">
                        <c:v>43778</c:v>
                      </c:pt>
                      <c:pt idx="2">
                        <c:v>43785</c:v>
                      </c:pt>
                      <c:pt idx="3">
                        <c:v>43792</c:v>
                      </c:pt>
                      <c:pt idx="4">
                        <c:v>43799</c:v>
                      </c:pt>
                      <c:pt idx="5">
                        <c:v>43806</c:v>
                      </c:pt>
                      <c:pt idx="6">
                        <c:v>43813</c:v>
                      </c:pt>
                      <c:pt idx="7">
                        <c:v>43820</c:v>
                      </c:pt>
                      <c:pt idx="8">
                        <c:v>43827</c:v>
                      </c:pt>
                      <c:pt idx="9">
                        <c:v>43834</c:v>
                      </c:pt>
                      <c:pt idx="10">
                        <c:v>43841</c:v>
                      </c:pt>
                      <c:pt idx="11">
                        <c:v>43848</c:v>
                      </c:pt>
                      <c:pt idx="12">
                        <c:v>43855</c:v>
                      </c:pt>
                      <c:pt idx="13">
                        <c:v>43862</c:v>
                      </c:pt>
                      <c:pt idx="14">
                        <c:v>43869</c:v>
                      </c:pt>
                      <c:pt idx="15">
                        <c:v>43876</c:v>
                      </c:pt>
                      <c:pt idx="16">
                        <c:v>43883</c:v>
                      </c:pt>
                      <c:pt idx="17">
                        <c:v>43890</c:v>
                      </c:pt>
                      <c:pt idx="18">
                        <c:v>43897</c:v>
                      </c:pt>
                      <c:pt idx="19">
                        <c:v>43904</c:v>
                      </c:pt>
                      <c:pt idx="20">
                        <c:v>43911</c:v>
                      </c:pt>
                      <c:pt idx="21">
                        <c:v>43918</c:v>
                      </c:pt>
                      <c:pt idx="22">
                        <c:v>43925</c:v>
                      </c:pt>
                      <c:pt idx="23">
                        <c:v>43932</c:v>
                      </c:pt>
                      <c:pt idx="24">
                        <c:v>43939</c:v>
                      </c:pt>
                      <c:pt idx="25">
                        <c:v>43946</c:v>
                      </c:pt>
                      <c:pt idx="26">
                        <c:v>43953</c:v>
                      </c:pt>
                      <c:pt idx="27">
                        <c:v>43960</c:v>
                      </c:pt>
                      <c:pt idx="28">
                        <c:v>43967</c:v>
                      </c:pt>
                      <c:pt idx="29">
                        <c:v>43974</c:v>
                      </c:pt>
                      <c:pt idx="30">
                        <c:v>43981</c:v>
                      </c:pt>
                      <c:pt idx="31">
                        <c:v>43988</c:v>
                      </c:pt>
                      <c:pt idx="32">
                        <c:v>43995</c:v>
                      </c:pt>
                      <c:pt idx="33">
                        <c:v>44002</c:v>
                      </c:pt>
                      <c:pt idx="34">
                        <c:v>44009</c:v>
                      </c:pt>
                      <c:pt idx="35">
                        <c:v>44016</c:v>
                      </c:pt>
                      <c:pt idx="36">
                        <c:v>44023</c:v>
                      </c:pt>
                      <c:pt idx="37">
                        <c:v>44030</c:v>
                      </c:pt>
                      <c:pt idx="38">
                        <c:v>44037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A07-4B79-AAA5-8BF04EC62B5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'Model Fit'!$AF$3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 Fit'!$AE$4:$AE$56</c:f>
              <c:numCache>
                <c:formatCode>m/d/yyyy</c:formatCode>
                <c:ptCount val="53"/>
                <c:pt idx="0">
                  <c:v>43771</c:v>
                </c:pt>
                <c:pt idx="1">
                  <c:v>43778</c:v>
                </c:pt>
                <c:pt idx="2">
                  <c:v>43785</c:v>
                </c:pt>
                <c:pt idx="3">
                  <c:v>43792</c:v>
                </c:pt>
                <c:pt idx="4">
                  <c:v>43799</c:v>
                </c:pt>
                <c:pt idx="5">
                  <c:v>43806</c:v>
                </c:pt>
                <c:pt idx="6">
                  <c:v>43813</c:v>
                </c:pt>
                <c:pt idx="7">
                  <c:v>43820</c:v>
                </c:pt>
                <c:pt idx="8">
                  <c:v>43827</c:v>
                </c:pt>
                <c:pt idx="9">
                  <c:v>43834</c:v>
                </c:pt>
                <c:pt idx="10">
                  <c:v>43841</c:v>
                </c:pt>
                <c:pt idx="11">
                  <c:v>43848</c:v>
                </c:pt>
                <c:pt idx="12">
                  <c:v>43855</c:v>
                </c:pt>
                <c:pt idx="13">
                  <c:v>43862</c:v>
                </c:pt>
                <c:pt idx="14">
                  <c:v>43869</c:v>
                </c:pt>
                <c:pt idx="15">
                  <c:v>43876</c:v>
                </c:pt>
                <c:pt idx="16">
                  <c:v>43883</c:v>
                </c:pt>
                <c:pt idx="17">
                  <c:v>43890</c:v>
                </c:pt>
                <c:pt idx="18">
                  <c:v>43897</c:v>
                </c:pt>
                <c:pt idx="19">
                  <c:v>43904</c:v>
                </c:pt>
                <c:pt idx="20">
                  <c:v>43911</c:v>
                </c:pt>
                <c:pt idx="21">
                  <c:v>43918</c:v>
                </c:pt>
                <c:pt idx="22">
                  <c:v>43925</c:v>
                </c:pt>
                <c:pt idx="23">
                  <c:v>43932</c:v>
                </c:pt>
                <c:pt idx="24">
                  <c:v>43939</c:v>
                </c:pt>
                <c:pt idx="25">
                  <c:v>43946</c:v>
                </c:pt>
                <c:pt idx="26">
                  <c:v>43953</c:v>
                </c:pt>
                <c:pt idx="27">
                  <c:v>43960</c:v>
                </c:pt>
                <c:pt idx="28">
                  <c:v>43967</c:v>
                </c:pt>
                <c:pt idx="29">
                  <c:v>43974</c:v>
                </c:pt>
                <c:pt idx="30">
                  <c:v>43981</c:v>
                </c:pt>
                <c:pt idx="31">
                  <c:v>43988</c:v>
                </c:pt>
                <c:pt idx="32">
                  <c:v>43995</c:v>
                </c:pt>
                <c:pt idx="33">
                  <c:v>44002</c:v>
                </c:pt>
                <c:pt idx="34">
                  <c:v>44009</c:v>
                </c:pt>
                <c:pt idx="35">
                  <c:v>44016</c:v>
                </c:pt>
                <c:pt idx="36">
                  <c:v>44023</c:v>
                </c:pt>
                <c:pt idx="37">
                  <c:v>44030</c:v>
                </c:pt>
                <c:pt idx="38">
                  <c:v>44037</c:v>
                </c:pt>
                <c:pt idx="39">
                  <c:v>44044</c:v>
                </c:pt>
                <c:pt idx="40">
                  <c:v>44051</c:v>
                </c:pt>
                <c:pt idx="41">
                  <c:v>44058</c:v>
                </c:pt>
                <c:pt idx="42">
                  <c:v>44065</c:v>
                </c:pt>
                <c:pt idx="43">
                  <c:v>44072</c:v>
                </c:pt>
                <c:pt idx="44">
                  <c:v>44079</c:v>
                </c:pt>
                <c:pt idx="45">
                  <c:v>44086</c:v>
                </c:pt>
                <c:pt idx="46">
                  <c:v>44093</c:v>
                </c:pt>
                <c:pt idx="47">
                  <c:v>44100</c:v>
                </c:pt>
                <c:pt idx="48">
                  <c:v>44107</c:v>
                </c:pt>
                <c:pt idx="49">
                  <c:v>44114</c:v>
                </c:pt>
                <c:pt idx="50">
                  <c:v>44121</c:v>
                </c:pt>
                <c:pt idx="51">
                  <c:v>44128</c:v>
                </c:pt>
                <c:pt idx="52">
                  <c:v>44135</c:v>
                </c:pt>
              </c:numCache>
            </c:numRef>
          </c:cat>
          <c:val>
            <c:numRef>
              <c:f>'Model Fit'!$AF$4:$AF$56</c:f>
              <c:numCache>
                <c:formatCode>#,##0</c:formatCode>
                <c:ptCount val="53"/>
                <c:pt idx="0">
                  <c:v>16112.89</c:v>
                </c:pt>
                <c:pt idx="1">
                  <c:v>37227.579999999994</c:v>
                </c:pt>
                <c:pt idx="2">
                  <c:v>40000.239999999998</c:v>
                </c:pt>
                <c:pt idx="3">
                  <c:v>39235.720000000008</c:v>
                </c:pt>
                <c:pt idx="4">
                  <c:v>38524.129999999997</c:v>
                </c:pt>
                <c:pt idx="5">
                  <c:v>34142.92</c:v>
                </c:pt>
                <c:pt idx="6">
                  <c:v>35954.300000000003</c:v>
                </c:pt>
                <c:pt idx="7">
                  <c:v>43321.64</c:v>
                </c:pt>
                <c:pt idx="8">
                  <c:v>41503.94</c:v>
                </c:pt>
                <c:pt idx="9">
                  <c:v>55039.74</c:v>
                </c:pt>
                <c:pt idx="10">
                  <c:v>51160.719999999994</c:v>
                </c:pt>
                <c:pt idx="11">
                  <c:v>45048.68</c:v>
                </c:pt>
                <c:pt idx="12">
                  <c:v>48042.75</c:v>
                </c:pt>
                <c:pt idx="13">
                  <c:v>45864.22</c:v>
                </c:pt>
                <c:pt idx="14">
                  <c:v>52616.54</c:v>
                </c:pt>
                <c:pt idx="15">
                  <c:v>50896.51</c:v>
                </c:pt>
                <c:pt idx="16">
                  <c:v>50270.58</c:v>
                </c:pt>
                <c:pt idx="17">
                  <c:v>71350.17</c:v>
                </c:pt>
                <c:pt idx="18">
                  <c:v>80736.56</c:v>
                </c:pt>
                <c:pt idx="19">
                  <c:v>79410.98</c:v>
                </c:pt>
                <c:pt idx="20">
                  <c:v>86072.610000000015</c:v>
                </c:pt>
                <c:pt idx="21">
                  <c:v>77031.259999999995</c:v>
                </c:pt>
                <c:pt idx="22">
                  <c:v>92053.89</c:v>
                </c:pt>
                <c:pt idx="23">
                  <c:v>88834.639999999985</c:v>
                </c:pt>
                <c:pt idx="24">
                  <c:v>138264.76</c:v>
                </c:pt>
                <c:pt idx="25">
                  <c:v>115626.94</c:v>
                </c:pt>
                <c:pt idx="26">
                  <c:v>145189.48000000001</c:v>
                </c:pt>
                <c:pt idx="27">
                  <c:v>131369.56999999998</c:v>
                </c:pt>
                <c:pt idx="28">
                  <c:v>147744.12</c:v>
                </c:pt>
                <c:pt idx="29">
                  <c:v>149193.62</c:v>
                </c:pt>
                <c:pt idx="30">
                  <c:v>120421.33</c:v>
                </c:pt>
                <c:pt idx="31">
                  <c:v>128794.59</c:v>
                </c:pt>
                <c:pt idx="32">
                  <c:v>135317.82999999999</c:v>
                </c:pt>
                <c:pt idx="33">
                  <c:v>132153.99</c:v>
                </c:pt>
                <c:pt idx="34">
                  <c:v>130170.01000000001</c:v>
                </c:pt>
                <c:pt idx="35">
                  <c:v>139901.12</c:v>
                </c:pt>
                <c:pt idx="36">
                  <c:v>134528.84</c:v>
                </c:pt>
                <c:pt idx="37">
                  <c:v>159068.22999999998</c:v>
                </c:pt>
                <c:pt idx="38">
                  <c:v>159606.74</c:v>
                </c:pt>
                <c:pt idx="39">
                  <c:v>164337.43000000002</c:v>
                </c:pt>
                <c:pt idx="40">
                  <c:v>157024.73000000001</c:v>
                </c:pt>
                <c:pt idx="41">
                  <c:v>153569.65</c:v>
                </c:pt>
                <c:pt idx="42">
                  <c:v>144062.04999999999</c:v>
                </c:pt>
                <c:pt idx="43">
                  <c:v>130885.34</c:v>
                </c:pt>
                <c:pt idx="44">
                  <c:v>153079.28</c:v>
                </c:pt>
                <c:pt idx="45">
                  <c:v>141052.25</c:v>
                </c:pt>
                <c:pt idx="46">
                  <c:v>145148.08000000002</c:v>
                </c:pt>
                <c:pt idx="47">
                  <c:v>153455.57</c:v>
                </c:pt>
                <c:pt idx="48">
                  <c:v>152634.27000000002</c:v>
                </c:pt>
                <c:pt idx="49">
                  <c:v>150855.12</c:v>
                </c:pt>
                <c:pt idx="50">
                  <c:v>154128.57</c:v>
                </c:pt>
                <c:pt idx="51">
                  <c:v>148621.66</c:v>
                </c:pt>
                <c:pt idx="52">
                  <c:v>124999.01999999997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7-4B79-AAA5-8BF04EC62B51}"/>
            </c:ext>
          </c:extLst>
        </c:ser>
        <c:ser>
          <c:idx val="2"/>
          <c:order val="2"/>
          <c:tx>
            <c:strRef>
              <c:f>'Model Fit'!$AG$3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 Fit'!$AE$4:$AE$56</c:f>
              <c:numCache>
                <c:formatCode>m/d/yyyy</c:formatCode>
                <c:ptCount val="53"/>
                <c:pt idx="0">
                  <c:v>43771</c:v>
                </c:pt>
                <c:pt idx="1">
                  <c:v>43778</c:v>
                </c:pt>
                <c:pt idx="2">
                  <c:v>43785</c:v>
                </c:pt>
                <c:pt idx="3">
                  <c:v>43792</c:v>
                </c:pt>
                <c:pt idx="4">
                  <c:v>43799</c:v>
                </c:pt>
                <c:pt idx="5">
                  <c:v>43806</c:v>
                </c:pt>
                <c:pt idx="6">
                  <c:v>43813</c:v>
                </c:pt>
                <c:pt idx="7">
                  <c:v>43820</c:v>
                </c:pt>
                <c:pt idx="8">
                  <c:v>43827</c:v>
                </c:pt>
                <c:pt idx="9">
                  <c:v>43834</c:v>
                </c:pt>
                <c:pt idx="10">
                  <c:v>43841</c:v>
                </c:pt>
                <c:pt idx="11">
                  <c:v>43848</c:v>
                </c:pt>
                <c:pt idx="12">
                  <c:v>43855</c:v>
                </c:pt>
                <c:pt idx="13">
                  <c:v>43862</c:v>
                </c:pt>
                <c:pt idx="14">
                  <c:v>43869</c:v>
                </c:pt>
                <c:pt idx="15">
                  <c:v>43876</c:v>
                </c:pt>
                <c:pt idx="16">
                  <c:v>43883</c:v>
                </c:pt>
                <c:pt idx="17">
                  <c:v>43890</c:v>
                </c:pt>
                <c:pt idx="18">
                  <c:v>43897</c:v>
                </c:pt>
                <c:pt idx="19">
                  <c:v>43904</c:v>
                </c:pt>
                <c:pt idx="20">
                  <c:v>43911</c:v>
                </c:pt>
                <c:pt idx="21">
                  <c:v>43918</c:v>
                </c:pt>
                <c:pt idx="22">
                  <c:v>43925</c:v>
                </c:pt>
                <c:pt idx="23">
                  <c:v>43932</c:v>
                </c:pt>
                <c:pt idx="24">
                  <c:v>43939</c:v>
                </c:pt>
                <c:pt idx="25">
                  <c:v>43946</c:v>
                </c:pt>
                <c:pt idx="26">
                  <c:v>43953</c:v>
                </c:pt>
                <c:pt idx="27">
                  <c:v>43960</c:v>
                </c:pt>
                <c:pt idx="28">
                  <c:v>43967</c:v>
                </c:pt>
                <c:pt idx="29">
                  <c:v>43974</c:v>
                </c:pt>
                <c:pt idx="30">
                  <c:v>43981</c:v>
                </c:pt>
                <c:pt idx="31">
                  <c:v>43988</c:v>
                </c:pt>
                <c:pt idx="32">
                  <c:v>43995</c:v>
                </c:pt>
                <c:pt idx="33">
                  <c:v>44002</c:v>
                </c:pt>
                <c:pt idx="34">
                  <c:v>44009</c:v>
                </c:pt>
                <c:pt idx="35">
                  <c:v>44016</c:v>
                </c:pt>
                <c:pt idx="36">
                  <c:v>44023</c:v>
                </c:pt>
                <c:pt idx="37">
                  <c:v>44030</c:v>
                </c:pt>
                <c:pt idx="38">
                  <c:v>44037</c:v>
                </c:pt>
                <c:pt idx="39">
                  <c:v>44044</c:v>
                </c:pt>
                <c:pt idx="40">
                  <c:v>44051</c:v>
                </c:pt>
                <c:pt idx="41">
                  <c:v>44058</c:v>
                </c:pt>
                <c:pt idx="42">
                  <c:v>44065</c:v>
                </c:pt>
                <c:pt idx="43">
                  <c:v>44072</c:v>
                </c:pt>
                <c:pt idx="44">
                  <c:v>44079</c:v>
                </c:pt>
                <c:pt idx="45">
                  <c:v>44086</c:v>
                </c:pt>
                <c:pt idx="46">
                  <c:v>44093</c:v>
                </c:pt>
                <c:pt idx="47">
                  <c:v>44100</c:v>
                </c:pt>
                <c:pt idx="48">
                  <c:v>44107</c:v>
                </c:pt>
                <c:pt idx="49">
                  <c:v>44114</c:v>
                </c:pt>
                <c:pt idx="50">
                  <c:v>44121</c:v>
                </c:pt>
                <c:pt idx="51">
                  <c:v>44128</c:v>
                </c:pt>
                <c:pt idx="52">
                  <c:v>44135</c:v>
                </c:pt>
              </c:numCache>
            </c:numRef>
          </c:cat>
          <c:val>
            <c:numRef>
              <c:f>'Model Fit'!$AG$4:$AG$56</c:f>
              <c:numCache>
                <c:formatCode>#,##0</c:formatCode>
                <c:ptCount val="53"/>
                <c:pt idx="0">
                  <c:v>15054.5259639</c:v>
                </c:pt>
                <c:pt idx="1">
                  <c:v>36895.147406799995</c:v>
                </c:pt>
                <c:pt idx="2">
                  <c:v>42422.974338100001</c:v>
                </c:pt>
                <c:pt idx="3">
                  <c:v>39651.954857799996</c:v>
                </c:pt>
                <c:pt idx="4">
                  <c:v>44906.810918399999</c:v>
                </c:pt>
                <c:pt idx="5">
                  <c:v>38411.255668799997</c:v>
                </c:pt>
                <c:pt idx="6">
                  <c:v>37610.686031400001</c:v>
                </c:pt>
                <c:pt idx="7">
                  <c:v>39497.725969799998</c:v>
                </c:pt>
                <c:pt idx="8">
                  <c:v>48317.256394200005</c:v>
                </c:pt>
                <c:pt idx="9">
                  <c:v>44324.086312600004</c:v>
                </c:pt>
                <c:pt idx="10">
                  <c:v>46462.364076400001</c:v>
                </c:pt>
                <c:pt idx="11">
                  <c:v>50596.221004000006</c:v>
                </c:pt>
                <c:pt idx="12">
                  <c:v>49774.314467199991</c:v>
                </c:pt>
                <c:pt idx="13">
                  <c:v>44585.377127200001</c:v>
                </c:pt>
                <c:pt idx="14">
                  <c:v>53470.554999200009</c:v>
                </c:pt>
                <c:pt idx="15">
                  <c:v>48675.461076899999</c:v>
                </c:pt>
                <c:pt idx="16">
                  <c:v>51754.870874099994</c:v>
                </c:pt>
                <c:pt idx="17">
                  <c:v>68092.262120899992</c:v>
                </c:pt>
                <c:pt idx="18">
                  <c:v>68917.603052399994</c:v>
                </c:pt>
                <c:pt idx="19">
                  <c:v>90015.964910299997</c:v>
                </c:pt>
                <c:pt idx="20">
                  <c:v>90215.190654700011</c:v>
                </c:pt>
                <c:pt idx="21">
                  <c:v>90189.884953700006</c:v>
                </c:pt>
                <c:pt idx="22">
                  <c:v>100061.51450429999</c:v>
                </c:pt>
                <c:pt idx="23">
                  <c:v>97641.343186100014</c:v>
                </c:pt>
                <c:pt idx="24">
                  <c:v>136724.02944450002</c:v>
                </c:pt>
                <c:pt idx="25">
                  <c:v>102936.873477</c:v>
                </c:pt>
                <c:pt idx="26">
                  <c:v>128911.65067059998</c:v>
                </c:pt>
                <c:pt idx="27">
                  <c:v>132192.6032595</c:v>
                </c:pt>
                <c:pt idx="28">
                  <c:v>147365.62098880002</c:v>
                </c:pt>
                <c:pt idx="29">
                  <c:v>139101.98285120001</c:v>
                </c:pt>
                <c:pt idx="30">
                  <c:v>128630.04514939999</c:v>
                </c:pt>
                <c:pt idx="31">
                  <c:v>133106.4923437</c:v>
                </c:pt>
                <c:pt idx="32">
                  <c:v>136441.3458365</c:v>
                </c:pt>
                <c:pt idx="33">
                  <c:v>126639.25620999999</c:v>
                </c:pt>
                <c:pt idx="34">
                  <c:v>128813.02402270002</c:v>
                </c:pt>
                <c:pt idx="35">
                  <c:v>129444.74001179999</c:v>
                </c:pt>
                <c:pt idx="36">
                  <c:v>141816.554982</c:v>
                </c:pt>
                <c:pt idx="37">
                  <c:v>171772.46895059998</c:v>
                </c:pt>
                <c:pt idx="38">
                  <c:v>175468.76520210001</c:v>
                </c:pt>
                <c:pt idx="39">
                  <c:v>160442.58531930001</c:v>
                </c:pt>
                <c:pt idx="40">
                  <c:v>149372.67653959998</c:v>
                </c:pt>
                <c:pt idx="41">
                  <c:v>144272.55439149999</c:v>
                </c:pt>
                <c:pt idx="42">
                  <c:v>144423.09359180002</c:v>
                </c:pt>
                <c:pt idx="43">
                  <c:v>131959.19854679998</c:v>
                </c:pt>
                <c:pt idx="44">
                  <c:v>149105.43228400001</c:v>
                </c:pt>
                <c:pt idx="45">
                  <c:v>149328.7471678</c:v>
                </c:pt>
                <c:pt idx="46">
                  <c:v>140661.3646613</c:v>
                </c:pt>
                <c:pt idx="47">
                  <c:v>149039.5290557</c:v>
                </c:pt>
                <c:pt idx="48">
                  <c:v>147415.17469279998</c:v>
                </c:pt>
                <c:pt idx="49">
                  <c:v>150745.77391449999</c:v>
                </c:pt>
                <c:pt idx="50">
                  <c:v>152609.35526479999</c:v>
                </c:pt>
                <c:pt idx="51">
                  <c:v>146050.3916345</c:v>
                </c:pt>
                <c:pt idx="52">
                  <c:v>129320.71866670001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7-4B79-AAA5-8BF04EC62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956735"/>
        <c:axId val="549960063"/>
      </c:lineChart>
      <c:dateAx>
        <c:axId val="54995673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60063"/>
        <c:crosses val="autoZero"/>
        <c:auto val="0"/>
        <c:lblOffset val="100"/>
        <c:baseTimeUnit val="days"/>
        <c:majorUnit val="7"/>
        <c:majorTimeUnit val="days"/>
      </c:dateAx>
      <c:valAx>
        <c:axId val="549960063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5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Facebook Campaign</a:t>
            </a:r>
            <a:r>
              <a:rPr lang="en-IN" b="1" baseline="0"/>
              <a:t> Objectives(1st Half)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'[1]Facebook Correlation Summary'!$B$1</c:f>
              <c:strCache>
                <c:ptCount val="1"/>
                <c:pt idx="0">
                  <c:v>App Event Optimization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'[1]Facebook Correlation Summary'!$A$2:$A$153</c:f>
              <c:numCache>
                <c:formatCode>General</c:formatCode>
                <c:ptCount val="152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  <c:pt idx="20">
                  <c:v>43790</c:v>
                </c:pt>
                <c:pt idx="21">
                  <c:v>43791</c:v>
                </c:pt>
                <c:pt idx="22">
                  <c:v>43792</c:v>
                </c:pt>
                <c:pt idx="23">
                  <c:v>43793</c:v>
                </c:pt>
                <c:pt idx="24">
                  <c:v>43794</c:v>
                </c:pt>
                <c:pt idx="25">
                  <c:v>43795</c:v>
                </c:pt>
                <c:pt idx="26">
                  <c:v>43796</c:v>
                </c:pt>
                <c:pt idx="27">
                  <c:v>43797</c:v>
                </c:pt>
                <c:pt idx="28">
                  <c:v>43798</c:v>
                </c:pt>
                <c:pt idx="29">
                  <c:v>43799</c:v>
                </c:pt>
                <c:pt idx="30">
                  <c:v>43800</c:v>
                </c:pt>
                <c:pt idx="31">
                  <c:v>43801</c:v>
                </c:pt>
                <c:pt idx="32">
                  <c:v>43802</c:v>
                </c:pt>
                <c:pt idx="33">
                  <c:v>43803</c:v>
                </c:pt>
                <c:pt idx="34">
                  <c:v>43804</c:v>
                </c:pt>
                <c:pt idx="35">
                  <c:v>43805</c:v>
                </c:pt>
                <c:pt idx="36">
                  <c:v>43806</c:v>
                </c:pt>
                <c:pt idx="37">
                  <c:v>43807</c:v>
                </c:pt>
                <c:pt idx="38">
                  <c:v>43808</c:v>
                </c:pt>
                <c:pt idx="39">
                  <c:v>43809</c:v>
                </c:pt>
                <c:pt idx="40">
                  <c:v>43810</c:v>
                </c:pt>
                <c:pt idx="41">
                  <c:v>43811</c:v>
                </c:pt>
                <c:pt idx="42">
                  <c:v>43812</c:v>
                </c:pt>
                <c:pt idx="43">
                  <c:v>43813</c:v>
                </c:pt>
                <c:pt idx="44">
                  <c:v>43814</c:v>
                </c:pt>
                <c:pt idx="45">
                  <c:v>43815</c:v>
                </c:pt>
                <c:pt idx="46">
                  <c:v>43816</c:v>
                </c:pt>
                <c:pt idx="47">
                  <c:v>43817</c:v>
                </c:pt>
                <c:pt idx="48">
                  <c:v>43818</c:v>
                </c:pt>
                <c:pt idx="49">
                  <c:v>43819</c:v>
                </c:pt>
                <c:pt idx="50">
                  <c:v>43820</c:v>
                </c:pt>
                <c:pt idx="51">
                  <c:v>43821</c:v>
                </c:pt>
                <c:pt idx="52">
                  <c:v>43822</c:v>
                </c:pt>
                <c:pt idx="53">
                  <c:v>43823</c:v>
                </c:pt>
                <c:pt idx="54">
                  <c:v>43824</c:v>
                </c:pt>
                <c:pt idx="55">
                  <c:v>43825</c:v>
                </c:pt>
                <c:pt idx="56">
                  <c:v>43826</c:v>
                </c:pt>
                <c:pt idx="57">
                  <c:v>43827</c:v>
                </c:pt>
                <c:pt idx="58">
                  <c:v>43828</c:v>
                </c:pt>
                <c:pt idx="59">
                  <c:v>43829</c:v>
                </c:pt>
                <c:pt idx="60">
                  <c:v>43830</c:v>
                </c:pt>
                <c:pt idx="61">
                  <c:v>43831</c:v>
                </c:pt>
                <c:pt idx="62">
                  <c:v>43832</c:v>
                </c:pt>
                <c:pt idx="63">
                  <c:v>43833</c:v>
                </c:pt>
                <c:pt idx="64">
                  <c:v>43834</c:v>
                </c:pt>
                <c:pt idx="65">
                  <c:v>43835</c:v>
                </c:pt>
                <c:pt idx="66">
                  <c:v>43836</c:v>
                </c:pt>
                <c:pt idx="67">
                  <c:v>43837</c:v>
                </c:pt>
                <c:pt idx="68">
                  <c:v>43838</c:v>
                </c:pt>
                <c:pt idx="69">
                  <c:v>43839</c:v>
                </c:pt>
                <c:pt idx="70">
                  <c:v>43840</c:v>
                </c:pt>
                <c:pt idx="71">
                  <c:v>43841</c:v>
                </c:pt>
                <c:pt idx="72">
                  <c:v>43842</c:v>
                </c:pt>
                <c:pt idx="73">
                  <c:v>43843</c:v>
                </c:pt>
                <c:pt idx="74">
                  <c:v>43844</c:v>
                </c:pt>
                <c:pt idx="75">
                  <c:v>43845</c:v>
                </c:pt>
                <c:pt idx="76">
                  <c:v>43846</c:v>
                </c:pt>
                <c:pt idx="77">
                  <c:v>43847</c:v>
                </c:pt>
                <c:pt idx="78">
                  <c:v>43848</c:v>
                </c:pt>
                <c:pt idx="79">
                  <c:v>43849</c:v>
                </c:pt>
                <c:pt idx="80">
                  <c:v>43850</c:v>
                </c:pt>
                <c:pt idx="81">
                  <c:v>43851</c:v>
                </c:pt>
                <c:pt idx="82">
                  <c:v>43852</c:v>
                </c:pt>
                <c:pt idx="83">
                  <c:v>43853</c:v>
                </c:pt>
                <c:pt idx="84">
                  <c:v>43854</c:v>
                </c:pt>
                <c:pt idx="85">
                  <c:v>43855</c:v>
                </c:pt>
                <c:pt idx="86">
                  <c:v>43856</c:v>
                </c:pt>
                <c:pt idx="87">
                  <c:v>43857</c:v>
                </c:pt>
                <c:pt idx="88">
                  <c:v>43858</c:v>
                </c:pt>
                <c:pt idx="89">
                  <c:v>43859</c:v>
                </c:pt>
                <c:pt idx="90">
                  <c:v>43860</c:v>
                </c:pt>
                <c:pt idx="91">
                  <c:v>43861</c:v>
                </c:pt>
                <c:pt idx="92">
                  <c:v>43862</c:v>
                </c:pt>
                <c:pt idx="93">
                  <c:v>43863</c:v>
                </c:pt>
                <c:pt idx="94">
                  <c:v>43864</c:v>
                </c:pt>
                <c:pt idx="95">
                  <c:v>43865</c:v>
                </c:pt>
                <c:pt idx="96">
                  <c:v>43866</c:v>
                </c:pt>
                <c:pt idx="97">
                  <c:v>43867</c:v>
                </c:pt>
                <c:pt idx="98">
                  <c:v>43868</c:v>
                </c:pt>
                <c:pt idx="99">
                  <c:v>43869</c:v>
                </c:pt>
                <c:pt idx="100">
                  <c:v>43870</c:v>
                </c:pt>
                <c:pt idx="101">
                  <c:v>43871</c:v>
                </c:pt>
                <c:pt idx="102">
                  <c:v>43872</c:v>
                </c:pt>
                <c:pt idx="103">
                  <c:v>43873</c:v>
                </c:pt>
                <c:pt idx="104">
                  <c:v>43874</c:v>
                </c:pt>
                <c:pt idx="105">
                  <c:v>43875</c:v>
                </c:pt>
                <c:pt idx="106">
                  <c:v>43876</c:v>
                </c:pt>
                <c:pt idx="107">
                  <c:v>43877</c:v>
                </c:pt>
                <c:pt idx="108">
                  <c:v>43878</c:v>
                </c:pt>
                <c:pt idx="109">
                  <c:v>43879</c:v>
                </c:pt>
                <c:pt idx="110">
                  <c:v>43880</c:v>
                </c:pt>
                <c:pt idx="111">
                  <c:v>43881</c:v>
                </c:pt>
                <c:pt idx="112">
                  <c:v>43882</c:v>
                </c:pt>
                <c:pt idx="113">
                  <c:v>43883</c:v>
                </c:pt>
                <c:pt idx="114">
                  <c:v>43884</c:v>
                </c:pt>
                <c:pt idx="115">
                  <c:v>43885</c:v>
                </c:pt>
                <c:pt idx="116">
                  <c:v>43886</c:v>
                </c:pt>
                <c:pt idx="117">
                  <c:v>43887</c:v>
                </c:pt>
                <c:pt idx="118">
                  <c:v>43888</c:v>
                </c:pt>
                <c:pt idx="119">
                  <c:v>43889</c:v>
                </c:pt>
                <c:pt idx="120">
                  <c:v>43890</c:v>
                </c:pt>
                <c:pt idx="121">
                  <c:v>43891</c:v>
                </c:pt>
                <c:pt idx="122">
                  <c:v>43892</c:v>
                </c:pt>
                <c:pt idx="123">
                  <c:v>43893</c:v>
                </c:pt>
                <c:pt idx="124">
                  <c:v>43894</c:v>
                </c:pt>
                <c:pt idx="125">
                  <c:v>43895</c:v>
                </c:pt>
                <c:pt idx="126">
                  <c:v>43896</c:v>
                </c:pt>
                <c:pt idx="127">
                  <c:v>43897</c:v>
                </c:pt>
                <c:pt idx="128">
                  <c:v>43898</c:v>
                </c:pt>
                <c:pt idx="129">
                  <c:v>43899</c:v>
                </c:pt>
                <c:pt idx="130">
                  <c:v>43900</c:v>
                </c:pt>
                <c:pt idx="131">
                  <c:v>43901</c:v>
                </c:pt>
                <c:pt idx="132">
                  <c:v>43902</c:v>
                </c:pt>
                <c:pt idx="133">
                  <c:v>43903</c:v>
                </c:pt>
                <c:pt idx="134">
                  <c:v>43904</c:v>
                </c:pt>
                <c:pt idx="135">
                  <c:v>43905</c:v>
                </c:pt>
                <c:pt idx="136">
                  <c:v>43906</c:v>
                </c:pt>
                <c:pt idx="137">
                  <c:v>43907</c:v>
                </c:pt>
                <c:pt idx="138">
                  <c:v>43908</c:v>
                </c:pt>
                <c:pt idx="139">
                  <c:v>43909</c:v>
                </c:pt>
                <c:pt idx="140">
                  <c:v>43910</c:v>
                </c:pt>
                <c:pt idx="141">
                  <c:v>43911</c:v>
                </c:pt>
                <c:pt idx="142">
                  <c:v>43912</c:v>
                </c:pt>
                <c:pt idx="143">
                  <c:v>43913</c:v>
                </c:pt>
                <c:pt idx="144">
                  <c:v>43914</c:v>
                </c:pt>
                <c:pt idx="145">
                  <c:v>43915</c:v>
                </c:pt>
                <c:pt idx="146">
                  <c:v>43916</c:v>
                </c:pt>
                <c:pt idx="147">
                  <c:v>43917</c:v>
                </c:pt>
                <c:pt idx="148">
                  <c:v>43918</c:v>
                </c:pt>
                <c:pt idx="149">
                  <c:v>43919</c:v>
                </c:pt>
                <c:pt idx="150">
                  <c:v>43920</c:v>
                </c:pt>
                <c:pt idx="151">
                  <c:v>43921</c:v>
                </c:pt>
              </c:numCache>
            </c:numRef>
          </c:cat>
          <c:val>
            <c:numRef>
              <c:f>'[1]Facebook Correlation Summary'!$B$2:$B$153</c:f>
              <c:numCache>
                <c:formatCode>General</c:formatCode>
                <c:ptCount val="152"/>
                <c:pt idx="0">
                  <c:v>16314</c:v>
                </c:pt>
                <c:pt idx="1">
                  <c:v>16968</c:v>
                </c:pt>
                <c:pt idx="2">
                  <c:v>13554</c:v>
                </c:pt>
                <c:pt idx="3">
                  <c:v>14212</c:v>
                </c:pt>
                <c:pt idx="4">
                  <c:v>10182</c:v>
                </c:pt>
                <c:pt idx="5">
                  <c:v>10148</c:v>
                </c:pt>
                <c:pt idx="6">
                  <c:v>6084</c:v>
                </c:pt>
                <c:pt idx="7">
                  <c:v>8034</c:v>
                </c:pt>
                <c:pt idx="8">
                  <c:v>10724</c:v>
                </c:pt>
                <c:pt idx="9">
                  <c:v>6862</c:v>
                </c:pt>
                <c:pt idx="10">
                  <c:v>10552</c:v>
                </c:pt>
                <c:pt idx="11">
                  <c:v>10940</c:v>
                </c:pt>
                <c:pt idx="12">
                  <c:v>5058</c:v>
                </c:pt>
                <c:pt idx="13">
                  <c:v>4862</c:v>
                </c:pt>
                <c:pt idx="14">
                  <c:v>9098</c:v>
                </c:pt>
                <c:pt idx="15">
                  <c:v>10054</c:v>
                </c:pt>
                <c:pt idx="16">
                  <c:v>7530</c:v>
                </c:pt>
                <c:pt idx="17">
                  <c:v>7440</c:v>
                </c:pt>
                <c:pt idx="18">
                  <c:v>6862</c:v>
                </c:pt>
                <c:pt idx="19">
                  <c:v>5040</c:v>
                </c:pt>
                <c:pt idx="20">
                  <c:v>6700</c:v>
                </c:pt>
                <c:pt idx="21">
                  <c:v>8878</c:v>
                </c:pt>
                <c:pt idx="22">
                  <c:v>9124</c:v>
                </c:pt>
                <c:pt idx="23">
                  <c:v>9376</c:v>
                </c:pt>
                <c:pt idx="24">
                  <c:v>9966</c:v>
                </c:pt>
                <c:pt idx="25">
                  <c:v>10348</c:v>
                </c:pt>
                <c:pt idx="26">
                  <c:v>9690</c:v>
                </c:pt>
                <c:pt idx="27">
                  <c:v>9354</c:v>
                </c:pt>
                <c:pt idx="28">
                  <c:v>11216</c:v>
                </c:pt>
                <c:pt idx="29">
                  <c:v>10382</c:v>
                </c:pt>
                <c:pt idx="30">
                  <c:v>7910</c:v>
                </c:pt>
                <c:pt idx="31">
                  <c:v>7936</c:v>
                </c:pt>
                <c:pt idx="32">
                  <c:v>6824</c:v>
                </c:pt>
                <c:pt idx="33">
                  <c:v>7262</c:v>
                </c:pt>
                <c:pt idx="34">
                  <c:v>8476</c:v>
                </c:pt>
                <c:pt idx="35">
                  <c:v>10778</c:v>
                </c:pt>
                <c:pt idx="36">
                  <c:v>10792</c:v>
                </c:pt>
                <c:pt idx="37">
                  <c:v>9330</c:v>
                </c:pt>
                <c:pt idx="38">
                  <c:v>10750</c:v>
                </c:pt>
                <c:pt idx="39">
                  <c:v>10902</c:v>
                </c:pt>
                <c:pt idx="40">
                  <c:v>12386</c:v>
                </c:pt>
                <c:pt idx="41">
                  <c:v>7452</c:v>
                </c:pt>
                <c:pt idx="42">
                  <c:v>9618</c:v>
                </c:pt>
                <c:pt idx="43">
                  <c:v>6598</c:v>
                </c:pt>
                <c:pt idx="44">
                  <c:v>5022</c:v>
                </c:pt>
                <c:pt idx="45">
                  <c:v>5896</c:v>
                </c:pt>
                <c:pt idx="46">
                  <c:v>4808</c:v>
                </c:pt>
                <c:pt idx="47">
                  <c:v>5858</c:v>
                </c:pt>
                <c:pt idx="48">
                  <c:v>6362</c:v>
                </c:pt>
                <c:pt idx="49">
                  <c:v>7238</c:v>
                </c:pt>
                <c:pt idx="50">
                  <c:v>8460</c:v>
                </c:pt>
                <c:pt idx="51">
                  <c:v>8420</c:v>
                </c:pt>
                <c:pt idx="52">
                  <c:v>7920</c:v>
                </c:pt>
                <c:pt idx="53">
                  <c:v>9210</c:v>
                </c:pt>
                <c:pt idx="54">
                  <c:v>13114</c:v>
                </c:pt>
                <c:pt idx="55">
                  <c:v>14642</c:v>
                </c:pt>
                <c:pt idx="56">
                  <c:v>12984</c:v>
                </c:pt>
                <c:pt idx="57">
                  <c:v>12922</c:v>
                </c:pt>
                <c:pt idx="58">
                  <c:v>12200</c:v>
                </c:pt>
                <c:pt idx="59">
                  <c:v>14664</c:v>
                </c:pt>
                <c:pt idx="60">
                  <c:v>13246</c:v>
                </c:pt>
                <c:pt idx="61">
                  <c:v>8209</c:v>
                </c:pt>
                <c:pt idx="62">
                  <c:v>10702</c:v>
                </c:pt>
                <c:pt idx="63">
                  <c:v>7108</c:v>
                </c:pt>
                <c:pt idx="64">
                  <c:v>7811</c:v>
                </c:pt>
                <c:pt idx="65">
                  <c:v>6516</c:v>
                </c:pt>
                <c:pt idx="66">
                  <c:v>7916</c:v>
                </c:pt>
                <c:pt idx="67">
                  <c:v>7004</c:v>
                </c:pt>
                <c:pt idx="68">
                  <c:v>6010</c:v>
                </c:pt>
                <c:pt idx="69">
                  <c:v>5814</c:v>
                </c:pt>
                <c:pt idx="70">
                  <c:v>6793</c:v>
                </c:pt>
                <c:pt idx="71">
                  <c:v>7178</c:v>
                </c:pt>
                <c:pt idx="72">
                  <c:v>6873</c:v>
                </c:pt>
                <c:pt idx="73">
                  <c:v>7076</c:v>
                </c:pt>
                <c:pt idx="74">
                  <c:v>6474</c:v>
                </c:pt>
                <c:pt idx="75">
                  <c:v>6757</c:v>
                </c:pt>
                <c:pt idx="76">
                  <c:v>7697</c:v>
                </c:pt>
                <c:pt idx="77">
                  <c:v>6636</c:v>
                </c:pt>
                <c:pt idx="78">
                  <c:v>7094</c:v>
                </c:pt>
                <c:pt idx="79">
                  <c:v>7505</c:v>
                </c:pt>
                <c:pt idx="80">
                  <c:v>8610</c:v>
                </c:pt>
                <c:pt idx="81">
                  <c:v>9920</c:v>
                </c:pt>
                <c:pt idx="82">
                  <c:v>7961</c:v>
                </c:pt>
                <c:pt idx="83">
                  <c:v>7493</c:v>
                </c:pt>
                <c:pt idx="84">
                  <c:v>6546</c:v>
                </c:pt>
                <c:pt idx="85">
                  <c:v>6569</c:v>
                </c:pt>
                <c:pt idx="86">
                  <c:v>5914</c:v>
                </c:pt>
                <c:pt idx="87">
                  <c:v>5837</c:v>
                </c:pt>
                <c:pt idx="88">
                  <c:v>5190</c:v>
                </c:pt>
                <c:pt idx="89">
                  <c:v>5411</c:v>
                </c:pt>
                <c:pt idx="90">
                  <c:v>3530</c:v>
                </c:pt>
                <c:pt idx="91">
                  <c:v>3229</c:v>
                </c:pt>
                <c:pt idx="92">
                  <c:v>3569</c:v>
                </c:pt>
                <c:pt idx="93">
                  <c:v>3704</c:v>
                </c:pt>
                <c:pt idx="94">
                  <c:v>4946</c:v>
                </c:pt>
                <c:pt idx="95">
                  <c:v>4664</c:v>
                </c:pt>
                <c:pt idx="96">
                  <c:v>5911</c:v>
                </c:pt>
                <c:pt idx="97">
                  <c:v>7319</c:v>
                </c:pt>
                <c:pt idx="98">
                  <c:v>7528</c:v>
                </c:pt>
                <c:pt idx="99">
                  <c:v>7774</c:v>
                </c:pt>
                <c:pt idx="100">
                  <c:v>7077</c:v>
                </c:pt>
                <c:pt idx="101">
                  <c:v>6239</c:v>
                </c:pt>
                <c:pt idx="102">
                  <c:v>7008</c:v>
                </c:pt>
                <c:pt idx="103">
                  <c:v>8446</c:v>
                </c:pt>
                <c:pt idx="104">
                  <c:v>8126</c:v>
                </c:pt>
                <c:pt idx="105">
                  <c:v>6608</c:v>
                </c:pt>
                <c:pt idx="106">
                  <c:v>6712</c:v>
                </c:pt>
                <c:pt idx="107">
                  <c:v>6267</c:v>
                </c:pt>
                <c:pt idx="108">
                  <c:v>6785</c:v>
                </c:pt>
                <c:pt idx="109">
                  <c:v>8461</c:v>
                </c:pt>
                <c:pt idx="110">
                  <c:v>9482</c:v>
                </c:pt>
                <c:pt idx="111">
                  <c:v>8689</c:v>
                </c:pt>
                <c:pt idx="112">
                  <c:v>8419</c:v>
                </c:pt>
                <c:pt idx="113">
                  <c:v>8000</c:v>
                </c:pt>
                <c:pt idx="114">
                  <c:v>5397</c:v>
                </c:pt>
                <c:pt idx="115">
                  <c:v>6185</c:v>
                </c:pt>
                <c:pt idx="116">
                  <c:v>5395</c:v>
                </c:pt>
                <c:pt idx="117">
                  <c:v>4887</c:v>
                </c:pt>
                <c:pt idx="118">
                  <c:v>4970</c:v>
                </c:pt>
                <c:pt idx="119">
                  <c:v>5081</c:v>
                </c:pt>
                <c:pt idx="120">
                  <c:v>4372</c:v>
                </c:pt>
                <c:pt idx="121">
                  <c:v>4173</c:v>
                </c:pt>
                <c:pt idx="122">
                  <c:v>7139</c:v>
                </c:pt>
                <c:pt idx="123">
                  <c:v>6621</c:v>
                </c:pt>
                <c:pt idx="124">
                  <c:v>5704</c:v>
                </c:pt>
                <c:pt idx="125">
                  <c:v>6206</c:v>
                </c:pt>
                <c:pt idx="126">
                  <c:v>6192</c:v>
                </c:pt>
                <c:pt idx="127">
                  <c:v>7420</c:v>
                </c:pt>
                <c:pt idx="128">
                  <c:v>7433</c:v>
                </c:pt>
                <c:pt idx="129">
                  <c:v>7032</c:v>
                </c:pt>
                <c:pt idx="130">
                  <c:v>7162</c:v>
                </c:pt>
                <c:pt idx="131">
                  <c:v>7385</c:v>
                </c:pt>
                <c:pt idx="132">
                  <c:v>7933</c:v>
                </c:pt>
                <c:pt idx="133">
                  <c:v>8196</c:v>
                </c:pt>
                <c:pt idx="134">
                  <c:v>10437</c:v>
                </c:pt>
                <c:pt idx="135">
                  <c:v>8347</c:v>
                </c:pt>
                <c:pt idx="136">
                  <c:v>9025</c:v>
                </c:pt>
                <c:pt idx="137">
                  <c:v>11126</c:v>
                </c:pt>
                <c:pt idx="138">
                  <c:v>11194</c:v>
                </c:pt>
                <c:pt idx="139">
                  <c:v>11137</c:v>
                </c:pt>
                <c:pt idx="140">
                  <c:v>12593</c:v>
                </c:pt>
                <c:pt idx="141">
                  <c:v>14733</c:v>
                </c:pt>
                <c:pt idx="142">
                  <c:v>9544</c:v>
                </c:pt>
                <c:pt idx="143">
                  <c:v>9466</c:v>
                </c:pt>
                <c:pt idx="144">
                  <c:v>8185</c:v>
                </c:pt>
                <c:pt idx="145">
                  <c:v>10153</c:v>
                </c:pt>
                <c:pt idx="146">
                  <c:v>7975</c:v>
                </c:pt>
                <c:pt idx="147">
                  <c:v>6082</c:v>
                </c:pt>
                <c:pt idx="148">
                  <c:v>5871</c:v>
                </c:pt>
                <c:pt idx="149">
                  <c:v>6119</c:v>
                </c:pt>
                <c:pt idx="150">
                  <c:v>7111</c:v>
                </c:pt>
                <c:pt idx="151">
                  <c:v>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C-4A9E-A30D-084AA1A887C7}"/>
            </c:ext>
          </c:extLst>
        </c:ser>
        <c:ser>
          <c:idx val="1"/>
          <c:order val="1"/>
          <c:tx>
            <c:strRef>
              <c:f>'[1]Facebook Correlation Summary'!$C$1</c:f>
              <c:strCache>
                <c:ptCount val="1"/>
                <c:pt idx="0">
                  <c:v>ROAS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'[1]Facebook Correlation Summary'!$A$2:$A$153</c:f>
              <c:numCache>
                <c:formatCode>General</c:formatCode>
                <c:ptCount val="152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  <c:pt idx="20">
                  <c:v>43790</c:v>
                </c:pt>
                <c:pt idx="21">
                  <c:v>43791</c:v>
                </c:pt>
                <c:pt idx="22">
                  <c:v>43792</c:v>
                </c:pt>
                <c:pt idx="23">
                  <c:v>43793</c:v>
                </c:pt>
                <c:pt idx="24">
                  <c:v>43794</c:v>
                </c:pt>
                <c:pt idx="25">
                  <c:v>43795</c:v>
                </c:pt>
                <c:pt idx="26">
                  <c:v>43796</c:v>
                </c:pt>
                <c:pt idx="27">
                  <c:v>43797</c:v>
                </c:pt>
                <c:pt idx="28">
                  <c:v>43798</c:v>
                </c:pt>
                <c:pt idx="29">
                  <c:v>43799</c:v>
                </c:pt>
                <c:pt idx="30">
                  <c:v>43800</c:v>
                </c:pt>
                <c:pt idx="31">
                  <c:v>43801</c:v>
                </c:pt>
                <c:pt idx="32">
                  <c:v>43802</c:v>
                </c:pt>
                <c:pt idx="33">
                  <c:v>43803</c:v>
                </c:pt>
                <c:pt idx="34">
                  <c:v>43804</c:v>
                </c:pt>
                <c:pt idx="35">
                  <c:v>43805</c:v>
                </c:pt>
                <c:pt idx="36">
                  <c:v>43806</c:v>
                </c:pt>
                <c:pt idx="37">
                  <c:v>43807</c:v>
                </c:pt>
                <c:pt idx="38">
                  <c:v>43808</c:v>
                </c:pt>
                <c:pt idx="39">
                  <c:v>43809</c:v>
                </c:pt>
                <c:pt idx="40">
                  <c:v>43810</c:v>
                </c:pt>
                <c:pt idx="41">
                  <c:v>43811</c:v>
                </c:pt>
                <c:pt idx="42">
                  <c:v>43812</c:v>
                </c:pt>
                <c:pt idx="43">
                  <c:v>43813</c:v>
                </c:pt>
                <c:pt idx="44">
                  <c:v>43814</c:v>
                </c:pt>
                <c:pt idx="45">
                  <c:v>43815</c:v>
                </c:pt>
                <c:pt idx="46">
                  <c:v>43816</c:v>
                </c:pt>
                <c:pt idx="47">
                  <c:v>43817</c:v>
                </c:pt>
                <c:pt idx="48">
                  <c:v>43818</c:v>
                </c:pt>
                <c:pt idx="49">
                  <c:v>43819</c:v>
                </c:pt>
                <c:pt idx="50">
                  <c:v>43820</c:v>
                </c:pt>
                <c:pt idx="51">
                  <c:v>43821</c:v>
                </c:pt>
                <c:pt idx="52">
                  <c:v>43822</c:v>
                </c:pt>
                <c:pt idx="53">
                  <c:v>43823</c:v>
                </c:pt>
                <c:pt idx="54">
                  <c:v>43824</c:v>
                </c:pt>
                <c:pt idx="55">
                  <c:v>43825</c:v>
                </c:pt>
                <c:pt idx="56">
                  <c:v>43826</c:v>
                </c:pt>
                <c:pt idx="57">
                  <c:v>43827</c:v>
                </c:pt>
                <c:pt idx="58">
                  <c:v>43828</c:v>
                </c:pt>
                <c:pt idx="59">
                  <c:v>43829</c:v>
                </c:pt>
                <c:pt idx="60">
                  <c:v>43830</c:v>
                </c:pt>
                <c:pt idx="61">
                  <c:v>43831</c:v>
                </c:pt>
                <c:pt idx="62">
                  <c:v>43832</c:v>
                </c:pt>
                <c:pt idx="63">
                  <c:v>43833</c:v>
                </c:pt>
                <c:pt idx="64">
                  <c:v>43834</c:v>
                </c:pt>
                <c:pt idx="65">
                  <c:v>43835</c:v>
                </c:pt>
                <c:pt idx="66">
                  <c:v>43836</c:v>
                </c:pt>
                <c:pt idx="67">
                  <c:v>43837</c:v>
                </c:pt>
                <c:pt idx="68">
                  <c:v>43838</c:v>
                </c:pt>
                <c:pt idx="69">
                  <c:v>43839</c:v>
                </c:pt>
                <c:pt idx="70">
                  <c:v>43840</c:v>
                </c:pt>
                <c:pt idx="71">
                  <c:v>43841</c:v>
                </c:pt>
                <c:pt idx="72">
                  <c:v>43842</c:v>
                </c:pt>
                <c:pt idx="73">
                  <c:v>43843</c:v>
                </c:pt>
                <c:pt idx="74">
                  <c:v>43844</c:v>
                </c:pt>
                <c:pt idx="75">
                  <c:v>43845</c:v>
                </c:pt>
                <c:pt idx="76">
                  <c:v>43846</c:v>
                </c:pt>
                <c:pt idx="77">
                  <c:v>43847</c:v>
                </c:pt>
                <c:pt idx="78">
                  <c:v>43848</c:v>
                </c:pt>
                <c:pt idx="79">
                  <c:v>43849</c:v>
                </c:pt>
                <c:pt idx="80">
                  <c:v>43850</c:v>
                </c:pt>
                <c:pt idx="81">
                  <c:v>43851</c:v>
                </c:pt>
                <c:pt idx="82">
                  <c:v>43852</c:v>
                </c:pt>
                <c:pt idx="83">
                  <c:v>43853</c:v>
                </c:pt>
                <c:pt idx="84">
                  <c:v>43854</c:v>
                </c:pt>
                <c:pt idx="85">
                  <c:v>43855</c:v>
                </c:pt>
                <c:pt idx="86">
                  <c:v>43856</c:v>
                </c:pt>
                <c:pt idx="87">
                  <c:v>43857</c:v>
                </c:pt>
                <c:pt idx="88">
                  <c:v>43858</c:v>
                </c:pt>
                <c:pt idx="89">
                  <c:v>43859</c:v>
                </c:pt>
                <c:pt idx="90">
                  <c:v>43860</c:v>
                </c:pt>
                <c:pt idx="91">
                  <c:v>43861</c:v>
                </c:pt>
                <c:pt idx="92">
                  <c:v>43862</c:v>
                </c:pt>
                <c:pt idx="93">
                  <c:v>43863</c:v>
                </c:pt>
                <c:pt idx="94">
                  <c:v>43864</c:v>
                </c:pt>
                <c:pt idx="95">
                  <c:v>43865</c:v>
                </c:pt>
                <c:pt idx="96">
                  <c:v>43866</c:v>
                </c:pt>
                <c:pt idx="97">
                  <c:v>43867</c:v>
                </c:pt>
                <c:pt idx="98">
                  <c:v>43868</c:v>
                </c:pt>
                <c:pt idx="99">
                  <c:v>43869</c:v>
                </c:pt>
                <c:pt idx="100">
                  <c:v>43870</c:v>
                </c:pt>
                <c:pt idx="101">
                  <c:v>43871</c:v>
                </c:pt>
                <c:pt idx="102">
                  <c:v>43872</c:v>
                </c:pt>
                <c:pt idx="103">
                  <c:v>43873</c:v>
                </c:pt>
                <c:pt idx="104">
                  <c:v>43874</c:v>
                </c:pt>
                <c:pt idx="105">
                  <c:v>43875</c:v>
                </c:pt>
                <c:pt idx="106">
                  <c:v>43876</c:v>
                </c:pt>
                <c:pt idx="107">
                  <c:v>43877</c:v>
                </c:pt>
                <c:pt idx="108">
                  <c:v>43878</c:v>
                </c:pt>
                <c:pt idx="109">
                  <c:v>43879</c:v>
                </c:pt>
                <c:pt idx="110">
                  <c:v>43880</c:v>
                </c:pt>
                <c:pt idx="111">
                  <c:v>43881</c:v>
                </c:pt>
                <c:pt idx="112">
                  <c:v>43882</c:v>
                </c:pt>
                <c:pt idx="113">
                  <c:v>43883</c:v>
                </c:pt>
                <c:pt idx="114">
                  <c:v>43884</c:v>
                </c:pt>
                <c:pt idx="115">
                  <c:v>43885</c:v>
                </c:pt>
                <c:pt idx="116">
                  <c:v>43886</c:v>
                </c:pt>
                <c:pt idx="117">
                  <c:v>43887</c:v>
                </c:pt>
                <c:pt idx="118">
                  <c:v>43888</c:v>
                </c:pt>
                <c:pt idx="119">
                  <c:v>43889</c:v>
                </c:pt>
                <c:pt idx="120">
                  <c:v>43890</c:v>
                </c:pt>
                <c:pt idx="121">
                  <c:v>43891</c:v>
                </c:pt>
                <c:pt idx="122">
                  <c:v>43892</c:v>
                </c:pt>
                <c:pt idx="123">
                  <c:v>43893</c:v>
                </c:pt>
                <c:pt idx="124">
                  <c:v>43894</c:v>
                </c:pt>
                <c:pt idx="125">
                  <c:v>43895</c:v>
                </c:pt>
                <c:pt idx="126">
                  <c:v>43896</c:v>
                </c:pt>
                <c:pt idx="127">
                  <c:v>43897</c:v>
                </c:pt>
                <c:pt idx="128">
                  <c:v>43898</c:v>
                </c:pt>
                <c:pt idx="129">
                  <c:v>43899</c:v>
                </c:pt>
                <c:pt idx="130">
                  <c:v>43900</c:v>
                </c:pt>
                <c:pt idx="131">
                  <c:v>43901</c:v>
                </c:pt>
                <c:pt idx="132">
                  <c:v>43902</c:v>
                </c:pt>
                <c:pt idx="133">
                  <c:v>43903</c:v>
                </c:pt>
                <c:pt idx="134">
                  <c:v>43904</c:v>
                </c:pt>
                <c:pt idx="135">
                  <c:v>43905</c:v>
                </c:pt>
                <c:pt idx="136">
                  <c:v>43906</c:v>
                </c:pt>
                <c:pt idx="137">
                  <c:v>43907</c:v>
                </c:pt>
                <c:pt idx="138">
                  <c:v>43908</c:v>
                </c:pt>
                <c:pt idx="139">
                  <c:v>43909</c:v>
                </c:pt>
                <c:pt idx="140">
                  <c:v>43910</c:v>
                </c:pt>
                <c:pt idx="141">
                  <c:v>43911</c:v>
                </c:pt>
                <c:pt idx="142">
                  <c:v>43912</c:v>
                </c:pt>
                <c:pt idx="143">
                  <c:v>43913</c:v>
                </c:pt>
                <c:pt idx="144">
                  <c:v>43914</c:v>
                </c:pt>
                <c:pt idx="145">
                  <c:v>43915</c:v>
                </c:pt>
                <c:pt idx="146">
                  <c:v>43916</c:v>
                </c:pt>
                <c:pt idx="147">
                  <c:v>43917</c:v>
                </c:pt>
                <c:pt idx="148">
                  <c:v>43918</c:v>
                </c:pt>
                <c:pt idx="149">
                  <c:v>43919</c:v>
                </c:pt>
                <c:pt idx="150">
                  <c:v>43920</c:v>
                </c:pt>
                <c:pt idx="151">
                  <c:v>43921</c:v>
                </c:pt>
              </c:numCache>
            </c:numRef>
          </c:cat>
          <c:val>
            <c:numRef>
              <c:f>'[1]Facebook Correlation Summary'!$C$2:$C$153</c:f>
              <c:numCache>
                <c:formatCode>General</c:formatCode>
                <c:ptCount val="152"/>
                <c:pt idx="0">
                  <c:v>19460</c:v>
                </c:pt>
                <c:pt idx="1">
                  <c:v>17256</c:v>
                </c:pt>
                <c:pt idx="2">
                  <c:v>14852</c:v>
                </c:pt>
                <c:pt idx="3">
                  <c:v>18052</c:v>
                </c:pt>
                <c:pt idx="4">
                  <c:v>15510</c:v>
                </c:pt>
                <c:pt idx="5">
                  <c:v>13760</c:v>
                </c:pt>
                <c:pt idx="6">
                  <c:v>13718</c:v>
                </c:pt>
                <c:pt idx="7">
                  <c:v>14918</c:v>
                </c:pt>
                <c:pt idx="8">
                  <c:v>20316</c:v>
                </c:pt>
                <c:pt idx="9">
                  <c:v>14518</c:v>
                </c:pt>
                <c:pt idx="10">
                  <c:v>18532</c:v>
                </c:pt>
                <c:pt idx="11">
                  <c:v>16364</c:v>
                </c:pt>
                <c:pt idx="12">
                  <c:v>10468</c:v>
                </c:pt>
                <c:pt idx="13">
                  <c:v>8106</c:v>
                </c:pt>
                <c:pt idx="14">
                  <c:v>10976</c:v>
                </c:pt>
                <c:pt idx="15">
                  <c:v>11872</c:v>
                </c:pt>
                <c:pt idx="16">
                  <c:v>9842</c:v>
                </c:pt>
                <c:pt idx="17">
                  <c:v>10144</c:v>
                </c:pt>
                <c:pt idx="18">
                  <c:v>10868</c:v>
                </c:pt>
                <c:pt idx="19">
                  <c:v>10816</c:v>
                </c:pt>
                <c:pt idx="20">
                  <c:v>14160</c:v>
                </c:pt>
                <c:pt idx="21">
                  <c:v>18482</c:v>
                </c:pt>
                <c:pt idx="22">
                  <c:v>18462</c:v>
                </c:pt>
                <c:pt idx="23">
                  <c:v>16834</c:v>
                </c:pt>
                <c:pt idx="24">
                  <c:v>15080</c:v>
                </c:pt>
                <c:pt idx="25">
                  <c:v>17344</c:v>
                </c:pt>
                <c:pt idx="26">
                  <c:v>16746</c:v>
                </c:pt>
                <c:pt idx="27">
                  <c:v>11188</c:v>
                </c:pt>
                <c:pt idx="28">
                  <c:v>18972</c:v>
                </c:pt>
                <c:pt idx="29">
                  <c:v>19276</c:v>
                </c:pt>
                <c:pt idx="30">
                  <c:v>14650</c:v>
                </c:pt>
                <c:pt idx="31">
                  <c:v>14774</c:v>
                </c:pt>
                <c:pt idx="32">
                  <c:v>16302</c:v>
                </c:pt>
                <c:pt idx="33">
                  <c:v>15374</c:v>
                </c:pt>
                <c:pt idx="34">
                  <c:v>16832</c:v>
                </c:pt>
                <c:pt idx="35">
                  <c:v>19382</c:v>
                </c:pt>
                <c:pt idx="36">
                  <c:v>18106</c:v>
                </c:pt>
                <c:pt idx="37">
                  <c:v>14062</c:v>
                </c:pt>
                <c:pt idx="38">
                  <c:v>19468</c:v>
                </c:pt>
                <c:pt idx="39">
                  <c:v>19768</c:v>
                </c:pt>
                <c:pt idx="40">
                  <c:v>16034</c:v>
                </c:pt>
                <c:pt idx="41">
                  <c:v>9950</c:v>
                </c:pt>
                <c:pt idx="42">
                  <c:v>18076</c:v>
                </c:pt>
                <c:pt idx="43">
                  <c:v>12050</c:v>
                </c:pt>
                <c:pt idx="44">
                  <c:v>8398</c:v>
                </c:pt>
                <c:pt idx="45">
                  <c:v>12780</c:v>
                </c:pt>
                <c:pt idx="46">
                  <c:v>10852</c:v>
                </c:pt>
                <c:pt idx="47">
                  <c:v>13344</c:v>
                </c:pt>
                <c:pt idx="48">
                  <c:v>12642</c:v>
                </c:pt>
                <c:pt idx="49">
                  <c:v>18778</c:v>
                </c:pt>
                <c:pt idx="50">
                  <c:v>24480</c:v>
                </c:pt>
                <c:pt idx="51">
                  <c:v>20764</c:v>
                </c:pt>
                <c:pt idx="52">
                  <c:v>18918</c:v>
                </c:pt>
                <c:pt idx="53">
                  <c:v>15862</c:v>
                </c:pt>
                <c:pt idx="54">
                  <c:v>16546</c:v>
                </c:pt>
                <c:pt idx="55">
                  <c:v>19560</c:v>
                </c:pt>
                <c:pt idx="56">
                  <c:v>17508</c:v>
                </c:pt>
                <c:pt idx="57">
                  <c:v>16788</c:v>
                </c:pt>
                <c:pt idx="58">
                  <c:v>15068</c:v>
                </c:pt>
                <c:pt idx="59">
                  <c:v>20372</c:v>
                </c:pt>
                <c:pt idx="60">
                  <c:v>23200</c:v>
                </c:pt>
                <c:pt idx="61">
                  <c:v>13116</c:v>
                </c:pt>
                <c:pt idx="62">
                  <c:v>15624</c:v>
                </c:pt>
                <c:pt idx="63">
                  <c:v>14812</c:v>
                </c:pt>
                <c:pt idx="64">
                  <c:v>15224</c:v>
                </c:pt>
                <c:pt idx="65">
                  <c:v>10255</c:v>
                </c:pt>
                <c:pt idx="66">
                  <c:v>12289</c:v>
                </c:pt>
                <c:pt idx="67">
                  <c:v>12406</c:v>
                </c:pt>
                <c:pt idx="68">
                  <c:v>11374</c:v>
                </c:pt>
                <c:pt idx="69">
                  <c:v>10398</c:v>
                </c:pt>
                <c:pt idx="70">
                  <c:v>12537</c:v>
                </c:pt>
                <c:pt idx="71">
                  <c:v>11806</c:v>
                </c:pt>
                <c:pt idx="72">
                  <c:v>15962</c:v>
                </c:pt>
                <c:pt idx="73">
                  <c:v>14789</c:v>
                </c:pt>
                <c:pt idx="74">
                  <c:v>12394</c:v>
                </c:pt>
                <c:pt idx="75">
                  <c:v>12433</c:v>
                </c:pt>
                <c:pt idx="76">
                  <c:v>13824</c:v>
                </c:pt>
                <c:pt idx="77">
                  <c:v>11032</c:v>
                </c:pt>
                <c:pt idx="78">
                  <c:v>11618</c:v>
                </c:pt>
                <c:pt idx="79">
                  <c:v>11533</c:v>
                </c:pt>
                <c:pt idx="80">
                  <c:v>10332</c:v>
                </c:pt>
                <c:pt idx="81">
                  <c:v>10118</c:v>
                </c:pt>
                <c:pt idx="82">
                  <c:v>9076</c:v>
                </c:pt>
                <c:pt idx="83">
                  <c:v>8384</c:v>
                </c:pt>
                <c:pt idx="84">
                  <c:v>8014</c:v>
                </c:pt>
                <c:pt idx="85">
                  <c:v>8501</c:v>
                </c:pt>
                <c:pt idx="86">
                  <c:v>6670</c:v>
                </c:pt>
                <c:pt idx="87">
                  <c:v>6057</c:v>
                </c:pt>
                <c:pt idx="88">
                  <c:v>7180</c:v>
                </c:pt>
                <c:pt idx="89">
                  <c:v>6605</c:v>
                </c:pt>
                <c:pt idx="90">
                  <c:v>4852</c:v>
                </c:pt>
                <c:pt idx="91">
                  <c:v>4589</c:v>
                </c:pt>
                <c:pt idx="92">
                  <c:v>3842</c:v>
                </c:pt>
                <c:pt idx="93">
                  <c:v>4454</c:v>
                </c:pt>
                <c:pt idx="94">
                  <c:v>5686</c:v>
                </c:pt>
                <c:pt idx="95">
                  <c:v>7740</c:v>
                </c:pt>
                <c:pt idx="96">
                  <c:v>8572</c:v>
                </c:pt>
                <c:pt idx="97">
                  <c:v>9857</c:v>
                </c:pt>
                <c:pt idx="98">
                  <c:v>8741</c:v>
                </c:pt>
                <c:pt idx="99">
                  <c:v>9499</c:v>
                </c:pt>
                <c:pt idx="100">
                  <c:v>7739</c:v>
                </c:pt>
                <c:pt idx="101">
                  <c:v>8051</c:v>
                </c:pt>
                <c:pt idx="102">
                  <c:v>8745</c:v>
                </c:pt>
                <c:pt idx="103">
                  <c:v>8622</c:v>
                </c:pt>
                <c:pt idx="104">
                  <c:v>7904</c:v>
                </c:pt>
                <c:pt idx="105">
                  <c:v>8836</c:v>
                </c:pt>
                <c:pt idx="106">
                  <c:v>8376</c:v>
                </c:pt>
                <c:pt idx="107">
                  <c:v>6827</c:v>
                </c:pt>
                <c:pt idx="108">
                  <c:v>6768</c:v>
                </c:pt>
                <c:pt idx="109">
                  <c:v>9157</c:v>
                </c:pt>
                <c:pt idx="110">
                  <c:v>9131</c:v>
                </c:pt>
                <c:pt idx="111">
                  <c:v>8506</c:v>
                </c:pt>
                <c:pt idx="112">
                  <c:v>8446</c:v>
                </c:pt>
                <c:pt idx="113">
                  <c:v>9991</c:v>
                </c:pt>
                <c:pt idx="114">
                  <c:v>7941</c:v>
                </c:pt>
                <c:pt idx="115">
                  <c:v>9407</c:v>
                </c:pt>
                <c:pt idx="116">
                  <c:v>6666</c:v>
                </c:pt>
                <c:pt idx="117">
                  <c:v>6378</c:v>
                </c:pt>
                <c:pt idx="118">
                  <c:v>7104</c:v>
                </c:pt>
                <c:pt idx="119">
                  <c:v>8529</c:v>
                </c:pt>
                <c:pt idx="120">
                  <c:v>7606</c:v>
                </c:pt>
                <c:pt idx="121">
                  <c:v>8310</c:v>
                </c:pt>
                <c:pt idx="122">
                  <c:v>12319</c:v>
                </c:pt>
                <c:pt idx="123">
                  <c:v>9913</c:v>
                </c:pt>
                <c:pt idx="124">
                  <c:v>10610</c:v>
                </c:pt>
                <c:pt idx="125">
                  <c:v>9923</c:v>
                </c:pt>
                <c:pt idx="126">
                  <c:v>11111</c:v>
                </c:pt>
                <c:pt idx="127">
                  <c:v>11523</c:v>
                </c:pt>
                <c:pt idx="128">
                  <c:v>10749</c:v>
                </c:pt>
                <c:pt idx="129">
                  <c:v>8824</c:v>
                </c:pt>
                <c:pt idx="130">
                  <c:v>7900</c:v>
                </c:pt>
                <c:pt idx="131">
                  <c:v>7762</c:v>
                </c:pt>
                <c:pt idx="132">
                  <c:v>7635</c:v>
                </c:pt>
                <c:pt idx="133">
                  <c:v>7358</c:v>
                </c:pt>
                <c:pt idx="134">
                  <c:v>8933</c:v>
                </c:pt>
                <c:pt idx="135">
                  <c:v>7831</c:v>
                </c:pt>
                <c:pt idx="136">
                  <c:v>8546</c:v>
                </c:pt>
                <c:pt idx="137">
                  <c:v>10759</c:v>
                </c:pt>
                <c:pt idx="138">
                  <c:v>11977</c:v>
                </c:pt>
                <c:pt idx="139">
                  <c:v>14898</c:v>
                </c:pt>
                <c:pt idx="140">
                  <c:v>19915</c:v>
                </c:pt>
                <c:pt idx="141">
                  <c:v>21923</c:v>
                </c:pt>
                <c:pt idx="142">
                  <c:v>12519</c:v>
                </c:pt>
                <c:pt idx="143">
                  <c:v>15005</c:v>
                </c:pt>
                <c:pt idx="144">
                  <c:v>16121</c:v>
                </c:pt>
                <c:pt idx="145">
                  <c:v>23280</c:v>
                </c:pt>
                <c:pt idx="146">
                  <c:v>20499</c:v>
                </c:pt>
                <c:pt idx="147">
                  <c:v>19675</c:v>
                </c:pt>
                <c:pt idx="148">
                  <c:v>17653</c:v>
                </c:pt>
                <c:pt idx="149">
                  <c:v>19691</c:v>
                </c:pt>
                <c:pt idx="150">
                  <c:v>16851</c:v>
                </c:pt>
                <c:pt idx="151">
                  <c:v>16619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C-4A9E-A30D-084AA1A887C7}"/>
            </c:ext>
          </c:extLst>
        </c:ser>
        <c:ser>
          <c:idx val="2"/>
          <c:order val="2"/>
          <c:tx>
            <c:strRef>
              <c:f>'[1]Facebook Correlation Summary'!$D$1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'[1]Facebook Correlation Summary'!$A$2:$A$153</c:f>
              <c:numCache>
                <c:formatCode>General</c:formatCode>
                <c:ptCount val="152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  <c:pt idx="20">
                  <c:v>43790</c:v>
                </c:pt>
                <c:pt idx="21">
                  <c:v>43791</c:v>
                </c:pt>
                <c:pt idx="22">
                  <c:v>43792</c:v>
                </c:pt>
                <c:pt idx="23">
                  <c:v>43793</c:v>
                </c:pt>
                <c:pt idx="24">
                  <c:v>43794</c:v>
                </c:pt>
                <c:pt idx="25">
                  <c:v>43795</c:v>
                </c:pt>
                <c:pt idx="26">
                  <c:v>43796</c:v>
                </c:pt>
                <c:pt idx="27">
                  <c:v>43797</c:v>
                </c:pt>
                <c:pt idx="28">
                  <c:v>43798</c:v>
                </c:pt>
                <c:pt idx="29">
                  <c:v>43799</c:v>
                </c:pt>
                <c:pt idx="30">
                  <c:v>43800</c:v>
                </c:pt>
                <c:pt idx="31">
                  <c:v>43801</c:v>
                </c:pt>
                <c:pt idx="32">
                  <c:v>43802</c:v>
                </c:pt>
                <c:pt idx="33">
                  <c:v>43803</c:v>
                </c:pt>
                <c:pt idx="34">
                  <c:v>43804</c:v>
                </c:pt>
                <c:pt idx="35">
                  <c:v>43805</c:v>
                </c:pt>
                <c:pt idx="36">
                  <c:v>43806</c:v>
                </c:pt>
                <c:pt idx="37">
                  <c:v>43807</c:v>
                </c:pt>
                <c:pt idx="38">
                  <c:v>43808</c:v>
                </c:pt>
                <c:pt idx="39">
                  <c:v>43809</c:v>
                </c:pt>
                <c:pt idx="40">
                  <c:v>43810</c:v>
                </c:pt>
                <c:pt idx="41">
                  <c:v>43811</c:v>
                </c:pt>
                <c:pt idx="42">
                  <c:v>43812</c:v>
                </c:pt>
                <c:pt idx="43">
                  <c:v>43813</c:v>
                </c:pt>
                <c:pt idx="44">
                  <c:v>43814</c:v>
                </c:pt>
                <c:pt idx="45">
                  <c:v>43815</c:v>
                </c:pt>
                <c:pt idx="46">
                  <c:v>43816</c:v>
                </c:pt>
                <c:pt idx="47">
                  <c:v>43817</c:v>
                </c:pt>
                <c:pt idx="48">
                  <c:v>43818</c:v>
                </c:pt>
                <c:pt idx="49">
                  <c:v>43819</c:v>
                </c:pt>
                <c:pt idx="50">
                  <c:v>43820</c:v>
                </c:pt>
                <c:pt idx="51">
                  <c:v>43821</c:v>
                </c:pt>
                <c:pt idx="52">
                  <c:v>43822</c:v>
                </c:pt>
                <c:pt idx="53">
                  <c:v>43823</c:v>
                </c:pt>
                <c:pt idx="54">
                  <c:v>43824</c:v>
                </c:pt>
                <c:pt idx="55">
                  <c:v>43825</c:v>
                </c:pt>
                <c:pt idx="56">
                  <c:v>43826</c:v>
                </c:pt>
                <c:pt idx="57">
                  <c:v>43827</c:v>
                </c:pt>
                <c:pt idx="58">
                  <c:v>43828</c:v>
                </c:pt>
                <c:pt idx="59">
                  <c:v>43829</c:v>
                </c:pt>
                <c:pt idx="60">
                  <c:v>43830</c:v>
                </c:pt>
                <c:pt idx="61">
                  <c:v>43831</c:v>
                </c:pt>
                <c:pt idx="62">
                  <c:v>43832</c:v>
                </c:pt>
                <c:pt idx="63">
                  <c:v>43833</c:v>
                </c:pt>
                <c:pt idx="64">
                  <c:v>43834</c:v>
                </c:pt>
                <c:pt idx="65">
                  <c:v>43835</c:v>
                </c:pt>
                <c:pt idx="66">
                  <c:v>43836</c:v>
                </c:pt>
                <c:pt idx="67">
                  <c:v>43837</c:v>
                </c:pt>
                <c:pt idx="68">
                  <c:v>43838</c:v>
                </c:pt>
                <c:pt idx="69">
                  <c:v>43839</c:v>
                </c:pt>
                <c:pt idx="70">
                  <c:v>43840</c:v>
                </c:pt>
                <c:pt idx="71">
                  <c:v>43841</c:v>
                </c:pt>
                <c:pt idx="72">
                  <c:v>43842</c:v>
                </c:pt>
                <c:pt idx="73">
                  <c:v>43843</c:v>
                </c:pt>
                <c:pt idx="74">
                  <c:v>43844</c:v>
                </c:pt>
                <c:pt idx="75">
                  <c:v>43845</c:v>
                </c:pt>
                <c:pt idx="76">
                  <c:v>43846</c:v>
                </c:pt>
                <c:pt idx="77">
                  <c:v>43847</c:v>
                </c:pt>
                <c:pt idx="78">
                  <c:v>43848</c:v>
                </c:pt>
                <c:pt idx="79">
                  <c:v>43849</c:v>
                </c:pt>
                <c:pt idx="80">
                  <c:v>43850</c:v>
                </c:pt>
                <c:pt idx="81">
                  <c:v>43851</c:v>
                </c:pt>
                <c:pt idx="82">
                  <c:v>43852</c:v>
                </c:pt>
                <c:pt idx="83">
                  <c:v>43853</c:v>
                </c:pt>
                <c:pt idx="84">
                  <c:v>43854</c:v>
                </c:pt>
                <c:pt idx="85">
                  <c:v>43855</c:v>
                </c:pt>
                <c:pt idx="86">
                  <c:v>43856</c:v>
                </c:pt>
                <c:pt idx="87">
                  <c:v>43857</c:v>
                </c:pt>
                <c:pt idx="88">
                  <c:v>43858</c:v>
                </c:pt>
                <c:pt idx="89">
                  <c:v>43859</c:v>
                </c:pt>
                <c:pt idx="90">
                  <c:v>43860</c:v>
                </c:pt>
                <c:pt idx="91">
                  <c:v>43861</c:v>
                </c:pt>
                <c:pt idx="92">
                  <c:v>43862</c:v>
                </c:pt>
                <c:pt idx="93">
                  <c:v>43863</c:v>
                </c:pt>
                <c:pt idx="94">
                  <c:v>43864</c:v>
                </c:pt>
                <c:pt idx="95">
                  <c:v>43865</c:v>
                </c:pt>
                <c:pt idx="96">
                  <c:v>43866</c:v>
                </c:pt>
                <c:pt idx="97">
                  <c:v>43867</c:v>
                </c:pt>
                <c:pt idx="98">
                  <c:v>43868</c:v>
                </c:pt>
                <c:pt idx="99">
                  <c:v>43869</c:v>
                </c:pt>
                <c:pt idx="100">
                  <c:v>43870</c:v>
                </c:pt>
                <c:pt idx="101">
                  <c:v>43871</c:v>
                </c:pt>
                <c:pt idx="102">
                  <c:v>43872</c:v>
                </c:pt>
                <c:pt idx="103">
                  <c:v>43873</c:v>
                </c:pt>
                <c:pt idx="104">
                  <c:v>43874</c:v>
                </c:pt>
                <c:pt idx="105">
                  <c:v>43875</c:v>
                </c:pt>
                <c:pt idx="106">
                  <c:v>43876</c:v>
                </c:pt>
                <c:pt idx="107">
                  <c:v>43877</c:v>
                </c:pt>
                <c:pt idx="108">
                  <c:v>43878</c:v>
                </c:pt>
                <c:pt idx="109">
                  <c:v>43879</c:v>
                </c:pt>
                <c:pt idx="110">
                  <c:v>43880</c:v>
                </c:pt>
                <c:pt idx="111">
                  <c:v>43881</c:v>
                </c:pt>
                <c:pt idx="112">
                  <c:v>43882</c:v>
                </c:pt>
                <c:pt idx="113">
                  <c:v>43883</c:v>
                </c:pt>
                <c:pt idx="114">
                  <c:v>43884</c:v>
                </c:pt>
                <c:pt idx="115">
                  <c:v>43885</c:v>
                </c:pt>
                <c:pt idx="116">
                  <c:v>43886</c:v>
                </c:pt>
                <c:pt idx="117">
                  <c:v>43887</c:v>
                </c:pt>
                <c:pt idx="118">
                  <c:v>43888</c:v>
                </c:pt>
                <c:pt idx="119">
                  <c:v>43889</c:v>
                </c:pt>
                <c:pt idx="120">
                  <c:v>43890</c:v>
                </c:pt>
                <c:pt idx="121">
                  <c:v>43891</c:v>
                </c:pt>
                <c:pt idx="122">
                  <c:v>43892</c:v>
                </c:pt>
                <c:pt idx="123">
                  <c:v>43893</c:v>
                </c:pt>
                <c:pt idx="124">
                  <c:v>43894</c:v>
                </c:pt>
                <c:pt idx="125">
                  <c:v>43895</c:v>
                </c:pt>
                <c:pt idx="126">
                  <c:v>43896</c:v>
                </c:pt>
                <c:pt idx="127">
                  <c:v>43897</c:v>
                </c:pt>
                <c:pt idx="128">
                  <c:v>43898</c:v>
                </c:pt>
                <c:pt idx="129">
                  <c:v>43899</c:v>
                </c:pt>
                <c:pt idx="130">
                  <c:v>43900</c:v>
                </c:pt>
                <c:pt idx="131">
                  <c:v>43901</c:v>
                </c:pt>
                <c:pt idx="132">
                  <c:v>43902</c:v>
                </c:pt>
                <c:pt idx="133">
                  <c:v>43903</c:v>
                </c:pt>
                <c:pt idx="134">
                  <c:v>43904</c:v>
                </c:pt>
                <c:pt idx="135">
                  <c:v>43905</c:v>
                </c:pt>
                <c:pt idx="136">
                  <c:v>43906</c:v>
                </c:pt>
                <c:pt idx="137">
                  <c:v>43907</c:v>
                </c:pt>
                <c:pt idx="138">
                  <c:v>43908</c:v>
                </c:pt>
                <c:pt idx="139">
                  <c:v>43909</c:v>
                </c:pt>
                <c:pt idx="140">
                  <c:v>43910</c:v>
                </c:pt>
                <c:pt idx="141">
                  <c:v>43911</c:v>
                </c:pt>
                <c:pt idx="142">
                  <c:v>43912</c:v>
                </c:pt>
                <c:pt idx="143">
                  <c:v>43913</c:v>
                </c:pt>
                <c:pt idx="144">
                  <c:v>43914</c:v>
                </c:pt>
                <c:pt idx="145">
                  <c:v>43915</c:v>
                </c:pt>
                <c:pt idx="146">
                  <c:v>43916</c:v>
                </c:pt>
                <c:pt idx="147">
                  <c:v>43917</c:v>
                </c:pt>
                <c:pt idx="148">
                  <c:v>43918</c:v>
                </c:pt>
                <c:pt idx="149">
                  <c:v>43919</c:v>
                </c:pt>
                <c:pt idx="150">
                  <c:v>43920</c:v>
                </c:pt>
                <c:pt idx="151">
                  <c:v>43921</c:v>
                </c:pt>
              </c:numCache>
            </c:numRef>
          </c:cat>
          <c:val>
            <c:numRef>
              <c:f>'[1]Facebook Correlation Summary'!$D$2:$D$153</c:f>
              <c:numCache>
                <c:formatCode>General</c:formatCode>
                <c:ptCount val="152"/>
                <c:pt idx="0">
                  <c:v>558</c:v>
                </c:pt>
                <c:pt idx="1">
                  <c:v>552</c:v>
                </c:pt>
                <c:pt idx="2">
                  <c:v>748</c:v>
                </c:pt>
                <c:pt idx="3">
                  <c:v>682</c:v>
                </c:pt>
                <c:pt idx="4">
                  <c:v>516</c:v>
                </c:pt>
                <c:pt idx="5">
                  <c:v>390</c:v>
                </c:pt>
                <c:pt idx="6">
                  <c:v>544</c:v>
                </c:pt>
                <c:pt idx="7">
                  <c:v>544</c:v>
                </c:pt>
                <c:pt idx="8">
                  <c:v>604</c:v>
                </c:pt>
                <c:pt idx="9">
                  <c:v>826</c:v>
                </c:pt>
                <c:pt idx="10">
                  <c:v>838</c:v>
                </c:pt>
                <c:pt idx="11">
                  <c:v>642</c:v>
                </c:pt>
                <c:pt idx="12">
                  <c:v>726</c:v>
                </c:pt>
                <c:pt idx="13">
                  <c:v>616</c:v>
                </c:pt>
                <c:pt idx="14">
                  <c:v>672</c:v>
                </c:pt>
                <c:pt idx="15">
                  <c:v>364</c:v>
                </c:pt>
                <c:pt idx="16">
                  <c:v>446</c:v>
                </c:pt>
                <c:pt idx="17">
                  <c:v>480</c:v>
                </c:pt>
                <c:pt idx="18">
                  <c:v>420</c:v>
                </c:pt>
                <c:pt idx="19">
                  <c:v>560</c:v>
                </c:pt>
                <c:pt idx="20">
                  <c:v>580</c:v>
                </c:pt>
                <c:pt idx="21">
                  <c:v>594</c:v>
                </c:pt>
                <c:pt idx="22">
                  <c:v>700</c:v>
                </c:pt>
                <c:pt idx="23">
                  <c:v>650</c:v>
                </c:pt>
                <c:pt idx="24">
                  <c:v>580</c:v>
                </c:pt>
                <c:pt idx="25">
                  <c:v>594</c:v>
                </c:pt>
                <c:pt idx="26">
                  <c:v>790</c:v>
                </c:pt>
                <c:pt idx="27">
                  <c:v>742</c:v>
                </c:pt>
                <c:pt idx="28">
                  <c:v>546</c:v>
                </c:pt>
                <c:pt idx="29">
                  <c:v>638</c:v>
                </c:pt>
                <c:pt idx="30">
                  <c:v>804</c:v>
                </c:pt>
                <c:pt idx="31">
                  <c:v>1162</c:v>
                </c:pt>
                <c:pt idx="32">
                  <c:v>1018</c:v>
                </c:pt>
                <c:pt idx="33">
                  <c:v>828</c:v>
                </c:pt>
                <c:pt idx="34">
                  <c:v>966</c:v>
                </c:pt>
                <c:pt idx="35">
                  <c:v>898</c:v>
                </c:pt>
                <c:pt idx="36">
                  <c:v>824</c:v>
                </c:pt>
                <c:pt idx="37">
                  <c:v>846</c:v>
                </c:pt>
                <c:pt idx="38">
                  <c:v>996</c:v>
                </c:pt>
                <c:pt idx="39">
                  <c:v>1144</c:v>
                </c:pt>
                <c:pt idx="40">
                  <c:v>1434</c:v>
                </c:pt>
                <c:pt idx="41">
                  <c:v>1020</c:v>
                </c:pt>
                <c:pt idx="42">
                  <c:v>712</c:v>
                </c:pt>
                <c:pt idx="43">
                  <c:v>824</c:v>
                </c:pt>
                <c:pt idx="44">
                  <c:v>950</c:v>
                </c:pt>
                <c:pt idx="45">
                  <c:v>1036</c:v>
                </c:pt>
                <c:pt idx="46">
                  <c:v>928</c:v>
                </c:pt>
                <c:pt idx="47">
                  <c:v>994</c:v>
                </c:pt>
                <c:pt idx="48">
                  <c:v>708</c:v>
                </c:pt>
                <c:pt idx="49">
                  <c:v>556</c:v>
                </c:pt>
                <c:pt idx="50">
                  <c:v>872</c:v>
                </c:pt>
                <c:pt idx="51">
                  <c:v>976</c:v>
                </c:pt>
                <c:pt idx="52">
                  <c:v>848</c:v>
                </c:pt>
                <c:pt idx="53">
                  <c:v>828</c:v>
                </c:pt>
                <c:pt idx="54">
                  <c:v>830</c:v>
                </c:pt>
                <c:pt idx="55">
                  <c:v>936</c:v>
                </c:pt>
                <c:pt idx="56">
                  <c:v>996</c:v>
                </c:pt>
                <c:pt idx="57">
                  <c:v>1292</c:v>
                </c:pt>
                <c:pt idx="58">
                  <c:v>1658</c:v>
                </c:pt>
                <c:pt idx="59">
                  <c:v>1604</c:v>
                </c:pt>
                <c:pt idx="60">
                  <c:v>1398</c:v>
                </c:pt>
                <c:pt idx="61">
                  <c:v>623</c:v>
                </c:pt>
                <c:pt idx="62">
                  <c:v>827</c:v>
                </c:pt>
                <c:pt idx="63">
                  <c:v>751</c:v>
                </c:pt>
                <c:pt idx="64">
                  <c:v>842</c:v>
                </c:pt>
                <c:pt idx="65">
                  <c:v>757</c:v>
                </c:pt>
                <c:pt idx="66">
                  <c:v>730</c:v>
                </c:pt>
                <c:pt idx="67">
                  <c:v>760</c:v>
                </c:pt>
                <c:pt idx="68">
                  <c:v>686</c:v>
                </c:pt>
                <c:pt idx="69">
                  <c:v>453</c:v>
                </c:pt>
                <c:pt idx="70">
                  <c:v>455</c:v>
                </c:pt>
                <c:pt idx="71">
                  <c:v>515</c:v>
                </c:pt>
                <c:pt idx="72">
                  <c:v>649</c:v>
                </c:pt>
                <c:pt idx="73">
                  <c:v>667</c:v>
                </c:pt>
                <c:pt idx="74">
                  <c:v>577</c:v>
                </c:pt>
                <c:pt idx="75">
                  <c:v>557</c:v>
                </c:pt>
                <c:pt idx="76">
                  <c:v>625</c:v>
                </c:pt>
                <c:pt idx="77">
                  <c:v>430</c:v>
                </c:pt>
                <c:pt idx="78">
                  <c:v>537</c:v>
                </c:pt>
                <c:pt idx="79">
                  <c:v>568</c:v>
                </c:pt>
                <c:pt idx="80">
                  <c:v>627</c:v>
                </c:pt>
                <c:pt idx="81">
                  <c:v>750</c:v>
                </c:pt>
                <c:pt idx="82">
                  <c:v>735</c:v>
                </c:pt>
                <c:pt idx="83">
                  <c:v>632</c:v>
                </c:pt>
                <c:pt idx="84">
                  <c:v>637</c:v>
                </c:pt>
                <c:pt idx="85">
                  <c:v>682</c:v>
                </c:pt>
                <c:pt idx="86">
                  <c:v>923</c:v>
                </c:pt>
                <c:pt idx="87">
                  <c:v>1008</c:v>
                </c:pt>
                <c:pt idx="88">
                  <c:v>1048</c:v>
                </c:pt>
                <c:pt idx="89">
                  <c:v>756</c:v>
                </c:pt>
                <c:pt idx="90">
                  <c:v>759</c:v>
                </c:pt>
                <c:pt idx="91">
                  <c:v>606</c:v>
                </c:pt>
                <c:pt idx="92">
                  <c:v>743</c:v>
                </c:pt>
                <c:pt idx="93">
                  <c:v>884</c:v>
                </c:pt>
                <c:pt idx="94">
                  <c:v>793</c:v>
                </c:pt>
                <c:pt idx="95">
                  <c:v>866</c:v>
                </c:pt>
                <c:pt idx="96">
                  <c:v>849</c:v>
                </c:pt>
                <c:pt idx="97">
                  <c:v>882</c:v>
                </c:pt>
                <c:pt idx="98">
                  <c:v>877</c:v>
                </c:pt>
                <c:pt idx="99">
                  <c:v>843</c:v>
                </c:pt>
                <c:pt idx="100">
                  <c:v>894</c:v>
                </c:pt>
                <c:pt idx="101">
                  <c:v>1199</c:v>
                </c:pt>
                <c:pt idx="102">
                  <c:v>903</c:v>
                </c:pt>
                <c:pt idx="103">
                  <c:v>697</c:v>
                </c:pt>
                <c:pt idx="104">
                  <c:v>865</c:v>
                </c:pt>
                <c:pt idx="105">
                  <c:v>857</c:v>
                </c:pt>
                <c:pt idx="106">
                  <c:v>679</c:v>
                </c:pt>
                <c:pt idx="107">
                  <c:v>1055</c:v>
                </c:pt>
                <c:pt idx="108">
                  <c:v>974</c:v>
                </c:pt>
                <c:pt idx="109">
                  <c:v>1176</c:v>
                </c:pt>
                <c:pt idx="110">
                  <c:v>955</c:v>
                </c:pt>
                <c:pt idx="111">
                  <c:v>1047</c:v>
                </c:pt>
                <c:pt idx="112">
                  <c:v>811</c:v>
                </c:pt>
                <c:pt idx="113">
                  <c:v>852</c:v>
                </c:pt>
                <c:pt idx="114">
                  <c:v>649</c:v>
                </c:pt>
                <c:pt idx="115">
                  <c:v>956</c:v>
                </c:pt>
                <c:pt idx="116">
                  <c:v>790</c:v>
                </c:pt>
                <c:pt idx="117">
                  <c:v>786</c:v>
                </c:pt>
                <c:pt idx="118">
                  <c:v>912</c:v>
                </c:pt>
                <c:pt idx="119">
                  <c:v>674</c:v>
                </c:pt>
                <c:pt idx="120">
                  <c:v>491</c:v>
                </c:pt>
                <c:pt idx="121">
                  <c:v>475</c:v>
                </c:pt>
                <c:pt idx="122">
                  <c:v>647</c:v>
                </c:pt>
                <c:pt idx="123">
                  <c:v>637</c:v>
                </c:pt>
                <c:pt idx="124">
                  <c:v>816</c:v>
                </c:pt>
                <c:pt idx="125">
                  <c:v>863</c:v>
                </c:pt>
                <c:pt idx="126">
                  <c:v>567</c:v>
                </c:pt>
                <c:pt idx="127">
                  <c:v>368</c:v>
                </c:pt>
                <c:pt idx="128">
                  <c:v>777</c:v>
                </c:pt>
                <c:pt idx="129">
                  <c:v>1123</c:v>
                </c:pt>
                <c:pt idx="130">
                  <c:v>737</c:v>
                </c:pt>
                <c:pt idx="131">
                  <c:v>757</c:v>
                </c:pt>
                <c:pt idx="132">
                  <c:v>803</c:v>
                </c:pt>
                <c:pt idx="133">
                  <c:v>570</c:v>
                </c:pt>
                <c:pt idx="134">
                  <c:v>836</c:v>
                </c:pt>
                <c:pt idx="135">
                  <c:v>744</c:v>
                </c:pt>
                <c:pt idx="136">
                  <c:v>745</c:v>
                </c:pt>
                <c:pt idx="137">
                  <c:v>667</c:v>
                </c:pt>
                <c:pt idx="138">
                  <c:v>678</c:v>
                </c:pt>
                <c:pt idx="139">
                  <c:v>900</c:v>
                </c:pt>
                <c:pt idx="140">
                  <c:v>882</c:v>
                </c:pt>
                <c:pt idx="141">
                  <c:v>1080</c:v>
                </c:pt>
                <c:pt idx="142">
                  <c:v>1203</c:v>
                </c:pt>
                <c:pt idx="143">
                  <c:v>919</c:v>
                </c:pt>
                <c:pt idx="144">
                  <c:v>878</c:v>
                </c:pt>
                <c:pt idx="145">
                  <c:v>1013</c:v>
                </c:pt>
                <c:pt idx="146">
                  <c:v>926</c:v>
                </c:pt>
                <c:pt idx="147">
                  <c:v>560</c:v>
                </c:pt>
                <c:pt idx="148">
                  <c:v>523</c:v>
                </c:pt>
                <c:pt idx="149">
                  <c:v>522</c:v>
                </c:pt>
                <c:pt idx="150">
                  <c:v>658</c:v>
                </c:pt>
                <c:pt idx="151">
                  <c:v>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C-4A9E-A30D-084AA1A88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364575"/>
        <c:axId val="1277353343"/>
      </c:lineChart>
      <c:catAx>
        <c:axId val="1277364575"/>
        <c:scaling>
          <c:orientation val="minMax"/>
        </c:scaling>
        <c:delete val="0"/>
        <c:axPos val="b"/>
        <c:numFmt formatCode="mm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53343"/>
        <c:crosses val="autoZero"/>
        <c:auto val="1"/>
        <c:lblAlgn val="ctr"/>
        <c:lblOffset val="100"/>
        <c:noMultiLvlLbl val="1"/>
      </c:catAx>
      <c:valAx>
        <c:axId val="1277353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Impressions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Facebook</a:t>
            </a:r>
            <a:r>
              <a:rPr lang="en-IN" b="1" baseline="0"/>
              <a:t> Campaign Objectives(2nd Half)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'[1]Facebook Correlation Summary'!$B$1</c:f>
              <c:strCache>
                <c:ptCount val="1"/>
                <c:pt idx="0">
                  <c:v>App Event Optimization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'[1]Facebook Correlation Summary'!$A$154:$A$366</c:f>
              <c:numCache>
                <c:formatCode>General</c:formatCode>
                <c:ptCount val="213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  <c:pt idx="85">
                  <c:v>44007</c:v>
                </c:pt>
                <c:pt idx="86">
                  <c:v>44008</c:v>
                </c:pt>
                <c:pt idx="87">
                  <c:v>44009</c:v>
                </c:pt>
                <c:pt idx="88">
                  <c:v>44010</c:v>
                </c:pt>
                <c:pt idx="89">
                  <c:v>44011</c:v>
                </c:pt>
                <c:pt idx="90">
                  <c:v>44012</c:v>
                </c:pt>
                <c:pt idx="91">
                  <c:v>44013</c:v>
                </c:pt>
                <c:pt idx="92">
                  <c:v>44014</c:v>
                </c:pt>
                <c:pt idx="93">
                  <c:v>44015</c:v>
                </c:pt>
                <c:pt idx="94">
                  <c:v>44016</c:v>
                </c:pt>
                <c:pt idx="95">
                  <c:v>44017</c:v>
                </c:pt>
                <c:pt idx="96">
                  <c:v>44018</c:v>
                </c:pt>
                <c:pt idx="97">
                  <c:v>44019</c:v>
                </c:pt>
                <c:pt idx="98">
                  <c:v>44020</c:v>
                </c:pt>
                <c:pt idx="99">
                  <c:v>44021</c:v>
                </c:pt>
                <c:pt idx="100">
                  <c:v>44022</c:v>
                </c:pt>
                <c:pt idx="101">
                  <c:v>44023</c:v>
                </c:pt>
                <c:pt idx="102">
                  <c:v>44024</c:v>
                </c:pt>
                <c:pt idx="103">
                  <c:v>44025</c:v>
                </c:pt>
                <c:pt idx="104">
                  <c:v>44026</c:v>
                </c:pt>
                <c:pt idx="105">
                  <c:v>44027</c:v>
                </c:pt>
                <c:pt idx="106">
                  <c:v>44028</c:v>
                </c:pt>
                <c:pt idx="107">
                  <c:v>44029</c:v>
                </c:pt>
                <c:pt idx="108">
                  <c:v>44030</c:v>
                </c:pt>
                <c:pt idx="109">
                  <c:v>44031</c:v>
                </c:pt>
                <c:pt idx="110">
                  <c:v>44032</c:v>
                </c:pt>
                <c:pt idx="111">
                  <c:v>44033</c:v>
                </c:pt>
                <c:pt idx="112">
                  <c:v>44034</c:v>
                </c:pt>
                <c:pt idx="113">
                  <c:v>44035</c:v>
                </c:pt>
                <c:pt idx="114">
                  <c:v>44036</c:v>
                </c:pt>
                <c:pt idx="115">
                  <c:v>44037</c:v>
                </c:pt>
                <c:pt idx="116">
                  <c:v>44038</c:v>
                </c:pt>
                <c:pt idx="117">
                  <c:v>44039</c:v>
                </c:pt>
                <c:pt idx="118">
                  <c:v>44040</c:v>
                </c:pt>
                <c:pt idx="119">
                  <c:v>44041</c:v>
                </c:pt>
                <c:pt idx="120">
                  <c:v>44042</c:v>
                </c:pt>
                <c:pt idx="121">
                  <c:v>44043</c:v>
                </c:pt>
                <c:pt idx="122">
                  <c:v>44044</c:v>
                </c:pt>
                <c:pt idx="123">
                  <c:v>44045</c:v>
                </c:pt>
                <c:pt idx="124">
                  <c:v>44046</c:v>
                </c:pt>
                <c:pt idx="125">
                  <c:v>44047</c:v>
                </c:pt>
                <c:pt idx="126">
                  <c:v>44048</c:v>
                </c:pt>
                <c:pt idx="127">
                  <c:v>44049</c:v>
                </c:pt>
                <c:pt idx="128">
                  <c:v>44050</c:v>
                </c:pt>
                <c:pt idx="129">
                  <c:v>44051</c:v>
                </c:pt>
                <c:pt idx="130">
                  <c:v>44052</c:v>
                </c:pt>
                <c:pt idx="131">
                  <c:v>44053</c:v>
                </c:pt>
                <c:pt idx="132">
                  <c:v>44054</c:v>
                </c:pt>
                <c:pt idx="133">
                  <c:v>44055</c:v>
                </c:pt>
                <c:pt idx="134">
                  <c:v>44056</c:v>
                </c:pt>
                <c:pt idx="135">
                  <c:v>44057</c:v>
                </c:pt>
                <c:pt idx="136">
                  <c:v>44058</c:v>
                </c:pt>
                <c:pt idx="137">
                  <c:v>44059</c:v>
                </c:pt>
                <c:pt idx="138">
                  <c:v>44060</c:v>
                </c:pt>
                <c:pt idx="139">
                  <c:v>44061</c:v>
                </c:pt>
                <c:pt idx="140">
                  <c:v>44062</c:v>
                </c:pt>
                <c:pt idx="141">
                  <c:v>44063</c:v>
                </c:pt>
                <c:pt idx="142">
                  <c:v>44064</c:v>
                </c:pt>
                <c:pt idx="143">
                  <c:v>44065</c:v>
                </c:pt>
                <c:pt idx="144">
                  <c:v>44066</c:v>
                </c:pt>
                <c:pt idx="145">
                  <c:v>44067</c:v>
                </c:pt>
                <c:pt idx="146">
                  <c:v>44068</c:v>
                </c:pt>
                <c:pt idx="147">
                  <c:v>44069</c:v>
                </c:pt>
                <c:pt idx="148">
                  <c:v>44070</c:v>
                </c:pt>
                <c:pt idx="149">
                  <c:v>44071</c:v>
                </c:pt>
                <c:pt idx="150">
                  <c:v>44072</c:v>
                </c:pt>
                <c:pt idx="151">
                  <c:v>44073</c:v>
                </c:pt>
                <c:pt idx="152">
                  <c:v>44074</c:v>
                </c:pt>
                <c:pt idx="153">
                  <c:v>44075</c:v>
                </c:pt>
                <c:pt idx="154">
                  <c:v>44076</c:v>
                </c:pt>
                <c:pt idx="155">
                  <c:v>44077</c:v>
                </c:pt>
                <c:pt idx="156">
                  <c:v>44078</c:v>
                </c:pt>
                <c:pt idx="157">
                  <c:v>44079</c:v>
                </c:pt>
                <c:pt idx="158">
                  <c:v>44080</c:v>
                </c:pt>
                <c:pt idx="159">
                  <c:v>44081</c:v>
                </c:pt>
                <c:pt idx="160">
                  <c:v>44082</c:v>
                </c:pt>
                <c:pt idx="161">
                  <c:v>44083</c:v>
                </c:pt>
                <c:pt idx="162">
                  <c:v>44084</c:v>
                </c:pt>
                <c:pt idx="163">
                  <c:v>44085</c:v>
                </c:pt>
                <c:pt idx="164">
                  <c:v>44086</c:v>
                </c:pt>
                <c:pt idx="165">
                  <c:v>44087</c:v>
                </c:pt>
                <c:pt idx="166">
                  <c:v>44088</c:v>
                </c:pt>
                <c:pt idx="167">
                  <c:v>44089</c:v>
                </c:pt>
                <c:pt idx="168">
                  <c:v>44090</c:v>
                </c:pt>
                <c:pt idx="169">
                  <c:v>44091</c:v>
                </c:pt>
                <c:pt idx="170">
                  <c:v>44092</c:v>
                </c:pt>
                <c:pt idx="171">
                  <c:v>44093</c:v>
                </c:pt>
                <c:pt idx="172">
                  <c:v>44094</c:v>
                </c:pt>
                <c:pt idx="173">
                  <c:v>44095</c:v>
                </c:pt>
                <c:pt idx="174">
                  <c:v>44096</c:v>
                </c:pt>
                <c:pt idx="175">
                  <c:v>44097</c:v>
                </c:pt>
                <c:pt idx="176">
                  <c:v>44098</c:v>
                </c:pt>
                <c:pt idx="177">
                  <c:v>44099</c:v>
                </c:pt>
                <c:pt idx="178">
                  <c:v>44100</c:v>
                </c:pt>
                <c:pt idx="179">
                  <c:v>44101</c:v>
                </c:pt>
                <c:pt idx="180">
                  <c:v>44102</c:v>
                </c:pt>
                <c:pt idx="181">
                  <c:v>44103</c:v>
                </c:pt>
                <c:pt idx="182">
                  <c:v>44104</c:v>
                </c:pt>
                <c:pt idx="183">
                  <c:v>44105</c:v>
                </c:pt>
                <c:pt idx="184">
                  <c:v>44106</c:v>
                </c:pt>
                <c:pt idx="185">
                  <c:v>44107</c:v>
                </c:pt>
                <c:pt idx="186">
                  <c:v>44108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44113</c:v>
                </c:pt>
                <c:pt idx="192">
                  <c:v>44114</c:v>
                </c:pt>
                <c:pt idx="193">
                  <c:v>44115</c:v>
                </c:pt>
                <c:pt idx="194">
                  <c:v>44116</c:v>
                </c:pt>
                <c:pt idx="195">
                  <c:v>44117</c:v>
                </c:pt>
                <c:pt idx="196">
                  <c:v>44118</c:v>
                </c:pt>
                <c:pt idx="197">
                  <c:v>44119</c:v>
                </c:pt>
                <c:pt idx="198">
                  <c:v>44120</c:v>
                </c:pt>
                <c:pt idx="199">
                  <c:v>44121</c:v>
                </c:pt>
                <c:pt idx="200">
                  <c:v>44122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44128</c:v>
                </c:pt>
                <c:pt idx="207">
                  <c:v>44129</c:v>
                </c:pt>
                <c:pt idx="208">
                  <c:v>44130</c:v>
                </c:pt>
                <c:pt idx="209">
                  <c:v>44131</c:v>
                </c:pt>
                <c:pt idx="210">
                  <c:v>44132</c:v>
                </c:pt>
                <c:pt idx="211">
                  <c:v>44133</c:v>
                </c:pt>
                <c:pt idx="212">
                  <c:v>44134</c:v>
                </c:pt>
              </c:numCache>
            </c:numRef>
          </c:cat>
          <c:val>
            <c:numRef>
              <c:f>'[1]Facebook Correlation Summary'!$B$154:$B$366</c:f>
              <c:numCache>
                <c:formatCode>General</c:formatCode>
                <c:ptCount val="213"/>
                <c:pt idx="0">
                  <c:v>5383</c:v>
                </c:pt>
                <c:pt idx="1">
                  <c:v>5391</c:v>
                </c:pt>
                <c:pt idx="2">
                  <c:v>4876</c:v>
                </c:pt>
                <c:pt idx="3">
                  <c:v>4876</c:v>
                </c:pt>
                <c:pt idx="4">
                  <c:v>3921</c:v>
                </c:pt>
                <c:pt idx="5">
                  <c:v>5227</c:v>
                </c:pt>
                <c:pt idx="6">
                  <c:v>6723</c:v>
                </c:pt>
                <c:pt idx="7">
                  <c:v>7305</c:v>
                </c:pt>
                <c:pt idx="8">
                  <c:v>7248</c:v>
                </c:pt>
                <c:pt idx="9">
                  <c:v>5995</c:v>
                </c:pt>
                <c:pt idx="10">
                  <c:v>6751</c:v>
                </c:pt>
                <c:pt idx="11">
                  <c:v>7834</c:v>
                </c:pt>
                <c:pt idx="12">
                  <c:v>9017</c:v>
                </c:pt>
                <c:pt idx="13">
                  <c:v>7705</c:v>
                </c:pt>
                <c:pt idx="14">
                  <c:v>7102</c:v>
                </c:pt>
                <c:pt idx="15">
                  <c:v>6974</c:v>
                </c:pt>
                <c:pt idx="16">
                  <c:v>5569</c:v>
                </c:pt>
                <c:pt idx="17">
                  <c:v>5411</c:v>
                </c:pt>
                <c:pt idx="18">
                  <c:v>5258</c:v>
                </c:pt>
                <c:pt idx="19">
                  <c:v>7436</c:v>
                </c:pt>
                <c:pt idx="20">
                  <c:v>7710</c:v>
                </c:pt>
                <c:pt idx="21">
                  <c:v>8010</c:v>
                </c:pt>
                <c:pt idx="22">
                  <c:v>7197</c:v>
                </c:pt>
                <c:pt idx="23">
                  <c:v>8002</c:v>
                </c:pt>
                <c:pt idx="24">
                  <c:v>7680</c:v>
                </c:pt>
                <c:pt idx="25">
                  <c:v>6006</c:v>
                </c:pt>
                <c:pt idx="26">
                  <c:v>12090</c:v>
                </c:pt>
                <c:pt idx="27">
                  <c:v>45557</c:v>
                </c:pt>
                <c:pt idx="28">
                  <c:v>42693</c:v>
                </c:pt>
                <c:pt idx="29">
                  <c:v>40067</c:v>
                </c:pt>
                <c:pt idx="30">
                  <c:v>32900</c:v>
                </c:pt>
                <c:pt idx="31">
                  <c:v>35360</c:v>
                </c:pt>
                <c:pt idx="32">
                  <c:v>29898</c:v>
                </c:pt>
                <c:pt idx="33">
                  <c:v>29040</c:v>
                </c:pt>
                <c:pt idx="34">
                  <c:v>34139</c:v>
                </c:pt>
                <c:pt idx="35">
                  <c:v>35669</c:v>
                </c:pt>
                <c:pt idx="36">
                  <c:v>30425</c:v>
                </c:pt>
                <c:pt idx="37">
                  <c:v>24416</c:v>
                </c:pt>
                <c:pt idx="38">
                  <c:v>22453</c:v>
                </c:pt>
                <c:pt idx="39">
                  <c:v>23012</c:v>
                </c:pt>
                <c:pt idx="40">
                  <c:v>21351</c:v>
                </c:pt>
                <c:pt idx="41">
                  <c:v>22572</c:v>
                </c:pt>
                <c:pt idx="42">
                  <c:v>24043</c:v>
                </c:pt>
                <c:pt idx="43">
                  <c:v>30274</c:v>
                </c:pt>
                <c:pt idx="44">
                  <c:v>31041</c:v>
                </c:pt>
                <c:pt idx="45">
                  <c:v>29013</c:v>
                </c:pt>
                <c:pt idx="46">
                  <c:v>25218</c:v>
                </c:pt>
                <c:pt idx="47">
                  <c:v>35869</c:v>
                </c:pt>
                <c:pt idx="48">
                  <c:v>39173</c:v>
                </c:pt>
                <c:pt idx="49">
                  <c:v>35643</c:v>
                </c:pt>
                <c:pt idx="50">
                  <c:v>24653</c:v>
                </c:pt>
                <c:pt idx="51">
                  <c:v>32705</c:v>
                </c:pt>
                <c:pt idx="52">
                  <c:v>34166</c:v>
                </c:pt>
                <c:pt idx="53">
                  <c:v>30838</c:v>
                </c:pt>
                <c:pt idx="54">
                  <c:v>30804</c:v>
                </c:pt>
                <c:pt idx="55">
                  <c:v>27318</c:v>
                </c:pt>
                <c:pt idx="56">
                  <c:v>30461</c:v>
                </c:pt>
                <c:pt idx="57">
                  <c:v>25820</c:v>
                </c:pt>
                <c:pt idx="58">
                  <c:v>25547</c:v>
                </c:pt>
                <c:pt idx="59">
                  <c:v>28005</c:v>
                </c:pt>
                <c:pt idx="60">
                  <c:v>24903</c:v>
                </c:pt>
                <c:pt idx="61">
                  <c:v>31945</c:v>
                </c:pt>
                <c:pt idx="62">
                  <c:v>25935</c:v>
                </c:pt>
                <c:pt idx="63">
                  <c:v>24634</c:v>
                </c:pt>
                <c:pt idx="64">
                  <c:v>19424</c:v>
                </c:pt>
                <c:pt idx="65">
                  <c:v>29634</c:v>
                </c:pt>
                <c:pt idx="66">
                  <c:v>30469</c:v>
                </c:pt>
                <c:pt idx="67">
                  <c:v>30575</c:v>
                </c:pt>
                <c:pt idx="68">
                  <c:v>28178</c:v>
                </c:pt>
                <c:pt idx="69">
                  <c:v>30114</c:v>
                </c:pt>
                <c:pt idx="70">
                  <c:v>26269</c:v>
                </c:pt>
                <c:pt idx="71">
                  <c:v>22237</c:v>
                </c:pt>
                <c:pt idx="72">
                  <c:v>19079</c:v>
                </c:pt>
                <c:pt idx="73">
                  <c:v>10829</c:v>
                </c:pt>
                <c:pt idx="74">
                  <c:v>8307</c:v>
                </c:pt>
                <c:pt idx="75">
                  <c:v>9335</c:v>
                </c:pt>
                <c:pt idx="76">
                  <c:v>9380</c:v>
                </c:pt>
                <c:pt idx="77">
                  <c:v>11560</c:v>
                </c:pt>
                <c:pt idx="78">
                  <c:v>11134</c:v>
                </c:pt>
                <c:pt idx="79">
                  <c:v>12259</c:v>
                </c:pt>
                <c:pt idx="80">
                  <c:v>15391</c:v>
                </c:pt>
                <c:pt idx="81">
                  <c:v>16020</c:v>
                </c:pt>
                <c:pt idx="82">
                  <c:v>17617</c:v>
                </c:pt>
                <c:pt idx="83">
                  <c:v>17431</c:v>
                </c:pt>
                <c:pt idx="84">
                  <c:v>13832</c:v>
                </c:pt>
                <c:pt idx="85">
                  <c:v>17805</c:v>
                </c:pt>
                <c:pt idx="86">
                  <c:v>17300</c:v>
                </c:pt>
                <c:pt idx="87">
                  <c:v>22458</c:v>
                </c:pt>
                <c:pt idx="88">
                  <c:v>22192</c:v>
                </c:pt>
                <c:pt idx="89">
                  <c:v>25044</c:v>
                </c:pt>
                <c:pt idx="90">
                  <c:v>49588</c:v>
                </c:pt>
                <c:pt idx="91">
                  <c:v>31967</c:v>
                </c:pt>
                <c:pt idx="92">
                  <c:v>34317</c:v>
                </c:pt>
                <c:pt idx="93">
                  <c:v>30634</c:v>
                </c:pt>
                <c:pt idx="94">
                  <c:v>32309</c:v>
                </c:pt>
                <c:pt idx="95">
                  <c:v>30616</c:v>
                </c:pt>
                <c:pt idx="96">
                  <c:v>40417</c:v>
                </c:pt>
                <c:pt idx="97">
                  <c:v>39796</c:v>
                </c:pt>
                <c:pt idx="98">
                  <c:v>38693</c:v>
                </c:pt>
                <c:pt idx="99">
                  <c:v>28792</c:v>
                </c:pt>
                <c:pt idx="100">
                  <c:v>34905</c:v>
                </c:pt>
                <c:pt idx="101">
                  <c:v>27187</c:v>
                </c:pt>
                <c:pt idx="102">
                  <c:v>28699</c:v>
                </c:pt>
                <c:pt idx="103">
                  <c:v>28237</c:v>
                </c:pt>
                <c:pt idx="104">
                  <c:v>24037</c:v>
                </c:pt>
                <c:pt idx="105">
                  <c:v>23578</c:v>
                </c:pt>
                <c:pt idx="106">
                  <c:v>28780</c:v>
                </c:pt>
                <c:pt idx="107">
                  <c:v>26816</c:v>
                </c:pt>
                <c:pt idx="108">
                  <c:v>28770</c:v>
                </c:pt>
                <c:pt idx="109">
                  <c:v>45592</c:v>
                </c:pt>
                <c:pt idx="110">
                  <c:v>49102</c:v>
                </c:pt>
                <c:pt idx="111">
                  <c:v>40625</c:v>
                </c:pt>
                <c:pt idx="112">
                  <c:v>39698</c:v>
                </c:pt>
                <c:pt idx="113">
                  <c:v>37231</c:v>
                </c:pt>
                <c:pt idx="114">
                  <c:v>33792</c:v>
                </c:pt>
                <c:pt idx="115">
                  <c:v>40983</c:v>
                </c:pt>
                <c:pt idx="116">
                  <c:v>37681</c:v>
                </c:pt>
                <c:pt idx="117">
                  <c:v>41042</c:v>
                </c:pt>
                <c:pt idx="118">
                  <c:v>37180</c:v>
                </c:pt>
                <c:pt idx="119">
                  <c:v>30621</c:v>
                </c:pt>
                <c:pt idx="120">
                  <c:v>30283</c:v>
                </c:pt>
                <c:pt idx="121">
                  <c:v>33317</c:v>
                </c:pt>
                <c:pt idx="122">
                  <c:v>37328</c:v>
                </c:pt>
                <c:pt idx="123">
                  <c:v>38468</c:v>
                </c:pt>
                <c:pt idx="124">
                  <c:v>47415</c:v>
                </c:pt>
                <c:pt idx="125">
                  <c:v>38382</c:v>
                </c:pt>
                <c:pt idx="126">
                  <c:v>33718</c:v>
                </c:pt>
                <c:pt idx="127">
                  <c:v>31523</c:v>
                </c:pt>
                <c:pt idx="128">
                  <c:v>32003</c:v>
                </c:pt>
                <c:pt idx="129">
                  <c:v>36157</c:v>
                </c:pt>
                <c:pt idx="130">
                  <c:v>32701</c:v>
                </c:pt>
                <c:pt idx="131">
                  <c:v>36705</c:v>
                </c:pt>
                <c:pt idx="132">
                  <c:v>31540</c:v>
                </c:pt>
                <c:pt idx="133">
                  <c:v>31004</c:v>
                </c:pt>
                <c:pt idx="134">
                  <c:v>34307</c:v>
                </c:pt>
                <c:pt idx="135">
                  <c:v>33467</c:v>
                </c:pt>
                <c:pt idx="136">
                  <c:v>32179</c:v>
                </c:pt>
                <c:pt idx="137">
                  <c:v>29889</c:v>
                </c:pt>
                <c:pt idx="138">
                  <c:v>35856</c:v>
                </c:pt>
                <c:pt idx="139">
                  <c:v>29795</c:v>
                </c:pt>
                <c:pt idx="140">
                  <c:v>36386</c:v>
                </c:pt>
                <c:pt idx="141">
                  <c:v>36303</c:v>
                </c:pt>
                <c:pt idx="142">
                  <c:v>35851</c:v>
                </c:pt>
                <c:pt idx="143">
                  <c:v>36206</c:v>
                </c:pt>
                <c:pt idx="144">
                  <c:v>36064</c:v>
                </c:pt>
                <c:pt idx="145">
                  <c:v>32548</c:v>
                </c:pt>
                <c:pt idx="146">
                  <c:v>26870</c:v>
                </c:pt>
                <c:pt idx="147">
                  <c:v>31114</c:v>
                </c:pt>
                <c:pt idx="148">
                  <c:v>35622</c:v>
                </c:pt>
                <c:pt idx="149">
                  <c:v>37781</c:v>
                </c:pt>
                <c:pt idx="150">
                  <c:v>34359</c:v>
                </c:pt>
                <c:pt idx="151">
                  <c:v>36541</c:v>
                </c:pt>
                <c:pt idx="152">
                  <c:v>36064</c:v>
                </c:pt>
                <c:pt idx="153">
                  <c:v>30573</c:v>
                </c:pt>
                <c:pt idx="154">
                  <c:v>36983</c:v>
                </c:pt>
                <c:pt idx="155">
                  <c:v>43871</c:v>
                </c:pt>
                <c:pt idx="156">
                  <c:v>37968</c:v>
                </c:pt>
                <c:pt idx="157">
                  <c:v>31400</c:v>
                </c:pt>
                <c:pt idx="158">
                  <c:v>31004</c:v>
                </c:pt>
                <c:pt idx="159">
                  <c:v>30856</c:v>
                </c:pt>
                <c:pt idx="160">
                  <c:v>27583</c:v>
                </c:pt>
                <c:pt idx="161">
                  <c:v>26259</c:v>
                </c:pt>
                <c:pt idx="162">
                  <c:v>26429</c:v>
                </c:pt>
                <c:pt idx="163">
                  <c:v>21956</c:v>
                </c:pt>
                <c:pt idx="164">
                  <c:v>23030</c:v>
                </c:pt>
                <c:pt idx="165">
                  <c:v>22017</c:v>
                </c:pt>
                <c:pt idx="166">
                  <c:v>24753</c:v>
                </c:pt>
                <c:pt idx="167">
                  <c:v>27062</c:v>
                </c:pt>
                <c:pt idx="168">
                  <c:v>26432</c:v>
                </c:pt>
                <c:pt idx="169">
                  <c:v>21963</c:v>
                </c:pt>
                <c:pt idx="170">
                  <c:v>28554</c:v>
                </c:pt>
                <c:pt idx="171">
                  <c:v>26601</c:v>
                </c:pt>
                <c:pt idx="172">
                  <c:v>20594</c:v>
                </c:pt>
                <c:pt idx="173">
                  <c:v>22552</c:v>
                </c:pt>
                <c:pt idx="174">
                  <c:v>22612</c:v>
                </c:pt>
                <c:pt idx="175">
                  <c:v>19804</c:v>
                </c:pt>
                <c:pt idx="176">
                  <c:v>36154</c:v>
                </c:pt>
                <c:pt idx="177">
                  <c:v>42772</c:v>
                </c:pt>
                <c:pt idx="178">
                  <c:v>39018</c:v>
                </c:pt>
                <c:pt idx="179">
                  <c:v>32723</c:v>
                </c:pt>
                <c:pt idx="180">
                  <c:v>35194</c:v>
                </c:pt>
                <c:pt idx="181">
                  <c:v>37328</c:v>
                </c:pt>
                <c:pt idx="182">
                  <c:v>36970</c:v>
                </c:pt>
                <c:pt idx="183">
                  <c:v>37864</c:v>
                </c:pt>
                <c:pt idx="184">
                  <c:v>42438</c:v>
                </c:pt>
                <c:pt idx="185">
                  <c:v>38690</c:v>
                </c:pt>
                <c:pt idx="186">
                  <c:v>38204</c:v>
                </c:pt>
                <c:pt idx="187">
                  <c:v>43639</c:v>
                </c:pt>
                <c:pt idx="188">
                  <c:v>46041</c:v>
                </c:pt>
                <c:pt idx="189">
                  <c:v>43704</c:v>
                </c:pt>
                <c:pt idx="190">
                  <c:v>43160</c:v>
                </c:pt>
                <c:pt idx="191">
                  <c:v>36744</c:v>
                </c:pt>
                <c:pt idx="192">
                  <c:v>38724</c:v>
                </c:pt>
                <c:pt idx="193">
                  <c:v>35516</c:v>
                </c:pt>
                <c:pt idx="194">
                  <c:v>35836</c:v>
                </c:pt>
                <c:pt idx="195">
                  <c:v>34901</c:v>
                </c:pt>
                <c:pt idx="196">
                  <c:v>33412</c:v>
                </c:pt>
                <c:pt idx="197">
                  <c:v>30582</c:v>
                </c:pt>
                <c:pt idx="198">
                  <c:v>32956</c:v>
                </c:pt>
                <c:pt idx="199">
                  <c:v>24554</c:v>
                </c:pt>
                <c:pt idx="200">
                  <c:v>21175</c:v>
                </c:pt>
                <c:pt idx="201">
                  <c:v>22032</c:v>
                </c:pt>
                <c:pt idx="202">
                  <c:v>19488</c:v>
                </c:pt>
                <c:pt idx="203">
                  <c:v>17674</c:v>
                </c:pt>
                <c:pt idx="204">
                  <c:v>18948</c:v>
                </c:pt>
                <c:pt idx="205">
                  <c:v>14510</c:v>
                </c:pt>
                <c:pt idx="206">
                  <c:v>14195</c:v>
                </c:pt>
                <c:pt idx="207">
                  <c:v>11831</c:v>
                </c:pt>
                <c:pt idx="208">
                  <c:v>11248</c:v>
                </c:pt>
                <c:pt idx="209">
                  <c:v>17027</c:v>
                </c:pt>
                <c:pt idx="210">
                  <c:v>36696</c:v>
                </c:pt>
                <c:pt idx="211">
                  <c:v>24215</c:v>
                </c:pt>
                <c:pt idx="212">
                  <c:v>20255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E-40D7-9063-EC7E5CCEFF6D}"/>
            </c:ext>
          </c:extLst>
        </c:ser>
        <c:ser>
          <c:idx val="1"/>
          <c:order val="1"/>
          <c:tx>
            <c:strRef>
              <c:f>'[1]Facebook Correlation Summary'!$C$1</c:f>
              <c:strCache>
                <c:ptCount val="1"/>
                <c:pt idx="0">
                  <c:v>ROAS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'[1]Facebook Correlation Summary'!$A$154:$A$366</c:f>
              <c:numCache>
                <c:formatCode>General</c:formatCode>
                <c:ptCount val="213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  <c:pt idx="85">
                  <c:v>44007</c:v>
                </c:pt>
                <c:pt idx="86">
                  <c:v>44008</c:v>
                </c:pt>
                <c:pt idx="87">
                  <c:v>44009</c:v>
                </c:pt>
                <c:pt idx="88">
                  <c:v>44010</c:v>
                </c:pt>
                <c:pt idx="89">
                  <c:v>44011</c:v>
                </c:pt>
                <c:pt idx="90">
                  <c:v>44012</c:v>
                </c:pt>
                <c:pt idx="91">
                  <c:v>44013</c:v>
                </c:pt>
                <c:pt idx="92">
                  <c:v>44014</c:v>
                </c:pt>
                <c:pt idx="93">
                  <c:v>44015</c:v>
                </c:pt>
                <c:pt idx="94">
                  <c:v>44016</c:v>
                </c:pt>
                <c:pt idx="95">
                  <c:v>44017</c:v>
                </c:pt>
                <c:pt idx="96">
                  <c:v>44018</c:v>
                </c:pt>
                <c:pt idx="97">
                  <c:v>44019</c:v>
                </c:pt>
                <c:pt idx="98">
                  <c:v>44020</c:v>
                </c:pt>
                <c:pt idx="99">
                  <c:v>44021</c:v>
                </c:pt>
                <c:pt idx="100">
                  <c:v>44022</c:v>
                </c:pt>
                <c:pt idx="101">
                  <c:v>44023</c:v>
                </c:pt>
                <c:pt idx="102">
                  <c:v>44024</c:v>
                </c:pt>
                <c:pt idx="103">
                  <c:v>44025</c:v>
                </c:pt>
                <c:pt idx="104">
                  <c:v>44026</c:v>
                </c:pt>
                <c:pt idx="105">
                  <c:v>44027</c:v>
                </c:pt>
                <c:pt idx="106">
                  <c:v>44028</c:v>
                </c:pt>
                <c:pt idx="107">
                  <c:v>44029</c:v>
                </c:pt>
                <c:pt idx="108">
                  <c:v>44030</c:v>
                </c:pt>
                <c:pt idx="109">
                  <c:v>44031</c:v>
                </c:pt>
                <c:pt idx="110">
                  <c:v>44032</c:v>
                </c:pt>
                <c:pt idx="111">
                  <c:v>44033</c:v>
                </c:pt>
                <c:pt idx="112">
                  <c:v>44034</c:v>
                </c:pt>
                <c:pt idx="113">
                  <c:v>44035</c:v>
                </c:pt>
                <c:pt idx="114">
                  <c:v>44036</c:v>
                </c:pt>
                <c:pt idx="115">
                  <c:v>44037</c:v>
                </c:pt>
                <c:pt idx="116">
                  <c:v>44038</c:v>
                </c:pt>
                <c:pt idx="117">
                  <c:v>44039</c:v>
                </c:pt>
                <c:pt idx="118">
                  <c:v>44040</c:v>
                </c:pt>
                <c:pt idx="119">
                  <c:v>44041</c:v>
                </c:pt>
                <c:pt idx="120">
                  <c:v>44042</c:v>
                </c:pt>
                <c:pt idx="121">
                  <c:v>44043</c:v>
                </c:pt>
                <c:pt idx="122">
                  <c:v>44044</c:v>
                </c:pt>
                <c:pt idx="123">
                  <c:v>44045</c:v>
                </c:pt>
                <c:pt idx="124">
                  <c:v>44046</c:v>
                </c:pt>
                <c:pt idx="125">
                  <c:v>44047</c:v>
                </c:pt>
                <c:pt idx="126">
                  <c:v>44048</c:v>
                </c:pt>
                <c:pt idx="127">
                  <c:v>44049</c:v>
                </c:pt>
                <c:pt idx="128">
                  <c:v>44050</c:v>
                </c:pt>
                <c:pt idx="129">
                  <c:v>44051</c:v>
                </c:pt>
                <c:pt idx="130">
                  <c:v>44052</c:v>
                </c:pt>
                <c:pt idx="131">
                  <c:v>44053</c:v>
                </c:pt>
                <c:pt idx="132">
                  <c:v>44054</c:v>
                </c:pt>
                <c:pt idx="133">
                  <c:v>44055</c:v>
                </c:pt>
                <c:pt idx="134">
                  <c:v>44056</c:v>
                </c:pt>
                <c:pt idx="135">
                  <c:v>44057</c:v>
                </c:pt>
                <c:pt idx="136">
                  <c:v>44058</c:v>
                </c:pt>
                <c:pt idx="137">
                  <c:v>44059</c:v>
                </c:pt>
                <c:pt idx="138">
                  <c:v>44060</c:v>
                </c:pt>
                <c:pt idx="139">
                  <c:v>44061</c:v>
                </c:pt>
                <c:pt idx="140">
                  <c:v>44062</c:v>
                </c:pt>
                <c:pt idx="141">
                  <c:v>44063</c:v>
                </c:pt>
                <c:pt idx="142">
                  <c:v>44064</c:v>
                </c:pt>
                <c:pt idx="143">
                  <c:v>44065</c:v>
                </c:pt>
                <c:pt idx="144">
                  <c:v>44066</c:v>
                </c:pt>
                <c:pt idx="145">
                  <c:v>44067</c:v>
                </c:pt>
                <c:pt idx="146">
                  <c:v>44068</c:v>
                </c:pt>
                <c:pt idx="147">
                  <c:v>44069</c:v>
                </c:pt>
                <c:pt idx="148">
                  <c:v>44070</c:v>
                </c:pt>
                <c:pt idx="149">
                  <c:v>44071</c:v>
                </c:pt>
                <c:pt idx="150">
                  <c:v>44072</c:v>
                </c:pt>
                <c:pt idx="151">
                  <c:v>44073</c:v>
                </c:pt>
                <c:pt idx="152">
                  <c:v>44074</c:v>
                </c:pt>
                <c:pt idx="153">
                  <c:v>44075</c:v>
                </c:pt>
                <c:pt idx="154">
                  <c:v>44076</c:v>
                </c:pt>
                <c:pt idx="155">
                  <c:v>44077</c:v>
                </c:pt>
                <c:pt idx="156">
                  <c:v>44078</c:v>
                </c:pt>
                <c:pt idx="157">
                  <c:v>44079</c:v>
                </c:pt>
                <c:pt idx="158">
                  <c:v>44080</c:v>
                </c:pt>
                <c:pt idx="159">
                  <c:v>44081</c:v>
                </c:pt>
                <c:pt idx="160">
                  <c:v>44082</c:v>
                </c:pt>
                <c:pt idx="161">
                  <c:v>44083</c:v>
                </c:pt>
                <c:pt idx="162">
                  <c:v>44084</c:v>
                </c:pt>
                <c:pt idx="163">
                  <c:v>44085</c:v>
                </c:pt>
                <c:pt idx="164">
                  <c:v>44086</c:v>
                </c:pt>
                <c:pt idx="165">
                  <c:v>44087</c:v>
                </c:pt>
                <c:pt idx="166">
                  <c:v>44088</c:v>
                </c:pt>
                <c:pt idx="167">
                  <c:v>44089</c:v>
                </c:pt>
                <c:pt idx="168">
                  <c:v>44090</c:v>
                </c:pt>
                <c:pt idx="169">
                  <c:v>44091</c:v>
                </c:pt>
                <c:pt idx="170">
                  <c:v>44092</c:v>
                </c:pt>
                <c:pt idx="171">
                  <c:v>44093</c:v>
                </c:pt>
                <c:pt idx="172">
                  <c:v>44094</c:v>
                </c:pt>
                <c:pt idx="173">
                  <c:v>44095</c:v>
                </c:pt>
                <c:pt idx="174">
                  <c:v>44096</c:v>
                </c:pt>
                <c:pt idx="175">
                  <c:v>44097</c:v>
                </c:pt>
                <c:pt idx="176">
                  <c:v>44098</c:v>
                </c:pt>
                <c:pt idx="177">
                  <c:v>44099</c:v>
                </c:pt>
                <c:pt idx="178">
                  <c:v>44100</c:v>
                </c:pt>
                <c:pt idx="179">
                  <c:v>44101</c:v>
                </c:pt>
                <c:pt idx="180">
                  <c:v>44102</c:v>
                </c:pt>
                <c:pt idx="181">
                  <c:v>44103</c:v>
                </c:pt>
                <c:pt idx="182">
                  <c:v>44104</c:v>
                </c:pt>
                <c:pt idx="183">
                  <c:v>44105</c:v>
                </c:pt>
                <c:pt idx="184">
                  <c:v>44106</c:v>
                </c:pt>
                <c:pt idx="185">
                  <c:v>44107</c:v>
                </c:pt>
                <c:pt idx="186">
                  <c:v>44108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44113</c:v>
                </c:pt>
                <c:pt idx="192">
                  <c:v>44114</c:v>
                </c:pt>
                <c:pt idx="193">
                  <c:v>44115</c:v>
                </c:pt>
                <c:pt idx="194">
                  <c:v>44116</c:v>
                </c:pt>
                <c:pt idx="195">
                  <c:v>44117</c:v>
                </c:pt>
                <c:pt idx="196">
                  <c:v>44118</c:v>
                </c:pt>
                <c:pt idx="197">
                  <c:v>44119</c:v>
                </c:pt>
                <c:pt idx="198">
                  <c:v>44120</c:v>
                </c:pt>
                <c:pt idx="199">
                  <c:v>44121</c:v>
                </c:pt>
                <c:pt idx="200">
                  <c:v>44122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44128</c:v>
                </c:pt>
                <c:pt idx="207">
                  <c:v>44129</c:v>
                </c:pt>
                <c:pt idx="208">
                  <c:v>44130</c:v>
                </c:pt>
                <c:pt idx="209">
                  <c:v>44131</c:v>
                </c:pt>
                <c:pt idx="210">
                  <c:v>44132</c:v>
                </c:pt>
                <c:pt idx="211">
                  <c:v>44133</c:v>
                </c:pt>
                <c:pt idx="212">
                  <c:v>44134</c:v>
                </c:pt>
              </c:numCache>
            </c:numRef>
          </c:cat>
          <c:val>
            <c:numRef>
              <c:f>'[1]Facebook Correlation Summary'!$C$154:$C$366</c:f>
              <c:numCache>
                <c:formatCode>General</c:formatCode>
                <c:ptCount val="213"/>
                <c:pt idx="0">
                  <c:v>15518</c:v>
                </c:pt>
                <c:pt idx="1">
                  <c:v>12736</c:v>
                </c:pt>
                <c:pt idx="2">
                  <c:v>15224</c:v>
                </c:pt>
                <c:pt idx="3">
                  <c:v>12753</c:v>
                </c:pt>
                <c:pt idx="4">
                  <c:v>13317</c:v>
                </c:pt>
                <c:pt idx="5">
                  <c:v>15161</c:v>
                </c:pt>
                <c:pt idx="6">
                  <c:v>16564</c:v>
                </c:pt>
                <c:pt idx="7">
                  <c:v>15165</c:v>
                </c:pt>
                <c:pt idx="8">
                  <c:v>16832</c:v>
                </c:pt>
                <c:pt idx="9">
                  <c:v>16480</c:v>
                </c:pt>
                <c:pt idx="10">
                  <c:v>14427</c:v>
                </c:pt>
                <c:pt idx="11">
                  <c:v>14400</c:v>
                </c:pt>
                <c:pt idx="12">
                  <c:v>16821</c:v>
                </c:pt>
                <c:pt idx="13">
                  <c:v>15409</c:v>
                </c:pt>
                <c:pt idx="14">
                  <c:v>13564</c:v>
                </c:pt>
                <c:pt idx="15">
                  <c:v>14366</c:v>
                </c:pt>
                <c:pt idx="16">
                  <c:v>13082</c:v>
                </c:pt>
                <c:pt idx="17">
                  <c:v>12443</c:v>
                </c:pt>
                <c:pt idx="18">
                  <c:v>11307</c:v>
                </c:pt>
                <c:pt idx="19">
                  <c:v>13945</c:v>
                </c:pt>
                <c:pt idx="20">
                  <c:v>19258</c:v>
                </c:pt>
                <c:pt idx="21">
                  <c:v>21255</c:v>
                </c:pt>
                <c:pt idx="22">
                  <c:v>18727</c:v>
                </c:pt>
                <c:pt idx="23">
                  <c:v>18853</c:v>
                </c:pt>
                <c:pt idx="24">
                  <c:v>19800</c:v>
                </c:pt>
                <c:pt idx="25">
                  <c:v>15960</c:v>
                </c:pt>
                <c:pt idx="26">
                  <c:v>19929</c:v>
                </c:pt>
                <c:pt idx="27">
                  <c:v>19791</c:v>
                </c:pt>
                <c:pt idx="28">
                  <c:v>14179</c:v>
                </c:pt>
                <c:pt idx="29">
                  <c:v>13233</c:v>
                </c:pt>
                <c:pt idx="30">
                  <c:v>12723</c:v>
                </c:pt>
                <c:pt idx="31">
                  <c:v>15444</c:v>
                </c:pt>
                <c:pt idx="32">
                  <c:v>11233</c:v>
                </c:pt>
                <c:pt idx="33">
                  <c:v>10221</c:v>
                </c:pt>
                <c:pt idx="34">
                  <c:v>10520</c:v>
                </c:pt>
                <c:pt idx="35">
                  <c:v>20077</c:v>
                </c:pt>
                <c:pt idx="36">
                  <c:v>42764</c:v>
                </c:pt>
                <c:pt idx="37">
                  <c:v>41022</c:v>
                </c:pt>
                <c:pt idx="38">
                  <c:v>64899</c:v>
                </c:pt>
                <c:pt idx="39">
                  <c:v>47780</c:v>
                </c:pt>
                <c:pt idx="40">
                  <c:v>40695</c:v>
                </c:pt>
                <c:pt idx="41">
                  <c:v>44359</c:v>
                </c:pt>
                <c:pt idx="42">
                  <c:v>44972</c:v>
                </c:pt>
                <c:pt idx="43">
                  <c:v>39239</c:v>
                </c:pt>
                <c:pt idx="44">
                  <c:v>68880</c:v>
                </c:pt>
                <c:pt idx="45">
                  <c:v>77947</c:v>
                </c:pt>
                <c:pt idx="46">
                  <c:v>60827</c:v>
                </c:pt>
                <c:pt idx="47">
                  <c:v>78123</c:v>
                </c:pt>
                <c:pt idx="48">
                  <c:v>70127</c:v>
                </c:pt>
                <c:pt idx="49">
                  <c:v>51408</c:v>
                </c:pt>
                <c:pt idx="50">
                  <c:v>53061</c:v>
                </c:pt>
                <c:pt idx="51">
                  <c:v>65437</c:v>
                </c:pt>
                <c:pt idx="52">
                  <c:v>52174</c:v>
                </c:pt>
                <c:pt idx="53">
                  <c:v>38001</c:v>
                </c:pt>
                <c:pt idx="54">
                  <c:v>48509</c:v>
                </c:pt>
                <c:pt idx="55">
                  <c:v>49993</c:v>
                </c:pt>
                <c:pt idx="56">
                  <c:v>57902</c:v>
                </c:pt>
                <c:pt idx="57">
                  <c:v>46843</c:v>
                </c:pt>
                <c:pt idx="58">
                  <c:v>63049</c:v>
                </c:pt>
                <c:pt idx="59">
                  <c:v>60591</c:v>
                </c:pt>
                <c:pt idx="60">
                  <c:v>66652</c:v>
                </c:pt>
                <c:pt idx="61">
                  <c:v>73101</c:v>
                </c:pt>
                <c:pt idx="62">
                  <c:v>65550</c:v>
                </c:pt>
                <c:pt idx="63">
                  <c:v>83615</c:v>
                </c:pt>
                <c:pt idx="64">
                  <c:v>58757</c:v>
                </c:pt>
                <c:pt idx="65">
                  <c:v>74395</c:v>
                </c:pt>
                <c:pt idx="66">
                  <c:v>74643</c:v>
                </c:pt>
                <c:pt idx="67">
                  <c:v>87931</c:v>
                </c:pt>
                <c:pt idx="68">
                  <c:v>69419</c:v>
                </c:pt>
                <c:pt idx="69">
                  <c:v>82322</c:v>
                </c:pt>
                <c:pt idx="70">
                  <c:v>95713</c:v>
                </c:pt>
                <c:pt idx="71">
                  <c:v>77782</c:v>
                </c:pt>
                <c:pt idx="72">
                  <c:v>75965</c:v>
                </c:pt>
                <c:pt idx="73">
                  <c:v>86039</c:v>
                </c:pt>
                <c:pt idx="74">
                  <c:v>83498</c:v>
                </c:pt>
                <c:pt idx="75">
                  <c:v>78287</c:v>
                </c:pt>
                <c:pt idx="76">
                  <c:v>87371</c:v>
                </c:pt>
                <c:pt idx="77">
                  <c:v>85204</c:v>
                </c:pt>
                <c:pt idx="78">
                  <c:v>65532</c:v>
                </c:pt>
                <c:pt idx="79">
                  <c:v>72725</c:v>
                </c:pt>
                <c:pt idx="80">
                  <c:v>72922</c:v>
                </c:pt>
                <c:pt idx="81">
                  <c:v>76952</c:v>
                </c:pt>
                <c:pt idx="82">
                  <c:v>93053</c:v>
                </c:pt>
                <c:pt idx="83">
                  <c:v>87657</c:v>
                </c:pt>
                <c:pt idx="84">
                  <c:v>82939</c:v>
                </c:pt>
                <c:pt idx="85">
                  <c:v>78925</c:v>
                </c:pt>
                <c:pt idx="86">
                  <c:v>72104</c:v>
                </c:pt>
                <c:pt idx="87">
                  <c:v>91520</c:v>
                </c:pt>
                <c:pt idx="88">
                  <c:v>76325</c:v>
                </c:pt>
                <c:pt idx="89">
                  <c:v>90306</c:v>
                </c:pt>
                <c:pt idx="90">
                  <c:v>172344</c:v>
                </c:pt>
                <c:pt idx="91">
                  <c:v>114279</c:v>
                </c:pt>
                <c:pt idx="92">
                  <c:v>128642</c:v>
                </c:pt>
                <c:pt idx="93">
                  <c:v>156489</c:v>
                </c:pt>
                <c:pt idx="94">
                  <c:v>164478</c:v>
                </c:pt>
                <c:pt idx="95">
                  <c:v>146419</c:v>
                </c:pt>
                <c:pt idx="96">
                  <c:v>174499</c:v>
                </c:pt>
                <c:pt idx="97">
                  <c:v>167482</c:v>
                </c:pt>
                <c:pt idx="98">
                  <c:v>196712</c:v>
                </c:pt>
                <c:pt idx="99">
                  <c:v>122655</c:v>
                </c:pt>
                <c:pt idx="100">
                  <c:v>109289</c:v>
                </c:pt>
                <c:pt idx="101">
                  <c:v>107472</c:v>
                </c:pt>
                <c:pt idx="102">
                  <c:v>111537</c:v>
                </c:pt>
                <c:pt idx="103">
                  <c:v>122514</c:v>
                </c:pt>
                <c:pt idx="104">
                  <c:v>128969</c:v>
                </c:pt>
                <c:pt idx="105">
                  <c:v>105283</c:v>
                </c:pt>
                <c:pt idx="106">
                  <c:v>105968</c:v>
                </c:pt>
                <c:pt idx="107">
                  <c:v>106305</c:v>
                </c:pt>
                <c:pt idx="108">
                  <c:v>119104</c:v>
                </c:pt>
                <c:pt idx="109">
                  <c:v>125403</c:v>
                </c:pt>
                <c:pt idx="110">
                  <c:v>137467</c:v>
                </c:pt>
                <c:pt idx="111">
                  <c:v>121821</c:v>
                </c:pt>
                <c:pt idx="112">
                  <c:v>115817</c:v>
                </c:pt>
                <c:pt idx="113">
                  <c:v>111226</c:v>
                </c:pt>
                <c:pt idx="114">
                  <c:v>109405</c:v>
                </c:pt>
                <c:pt idx="115">
                  <c:v>114959</c:v>
                </c:pt>
                <c:pt idx="116">
                  <c:v>99649</c:v>
                </c:pt>
                <c:pt idx="117">
                  <c:v>97492</c:v>
                </c:pt>
                <c:pt idx="118">
                  <c:v>92669</c:v>
                </c:pt>
                <c:pt idx="119">
                  <c:v>78500</c:v>
                </c:pt>
                <c:pt idx="120">
                  <c:v>90678</c:v>
                </c:pt>
                <c:pt idx="121">
                  <c:v>103718</c:v>
                </c:pt>
                <c:pt idx="122">
                  <c:v>103489</c:v>
                </c:pt>
                <c:pt idx="123">
                  <c:v>114495</c:v>
                </c:pt>
                <c:pt idx="124">
                  <c:v>103164</c:v>
                </c:pt>
                <c:pt idx="125">
                  <c:v>80617</c:v>
                </c:pt>
                <c:pt idx="126">
                  <c:v>74145</c:v>
                </c:pt>
                <c:pt idx="127">
                  <c:v>65299</c:v>
                </c:pt>
                <c:pt idx="128">
                  <c:v>87509</c:v>
                </c:pt>
                <c:pt idx="129">
                  <c:v>96039</c:v>
                </c:pt>
                <c:pt idx="130">
                  <c:v>84741</c:v>
                </c:pt>
                <c:pt idx="131">
                  <c:v>87264</c:v>
                </c:pt>
                <c:pt idx="132">
                  <c:v>85229</c:v>
                </c:pt>
                <c:pt idx="133">
                  <c:v>90312</c:v>
                </c:pt>
                <c:pt idx="134">
                  <c:v>90434</c:v>
                </c:pt>
                <c:pt idx="135">
                  <c:v>81783</c:v>
                </c:pt>
                <c:pt idx="136">
                  <c:v>69102</c:v>
                </c:pt>
                <c:pt idx="137">
                  <c:v>72370</c:v>
                </c:pt>
                <c:pt idx="138">
                  <c:v>89886</c:v>
                </c:pt>
                <c:pt idx="139">
                  <c:v>86419</c:v>
                </c:pt>
                <c:pt idx="140">
                  <c:v>96150</c:v>
                </c:pt>
                <c:pt idx="141">
                  <c:v>114003</c:v>
                </c:pt>
                <c:pt idx="142">
                  <c:v>108927</c:v>
                </c:pt>
                <c:pt idx="143">
                  <c:v>109045</c:v>
                </c:pt>
                <c:pt idx="144">
                  <c:v>101386</c:v>
                </c:pt>
                <c:pt idx="145">
                  <c:v>96013</c:v>
                </c:pt>
                <c:pt idx="146">
                  <c:v>98126</c:v>
                </c:pt>
                <c:pt idx="147">
                  <c:v>97115</c:v>
                </c:pt>
                <c:pt idx="148">
                  <c:v>108496</c:v>
                </c:pt>
                <c:pt idx="149">
                  <c:v>136418</c:v>
                </c:pt>
                <c:pt idx="150">
                  <c:v>117455</c:v>
                </c:pt>
                <c:pt idx="151">
                  <c:v>116901</c:v>
                </c:pt>
                <c:pt idx="152">
                  <c:v>115731</c:v>
                </c:pt>
                <c:pt idx="153">
                  <c:v>118569</c:v>
                </c:pt>
                <c:pt idx="154">
                  <c:v>113474</c:v>
                </c:pt>
                <c:pt idx="155">
                  <c:v>119601</c:v>
                </c:pt>
                <c:pt idx="156">
                  <c:v>98844</c:v>
                </c:pt>
                <c:pt idx="157">
                  <c:v>91976</c:v>
                </c:pt>
                <c:pt idx="158">
                  <c:v>80865</c:v>
                </c:pt>
                <c:pt idx="159">
                  <c:v>80620</c:v>
                </c:pt>
                <c:pt idx="160">
                  <c:v>87259</c:v>
                </c:pt>
                <c:pt idx="161">
                  <c:v>98535</c:v>
                </c:pt>
                <c:pt idx="162">
                  <c:v>88628</c:v>
                </c:pt>
                <c:pt idx="163">
                  <c:v>68177</c:v>
                </c:pt>
                <c:pt idx="164">
                  <c:v>74788</c:v>
                </c:pt>
                <c:pt idx="165">
                  <c:v>74898</c:v>
                </c:pt>
                <c:pt idx="166">
                  <c:v>89018</c:v>
                </c:pt>
                <c:pt idx="167">
                  <c:v>98485</c:v>
                </c:pt>
                <c:pt idx="168">
                  <c:v>93609</c:v>
                </c:pt>
                <c:pt idx="169">
                  <c:v>88256</c:v>
                </c:pt>
                <c:pt idx="170">
                  <c:v>107003</c:v>
                </c:pt>
                <c:pt idx="171">
                  <c:v>85490</c:v>
                </c:pt>
                <c:pt idx="172">
                  <c:v>63563</c:v>
                </c:pt>
                <c:pt idx="173">
                  <c:v>68630</c:v>
                </c:pt>
                <c:pt idx="174">
                  <c:v>72780</c:v>
                </c:pt>
                <c:pt idx="175">
                  <c:v>75737</c:v>
                </c:pt>
                <c:pt idx="176">
                  <c:v>76681</c:v>
                </c:pt>
                <c:pt idx="177">
                  <c:v>75903</c:v>
                </c:pt>
                <c:pt idx="178">
                  <c:v>70380</c:v>
                </c:pt>
                <c:pt idx="179">
                  <c:v>59017</c:v>
                </c:pt>
                <c:pt idx="180">
                  <c:v>67251</c:v>
                </c:pt>
                <c:pt idx="181">
                  <c:v>70340</c:v>
                </c:pt>
                <c:pt idx="182">
                  <c:v>75238</c:v>
                </c:pt>
                <c:pt idx="183">
                  <c:v>58545</c:v>
                </c:pt>
                <c:pt idx="184">
                  <c:v>69840</c:v>
                </c:pt>
                <c:pt idx="185">
                  <c:v>63056</c:v>
                </c:pt>
                <c:pt idx="186">
                  <c:v>56309</c:v>
                </c:pt>
                <c:pt idx="187">
                  <c:v>64812</c:v>
                </c:pt>
                <c:pt idx="188">
                  <c:v>69530</c:v>
                </c:pt>
                <c:pt idx="189">
                  <c:v>68080</c:v>
                </c:pt>
                <c:pt idx="190">
                  <c:v>64330</c:v>
                </c:pt>
                <c:pt idx="191">
                  <c:v>49951</c:v>
                </c:pt>
                <c:pt idx="192">
                  <c:v>50218</c:v>
                </c:pt>
                <c:pt idx="193">
                  <c:v>53516</c:v>
                </c:pt>
                <c:pt idx="194">
                  <c:v>59832</c:v>
                </c:pt>
                <c:pt idx="195">
                  <c:v>67987</c:v>
                </c:pt>
                <c:pt idx="196">
                  <c:v>56936</c:v>
                </c:pt>
                <c:pt idx="197">
                  <c:v>54509</c:v>
                </c:pt>
                <c:pt idx="198">
                  <c:v>55579</c:v>
                </c:pt>
                <c:pt idx="199">
                  <c:v>51391</c:v>
                </c:pt>
                <c:pt idx="200">
                  <c:v>48075</c:v>
                </c:pt>
                <c:pt idx="201">
                  <c:v>46686</c:v>
                </c:pt>
                <c:pt idx="202">
                  <c:v>46407</c:v>
                </c:pt>
                <c:pt idx="203">
                  <c:v>44709</c:v>
                </c:pt>
                <c:pt idx="204">
                  <c:v>54173</c:v>
                </c:pt>
                <c:pt idx="205">
                  <c:v>68640</c:v>
                </c:pt>
                <c:pt idx="206">
                  <c:v>61229</c:v>
                </c:pt>
                <c:pt idx="207">
                  <c:v>61464</c:v>
                </c:pt>
                <c:pt idx="208">
                  <c:v>67195</c:v>
                </c:pt>
                <c:pt idx="209">
                  <c:v>75215</c:v>
                </c:pt>
                <c:pt idx="210">
                  <c:v>83287</c:v>
                </c:pt>
                <c:pt idx="211">
                  <c:v>62322</c:v>
                </c:pt>
                <c:pt idx="212">
                  <c:v>76822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E-40D7-9063-EC7E5CCEFF6D}"/>
            </c:ext>
          </c:extLst>
        </c:ser>
        <c:ser>
          <c:idx val="2"/>
          <c:order val="2"/>
          <c:tx>
            <c:strRef>
              <c:f>'[1]Facebook Correlation Summary'!$D$1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'[1]Facebook Correlation Summary'!$A$154:$A$366</c:f>
              <c:numCache>
                <c:formatCode>General</c:formatCode>
                <c:ptCount val="213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  <c:pt idx="62">
                  <c:v>43984</c:v>
                </c:pt>
                <c:pt idx="63">
                  <c:v>43985</c:v>
                </c:pt>
                <c:pt idx="64">
                  <c:v>43986</c:v>
                </c:pt>
                <c:pt idx="65">
                  <c:v>43987</c:v>
                </c:pt>
                <c:pt idx="66">
                  <c:v>43988</c:v>
                </c:pt>
                <c:pt idx="67">
                  <c:v>43989</c:v>
                </c:pt>
                <c:pt idx="68">
                  <c:v>43990</c:v>
                </c:pt>
                <c:pt idx="69">
                  <c:v>43991</c:v>
                </c:pt>
                <c:pt idx="70">
                  <c:v>43992</c:v>
                </c:pt>
                <c:pt idx="71">
                  <c:v>43993</c:v>
                </c:pt>
                <c:pt idx="72">
                  <c:v>43994</c:v>
                </c:pt>
                <c:pt idx="73">
                  <c:v>43995</c:v>
                </c:pt>
                <c:pt idx="74">
                  <c:v>43996</c:v>
                </c:pt>
                <c:pt idx="75">
                  <c:v>43997</c:v>
                </c:pt>
                <c:pt idx="76">
                  <c:v>43998</c:v>
                </c:pt>
                <c:pt idx="77">
                  <c:v>43999</c:v>
                </c:pt>
                <c:pt idx="78">
                  <c:v>44000</c:v>
                </c:pt>
                <c:pt idx="79">
                  <c:v>44001</c:v>
                </c:pt>
                <c:pt idx="80">
                  <c:v>44002</c:v>
                </c:pt>
                <c:pt idx="81">
                  <c:v>44003</c:v>
                </c:pt>
                <c:pt idx="82">
                  <c:v>44004</c:v>
                </c:pt>
                <c:pt idx="83">
                  <c:v>44005</c:v>
                </c:pt>
                <c:pt idx="84">
                  <c:v>44006</c:v>
                </c:pt>
                <c:pt idx="85">
                  <c:v>44007</c:v>
                </c:pt>
                <c:pt idx="86">
                  <c:v>44008</c:v>
                </c:pt>
                <c:pt idx="87">
                  <c:v>44009</c:v>
                </c:pt>
                <c:pt idx="88">
                  <c:v>44010</c:v>
                </c:pt>
                <c:pt idx="89">
                  <c:v>44011</c:v>
                </c:pt>
                <c:pt idx="90">
                  <c:v>44012</c:v>
                </c:pt>
                <c:pt idx="91">
                  <c:v>44013</c:v>
                </c:pt>
                <c:pt idx="92">
                  <c:v>44014</c:v>
                </c:pt>
                <c:pt idx="93">
                  <c:v>44015</c:v>
                </c:pt>
                <c:pt idx="94">
                  <c:v>44016</c:v>
                </c:pt>
                <c:pt idx="95">
                  <c:v>44017</c:v>
                </c:pt>
                <c:pt idx="96">
                  <c:v>44018</c:v>
                </c:pt>
                <c:pt idx="97">
                  <c:v>44019</c:v>
                </c:pt>
                <c:pt idx="98">
                  <c:v>44020</c:v>
                </c:pt>
                <c:pt idx="99">
                  <c:v>44021</c:v>
                </c:pt>
                <c:pt idx="100">
                  <c:v>44022</c:v>
                </c:pt>
                <c:pt idx="101">
                  <c:v>44023</c:v>
                </c:pt>
                <c:pt idx="102">
                  <c:v>44024</c:v>
                </c:pt>
                <c:pt idx="103">
                  <c:v>44025</c:v>
                </c:pt>
                <c:pt idx="104">
                  <c:v>44026</c:v>
                </c:pt>
                <c:pt idx="105">
                  <c:v>44027</c:v>
                </c:pt>
                <c:pt idx="106">
                  <c:v>44028</c:v>
                </c:pt>
                <c:pt idx="107">
                  <c:v>44029</c:v>
                </c:pt>
                <c:pt idx="108">
                  <c:v>44030</c:v>
                </c:pt>
                <c:pt idx="109">
                  <c:v>44031</c:v>
                </c:pt>
                <c:pt idx="110">
                  <c:v>44032</c:v>
                </c:pt>
                <c:pt idx="111">
                  <c:v>44033</c:v>
                </c:pt>
                <c:pt idx="112">
                  <c:v>44034</c:v>
                </c:pt>
                <c:pt idx="113">
                  <c:v>44035</c:v>
                </c:pt>
                <c:pt idx="114">
                  <c:v>44036</c:v>
                </c:pt>
                <c:pt idx="115">
                  <c:v>44037</c:v>
                </c:pt>
                <c:pt idx="116">
                  <c:v>44038</c:v>
                </c:pt>
                <c:pt idx="117">
                  <c:v>44039</c:v>
                </c:pt>
                <c:pt idx="118">
                  <c:v>44040</c:v>
                </c:pt>
                <c:pt idx="119">
                  <c:v>44041</c:v>
                </c:pt>
                <c:pt idx="120">
                  <c:v>44042</c:v>
                </c:pt>
                <c:pt idx="121">
                  <c:v>44043</c:v>
                </c:pt>
                <c:pt idx="122">
                  <c:v>44044</c:v>
                </c:pt>
                <c:pt idx="123">
                  <c:v>44045</c:v>
                </c:pt>
                <c:pt idx="124">
                  <c:v>44046</c:v>
                </c:pt>
                <c:pt idx="125">
                  <c:v>44047</c:v>
                </c:pt>
                <c:pt idx="126">
                  <c:v>44048</c:v>
                </c:pt>
                <c:pt idx="127">
                  <c:v>44049</c:v>
                </c:pt>
                <c:pt idx="128">
                  <c:v>44050</c:v>
                </c:pt>
                <c:pt idx="129">
                  <c:v>44051</c:v>
                </c:pt>
                <c:pt idx="130">
                  <c:v>44052</c:v>
                </c:pt>
                <c:pt idx="131">
                  <c:v>44053</c:v>
                </c:pt>
                <c:pt idx="132">
                  <c:v>44054</c:v>
                </c:pt>
                <c:pt idx="133">
                  <c:v>44055</c:v>
                </c:pt>
                <c:pt idx="134">
                  <c:v>44056</c:v>
                </c:pt>
                <c:pt idx="135">
                  <c:v>44057</c:v>
                </c:pt>
                <c:pt idx="136">
                  <c:v>44058</c:v>
                </c:pt>
                <c:pt idx="137">
                  <c:v>44059</c:v>
                </c:pt>
                <c:pt idx="138">
                  <c:v>44060</c:v>
                </c:pt>
                <c:pt idx="139">
                  <c:v>44061</c:v>
                </c:pt>
                <c:pt idx="140">
                  <c:v>44062</c:v>
                </c:pt>
                <c:pt idx="141">
                  <c:v>44063</c:v>
                </c:pt>
                <c:pt idx="142">
                  <c:v>44064</c:v>
                </c:pt>
                <c:pt idx="143">
                  <c:v>44065</c:v>
                </c:pt>
                <c:pt idx="144">
                  <c:v>44066</c:v>
                </c:pt>
                <c:pt idx="145">
                  <c:v>44067</c:v>
                </c:pt>
                <c:pt idx="146">
                  <c:v>44068</c:v>
                </c:pt>
                <c:pt idx="147">
                  <c:v>44069</c:v>
                </c:pt>
                <c:pt idx="148">
                  <c:v>44070</c:v>
                </c:pt>
                <c:pt idx="149">
                  <c:v>44071</c:v>
                </c:pt>
                <c:pt idx="150">
                  <c:v>44072</c:v>
                </c:pt>
                <c:pt idx="151">
                  <c:v>44073</c:v>
                </c:pt>
                <c:pt idx="152">
                  <c:v>44074</c:v>
                </c:pt>
                <c:pt idx="153">
                  <c:v>44075</c:v>
                </c:pt>
                <c:pt idx="154">
                  <c:v>44076</c:v>
                </c:pt>
                <c:pt idx="155">
                  <c:v>44077</c:v>
                </c:pt>
                <c:pt idx="156">
                  <c:v>44078</c:v>
                </c:pt>
                <c:pt idx="157">
                  <c:v>44079</c:v>
                </c:pt>
                <c:pt idx="158">
                  <c:v>44080</c:v>
                </c:pt>
                <c:pt idx="159">
                  <c:v>44081</c:v>
                </c:pt>
                <c:pt idx="160">
                  <c:v>44082</c:v>
                </c:pt>
                <c:pt idx="161">
                  <c:v>44083</c:v>
                </c:pt>
                <c:pt idx="162">
                  <c:v>44084</c:v>
                </c:pt>
                <c:pt idx="163">
                  <c:v>44085</c:v>
                </c:pt>
                <c:pt idx="164">
                  <c:v>44086</c:v>
                </c:pt>
                <c:pt idx="165">
                  <c:v>44087</c:v>
                </c:pt>
                <c:pt idx="166">
                  <c:v>44088</c:v>
                </c:pt>
                <c:pt idx="167">
                  <c:v>44089</c:v>
                </c:pt>
                <c:pt idx="168">
                  <c:v>44090</c:v>
                </c:pt>
                <c:pt idx="169">
                  <c:v>44091</c:v>
                </c:pt>
                <c:pt idx="170">
                  <c:v>44092</c:v>
                </c:pt>
                <c:pt idx="171">
                  <c:v>44093</c:v>
                </c:pt>
                <c:pt idx="172">
                  <c:v>44094</c:v>
                </c:pt>
                <c:pt idx="173">
                  <c:v>44095</c:v>
                </c:pt>
                <c:pt idx="174">
                  <c:v>44096</c:v>
                </c:pt>
                <c:pt idx="175">
                  <c:v>44097</c:v>
                </c:pt>
                <c:pt idx="176">
                  <c:v>44098</c:v>
                </c:pt>
                <c:pt idx="177">
                  <c:v>44099</c:v>
                </c:pt>
                <c:pt idx="178">
                  <c:v>44100</c:v>
                </c:pt>
                <c:pt idx="179">
                  <c:v>44101</c:v>
                </c:pt>
                <c:pt idx="180">
                  <c:v>44102</c:v>
                </c:pt>
                <c:pt idx="181">
                  <c:v>44103</c:v>
                </c:pt>
                <c:pt idx="182">
                  <c:v>44104</c:v>
                </c:pt>
                <c:pt idx="183">
                  <c:v>44105</c:v>
                </c:pt>
                <c:pt idx="184">
                  <c:v>44106</c:v>
                </c:pt>
                <c:pt idx="185">
                  <c:v>44107</c:v>
                </c:pt>
                <c:pt idx="186">
                  <c:v>44108</c:v>
                </c:pt>
                <c:pt idx="187">
                  <c:v>44109</c:v>
                </c:pt>
                <c:pt idx="188">
                  <c:v>44110</c:v>
                </c:pt>
                <c:pt idx="189">
                  <c:v>44111</c:v>
                </c:pt>
                <c:pt idx="190">
                  <c:v>44112</c:v>
                </c:pt>
                <c:pt idx="191">
                  <c:v>44113</c:v>
                </c:pt>
                <c:pt idx="192">
                  <c:v>44114</c:v>
                </c:pt>
                <c:pt idx="193">
                  <c:v>44115</c:v>
                </c:pt>
                <c:pt idx="194">
                  <c:v>44116</c:v>
                </c:pt>
                <c:pt idx="195">
                  <c:v>44117</c:v>
                </c:pt>
                <c:pt idx="196">
                  <c:v>44118</c:v>
                </c:pt>
                <c:pt idx="197">
                  <c:v>44119</c:v>
                </c:pt>
                <c:pt idx="198">
                  <c:v>44120</c:v>
                </c:pt>
                <c:pt idx="199">
                  <c:v>44121</c:v>
                </c:pt>
                <c:pt idx="200">
                  <c:v>44122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44128</c:v>
                </c:pt>
                <c:pt idx="207">
                  <c:v>44129</c:v>
                </c:pt>
                <c:pt idx="208">
                  <c:v>44130</c:v>
                </c:pt>
                <c:pt idx="209">
                  <c:v>44131</c:v>
                </c:pt>
                <c:pt idx="210">
                  <c:v>44132</c:v>
                </c:pt>
                <c:pt idx="211">
                  <c:v>44133</c:v>
                </c:pt>
                <c:pt idx="212">
                  <c:v>44134</c:v>
                </c:pt>
              </c:numCache>
            </c:numRef>
          </c:cat>
          <c:val>
            <c:numRef>
              <c:f>'[1]Facebook Correlation Summary'!$D$154:$D$366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3068</c:v>
                </c:pt>
                <c:pt idx="27">
                  <c:v>14755</c:v>
                </c:pt>
                <c:pt idx="28">
                  <c:v>12727</c:v>
                </c:pt>
                <c:pt idx="29">
                  <c:v>9644</c:v>
                </c:pt>
                <c:pt idx="30">
                  <c:v>11700</c:v>
                </c:pt>
                <c:pt idx="31">
                  <c:v>12922</c:v>
                </c:pt>
                <c:pt idx="32">
                  <c:v>9153</c:v>
                </c:pt>
                <c:pt idx="33">
                  <c:v>12283</c:v>
                </c:pt>
                <c:pt idx="34">
                  <c:v>10383</c:v>
                </c:pt>
                <c:pt idx="35">
                  <c:v>9080</c:v>
                </c:pt>
                <c:pt idx="36">
                  <c:v>10937</c:v>
                </c:pt>
                <c:pt idx="37">
                  <c:v>18905</c:v>
                </c:pt>
                <c:pt idx="38">
                  <c:v>14421</c:v>
                </c:pt>
                <c:pt idx="39">
                  <c:v>17469</c:v>
                </c:pt>
                <c:pt idx="40">
                  <c:v>19745</c:v>
                </c:pt>
                <c:pt idx="41">
                  <c:v>26084</c:v>
                </c:pt>
                <c:pt idx="42">
                  <c:v>23383</c:v>
                </c:pt>
                <c:pt idx="43">
                  <c:v>25689</c:v>
                </c:pt>
                <c:pt idx="44">
                  <c:v>24175</c:v>
                </c:pt>
                <c:pt idx="45">
                  <c:v>22911</c:v>
                </c:pt>
                <c:pt idx="46">
                  <c:v>22130</c:v>
                </c:pt>
                <c:pt idx="47">
                  <c:v>24597</c:v>
                </c:pt>
                <c:pt idx="48">
                  <c:v>26570</c:v>
                </c:pt>
                <c:pt idx="49">
                  <c:v>21212</c:v>
                </c:pt>
                <c:pt idx="50">
                  <c:v>23095</c:v>
                </c:pt>
                <c:pt idx="51">
                  <c:v>22550</c:v>
                </c:pt>
                <c:pt idx="52">
                  <c:v>18958</c:v>
                </c:pt>
                <c:pt idx="53">
                  <c:v>18898</c:v>
                </c:pt>
                <c:pt idx="54">
                  <c:v>22571</c:v>
                </c:pt>
                <c:pt idx="55">
                  <c:v>22009</c:v>
                </c:pt>
                <c:pt idx="56">
                  <c:v>21866</c:v>
                </c:pt>
                <c:pt idx="57">
                  <c:v>24257</c:v>
                </c:pt>
                <c:pt idx="58">
                  <c:v>20912</c:v>
                </c:pt>
                <c:pt idx="59">
                  <c:v>22483</c:v>
                </c:pt>
                <c:pt idx="60">
                  <c:v>20776</c:v>
                </c:pt>
                <c:pt idx="61">
                  <c:v>25447</c:v>
                </c:pt>
                <c:pt idx="62">
                  <c:v>30846</c:v>
                </c:pt>
                <c:pt idx="63">
                  <c:v>21929</c:v>
                </c:pt>
                <c:pt idx="64">
                  <c:v>24621</c:v>
                </c:pt>
                <c:pt idx="65">
                  <c:v>28623</c:v>
                </c:pt>
                <c:pt idx="66">
                  <c:v>23848</c:v>
                </c:pt>
                <c:pt idx="67">
                  <c:v>22919</c:v>
                </c:pt>
                <c:pt idx="68">
                  <c:v>22448</c:v>
                </c:pt>
                <c:pt idx="69">
                  <c:v>18833</c:v>
                </c:pt>
                <c:pt idx="70">
                  <c:v>14230</c:v>
                </c:pt>
                <c:pt idx="71">
                  <c:v>18999</c:v>
                </c:pt>
                <c:pt idx="72">
                  <c:v>21257</c:v>
                </c:pt>
                <c:pt idx="73">
                  <c:v>12952</c:v>
                </c:pt>
                <c:pt idx="74">
                  <c:v>12443</c:v>
                </c:pt>
                <c:pt idx="75">
                  <c:v>14286</c:v>
                </c:pt>
                <c:pt idx="76">
                  <c:v>17626</c:v>
                </c:pt>
                <c:pt idx="77">
                  <c:v>25559</c:v>
                </c:pt>
                <c:pt idx="78">
                  <c:v>17840</c:v>
                </c:pt>
                <c:pt idx="79">
                  <c:v>19182</c:v>
                </c:pt>
                <c:pt idx="80">
                  <c:v>20732</c:v>
                </c:pt>
                <c:pt idx="81">
                  <c:v>16193</c:v>
                </c:pt>
                <c:pt idx="82">
                  <c:v>26671</c:v>
                </c:pt>
                <c:pt idx="83">
                  <c:v>25525</c:v>
                </c:pt>
                <c:pt idx="84">
                  <c:v>22802</c:v>
                </c:pt>
                <c:pt idx="85">
                  <c:v>21609</c:v>
                </c:pt>
                <c:pt idx="86">
                  <c:v>20486</c:v>
                </c:pt>
                <c:pt idx="87">
                  <c:v>20228</c:v>
                </c:pt>
                <c:pt idx="88">
                  <c:v>18658</c:v>
                </c:pt>
                <c:pt idx="89">
                  <c:v>15476</c:v>
                </c:pt>
                <c:pt idx="90">
                  <c:v>31127</c:v>
                </c:pt>
                <c:pt idx="91">
                  <c:v>15335</c:v>
                </c:pt>
                <c:pt idx="92">
                  <c:v>16305</c:v>
                </c:pt>
                <c:pt idx="93">
                  <c:v>17873</c:v>
                </c:pt>
                <c:pt idx="94">
                  <c:v>30589</c:v>
                </c:pt>
                <c:pt idx="95">
                  <c:v>28447</c:v>
                </c:pt>
                <c:pt idx="96">
                  <c:v>31772</c:v>
                </c:pt>
                <c:pt idx="97">
                  <c:v>36237</c:v>
                </c:pt>
                <c:pt idx="98">
                  <c:v>18362</c:v>
                </c:pt>
                <c:pt idx="99">
                  <c:v>13810</c:v>
                </c:pt>
                <c:pt idx="100">
                  <c:v>14330</c:v>
                </c:pt>
                <c:pt idx="101">
                  <c:v>14561</c:v>
                </c:pt>
                <c:pt idx="102">
                  <c:v>16794</c:v>
                </c:pt>
                <c:pt idx="103">
                  <c:v>28491</c:v>
                </c:pt>
                <c:pt idx="104">
                  <c:v>34556</c:v>
                </c:pt>
                <c:pt idx="105">
                  <c:v>28651</c:v>
                </c:pt>
                <c:pt idx="106">
                  <c:v>23717</c:v>
                </c:pt>
                <c:pt idx="107">
                  <c:v>23349</c:v>
                </c:pt>
                <c:pt idx="108">
                  <c:v>26047</c:v>
                </c:pt>
                <c:pt idx="109">
                  <c:v>26332</c:v>
                </c:pt>
                <c:pt idx="110">
                  <c:v>25988</c:v>
                </c:pt>
                <c:pt idx="111">
                  <c:v>23480</c:v>
                </c:pt>
                <c:pt idx="112">
                  <c:v>22686</c:v>
                </c:pt>
                <c:pt idx="113">
                  <c:v>26326</c:v>
                </c:pt>
                <c:pt idx="114">
                  <c:v>26495</c:v>
                </c:pt>
                <c:pt idx="115">
                  <c:v>24043</c:v>
                </c:pt>
                <c:pt idx="116">
                  <c:v>24612</c:v>
                </c:pt>
                <c:pt idx="117">
                  <c:v>21922</c:v>
                </c:pt>
                <c:pt idx="118">
                  <c:v>22544</c:v>
                </c:pt>
                <c:pt idx="119">
                  <c:v>21592</c:v>
                </c:pt>
                <c:pt idx="120">
                  <c:v>23984</c:v>
                </c:pt>
                <c:pt idx="121">
                  <c:v>23086</c:v>
                </c:pt>
                <c:pt idx="122">
                  <c:v>25929</c:v>
                </c:pt>
                <c:pt idx="123">
                  <c:v>24593</c:v>
                </c:pt>
                <c:pt idx="124">
                  <c:v>25965</c:v>
                </c:pt>
                <c:pt idx="125">
                  <c:v>25782</c:v>
                </c:pt>
                <c:pt idx="126">
                  <c:v>22612</c:v>
                </c:pt>
                <c:pt idx="127">
                  <c:v>19934</c:v>
                </c:pt>
                <c:pt idx="128">
                  <c:v>20249</c:v>
                </c:pt>
                <c:pt idx="129">
                  <c:v>21185</c:v>
                </c:pt>
                <c:pt idx="130">
                  <c:v>23285</c:v>
                </c:pt>
                <c:pt idx="131">
                  <c:v>24549</c:v>
                </c:pt>
                <c:pt idx="132">
                  <c:v>22312</c:v>
                </c:pt>
                <c:pt idx="133">
                  <c:v>22147</c:v>
                </c:pt>
                <c:pt idx="134">
                  <c:v>22483</c:v>
                </c:pt>
                <c:pt idx="135">
                  <c:v>25191</c:v>
                </c:pt>
                <c:pt idx="136">
                  <c:v>26541</c:v>
                </c:pt>
                <c:pt idx="137">
                  <c:v>34403</c:v>
                </c:pt>
                <c:pt idx="138">
                  <c:v>39542</c:v>
                </c:pt>
                <c:pt idx="139">
                  <c:v>34983</c:v>
                </c:pt>
                <c:pt idx="140">
                  <c:v>34573</c:v>
                </c:pt>
                <c:pt idx="141">
                  <c:v>21320</c:v>
                </c:pt>
                <c:pt idx="142">
                  <c:v>23040</c:v>
                </c:pt>
                <c:pt idx="143">
                  <c:v>22414</c:v>
                </c:pt>
                <c:pt idx="144">
                  <c:v>18405</c:v>
                </c:pt>
                <c:pt idx="145">
                  <c:v>19803</c:v>
                </c:pt>
                <c:pt idx="146">
                  <c:v>18772</c:v>
                </c:pt>
                <c:pt idx="147">
                  <c:v>20695</c:v>
                </c:pt>
                <c:pt idx="148">
                  <c:v>20391</c:v>
                </c:pt>
                <c:pt idx="149">
                  <c:v>21569</c:v>
                </c:pt>
                <c:pt idx="150">
                  <c:v>22796</c:v>
                </c:pt>
                <c:pt idx="151">
                  <c:v>19010</c:v>
                </c:pt>
                <c:pt idx="152">
                  <c:v>20956</c:v>
                </c:pt>
                <c:pt idx="153">
                  <c:v>23262</c:v>
                </c:pt>
                <c:pt idx="154">
                  <c:v>21394</c:v>
                </c:pt>
                <c:pt idx="155">
                  <c:v>21356</c:v>
                </c:pt>
                <c:pt idx="156">
                  <c:v>24070</c:v>
                </c:pt>
                <c:pt idx="157">
                  <c:v>36461</c:v>
                </c:pt>
                <c:pt idx="158">
                  <c:v>36548</c:v>
                </c:pt>
                <c:pt idx="159">
                  <c:v>34184</c:v>
                </c:pt>
                <c:pt idx="160">
                  <c:v>21649</c:v>
                </c:pt>
                <c:pt idx="161">
                  <c:v>22266</c:v>
                </c:pt>
                <c:pt idx="162">
                  <c:v>20017</c:v>
                </c:pt>
                <c:pt idx="163">
                  <c:v>17154</c:v>
                </c:pt>
                <c:pt idx="164">
                  <c:v>18349</c:v>
                </c:pt>
                <c:pt idx="165">
                  <c:v>17954</c:v>
                </c:pt>
                <c:pt idx="166">
                  <c:v>20055</c:v>
                </c:pt>
                <c:pt idx="167">
                  <c:v>22960</c:v>
                </c:pt>
                <c:pt idx="168">
                  <c:v>21793</c:v>
                </c:pt>
                <c:pt idx="169">
                  <c:v>20137</c:v>
                </c:pt>
                <c:pt idx="170">
                  <c:v>20309</c:v>
                </c:pt>
                <c:pt idx="171">
                  <c:v>19510</c:v>
                </c:pt>
                <c:pt idx="172">
                  <c:v>17086</c:v>
                </c:pt>
                <c:pt idx="173">
                  <c:v>18305</c:v>
                </c:pt>
                <c:pt idx="174">
                  <c:v>19202</c:v>
                </c:pt>
                <c:pt idx="175">
                  <c:v>20245</c:v>
                </c:pt>
                <c:pt idx="176">
                  <c:v>18802</c:v>
                </c:pt>
                <c:pt idx="177">
                  <c:v>14980</c:v>
                </c:pt>
                <c:pt idx="178">
                  <c:v>15992</c:v>
                </c:pt>
                <c:pt idx="179">
                  <c:v>16861</c:v>
                </c:pt>
                <c:pt idx="180">
                  <c:v>18738</c:v>
                </c:pt>
                <c:pt idx="181">
                  <c:v>20845</c:v>
                </c:pt>
                <c:pt idx="182">
                  <c:v>18064</c:v>
                </c:pt>
                <c:pt idx="183">
                  <c:v>17289</c:v>
                </c:pt>
                <c:pt idx="184">
                  <c:v>17837</c:v>
                </c:pt>
                <c:pt idx="185">
                  <c:v>16147</c:v>
                </c:pt>
                <c:pt idx="186">
                  <c:v>15955</c:v>
                </c:pt>
                <c:pt idx="187">
                  <c:v>19218</c:v>
                </c:pt>
                <c:pt idx="188">
                  <c:v>20454</c:v>
                </c:pt>
                <c:pt idx="189">
                  <c:v>17972</c:v>
                </c:pt>
                <c:pt idx="190">
                  <c:v>17510</c:v>
                </c:pt>
                <c:pt idx="191">
                  <c:v>16794</c:v>
                </c:pt>
                <c:pt idx="192">
                  <c:v>17129</c:v>
                </c:pt>
                <c:pt idx="193">
                  <c:v>18520</c:v>
                </c:pt>
                <c:pt idx="194">
                  <c:v>18974</c:v>
                </c:pt>
                <c:pt idx="195">
                  <c:v>18909</c:v>
                </c:pt>
                <c:pt idx="196">
                  <c:v>16505</c:v>
                </c:pt>
                <c:pt idx="197">
                  <c:v>17734</c:v>
                </c:pt>
                <c:pt idx="198">
                  <c:v>15641</c:v>
                </c:pt>
                <c:pt idx="199">
                  <c:v>15527</c:v>
                </c:pt>
                <c:pt idx="200">
                  <c:v>14040</c:v>
                </c:pt>
                <c:pt idx="201">
                  <c:v>14863</c:v>
                </c:pt>
                <c:pt idx="202">
                  <c:v>14283</c:v>
                </c:pt>
                <c:pt idx="203">
                  <c:v>17801</c:v>
                </c:pt>
                <c:pt idx="204">
                  <c:v>15332</c:v>
                </c:pt>
                <c:pt idx="205">
                  <c:v>13232</c:v>
                </c:pt>
                <c:pt idx="206">
                  <c:v>15000</c:v>
                </c:pt>
                <c:pt idx="207">
                  <c:v>15047</c:v>
                </c:pt>
                <c:pt idx="208">
                  <c:v>17686</c:v>
                </c:pt>
                <c:pt idx="209">
                  <c:v>15436</c:v>
                </c:pt>
                <c:pt idx="210">
                  <c:v>19227</c:v>
                </c:pt>
                <c:pt idx="211">
                  <c:v>15960</c:v>
                </c:pt>
                <c:pt idx="212">
                  <c:v>17167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E-40D7-9063-EC7E5CCEF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930111"/>
        <c:axId val="1392936767"/>
      </c:lineChart>
      <c:catAx>
        <c:axId val="1392930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36767"/>
        <c:crosses val="autoZero"/>
        <c:auto val="1"/>
        <c:lblAlgn val="ctr"/>
        <c:lblOffset val="100"/>
        <c:noMultiLvlLbl val="1"/>
      </c:catAx>
      <c:valAx>
        <c:axId val="1392936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Impressions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3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Revenues</a:t>
            </a:r>
          </a:p>
          <a:p>
            <a:pPr>
              <a:defRPr/>
            </a:pPr>
            <a:r>
              <a:rPr lang="en-US" u="sng"/>
              <a:t>(Chief</a:t>
            </a:r>
            <a:r>
              <a:rPr lang="en-US" u="sng" baseline="0"/>
              <a:t> Almighty)</a:t>
            </a:r>
            <a:endParaRPr lang="en-US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'Historical Revenue (Youta CA)'!$C$1</c:f>
              <c:strCache>
                <c:ptCount val="1"/>
                <c:pt idx="0">
                  <c:v>Revenues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Revenue (Youta CA)'!$B$2:$B$1096</c:f>
              <c:numCache>
                <c:formatCode>d\-mmm\-yy</c:formatCode>
                <c:ptCount val="1095"/>
                <c:pt idx="0">
                  <c:v>43040</c:v>
                </c:pt>
                <c:pt idx="1">
                  <c:v>43041</c:v>
                </c:pt>
                <c:pt idx="2">
                  <c:v>43042</c:v>
                </c:pt>
                <c:pt idx="3">
                  <c:v>43043</c:v>
                </c:pt>
                <c:pt idx="4">
                  <c:v>43044</c:v>
                </c:pt>
                <c:pt idx="5">
                  <c:v>43045</c:v>
                </c:pt>
                <c:pt idx="6">
                  <c:v>43046</c:v>
                </c:pt>
                <c:pt idx="7">
                  <c:v>43047</c:v>
                </c:pt>
                <c:pt idx="8">
                  <c:v>43048</c:v>
                </c:pt>
                <c:pt idx="9">
                  <c:v>43049</c:v>
                </c:pt>
                <c:pt idx="10">
                  <c:v>43050</c:v>
                </c:pt>
                <c:pt idx="11">
                  <c:v>43051</c:v>
                </c:pt>
                <c:pt idx="12">
                  <c:v>43052</c:v>
                </c:pt>
                <c:pt idx="13">
                  <c:v>43053</c:v>
                </c:pt>
                <c:pt idx="14">
                  <c:v>43054</c:v>
                </c:pt>
                <c:pt idx="15">
                  <c:v>43055</c:v>
                </c:pt>
                <c:pt idx="16">
                  <c:v>43056</c:v>
                </c:pt>
                <c:pt idx="17">
                  <c:v>43057</c:v>
                </c:pt>
                <c:pt idx="18">
                  <c:v>43058</c:v>
                </c:pt>
                <c:pt idx="19">
                  <c:v>43059</c:v>
                </c:pt>
                <c:pt idx="20">
                  <c:v>43060</c:v>
                </c:pt>
                <c:pt idx="21">
                  <c:v>43061</c:v>
                </c:pt>
                <c:pt idx="22">
                  <c:v>43062</c:v>
                </c:pt>
                <c:pt idx="23">
                  <c:v>43063</c:v>
                </c:pt>
                <c:pt idx="24">
                  <c:v>43064</c:v>
                </c:pt>
                <c:pt idx="25">
                  <c:v>43065</c:v>
                </c:pt>
                <c:pt idx="26">
                  <c:v>43066</c:v>
                </c:pt>
                <c:pt idx="27">
                  <c:v>43067</c:v>
                </c:pt>
                <c:pt idx="28">
                  <c:v>43068</c:v>
                </c:pt>
                <c:pt idx="29">
                  <c:v>43069</c:v>
                </c:pt>
                <c:pt idx="30">
                  <c:v>43070</c:v>
                </c:pt>
                <c:pt idx="31">
                  <c:v>43071</c:v>
                </c:pt>
                <c:pt idx="32">
                  <c:v>43072</c:v>
                </c:pt>
                <c:pt idx="33">
                  <c:v>43073</c:v>
                </c:pt>
                <c:pt idx="34">
                  <c:v>43074</c:v>
                </c:pt>
                <c:pt idx="35">
                  <c:v>43075</c:v>
                </c:pt>
                <c:pt idx="36">
                  <c:v>43076</c:v>
                </c:pt>
                <c:pt idx="37">
                  <c:v>43077</c:v>
                </c:pt>
                <c:pt idx="38">
                  <c:v>43078</c:v>
                </c:pt>
                <c:pt idx="39">
                  <c:v>43079</c:v>
                </c:pt>
                <c:pt idx="40">
                  <c:v>43080</c:v>
                </c:pt>
                <c:pt idx="41">
                  <c:v>43081</c:v>
                </c:pt>
                <c:pt idx="42">
                  <c:v>43082</c:v>
                </c:pt>
                <c:pt idx="43">
                  <c:v>43083</c:v>
                </c:pt>
                <c:pt idx="44">
                  <c:v>43084</c:v>
                </c:pt>
                <c:pt idx="45">
                  <c:v>43085</c:v>
                </c:pt>
                <c:pt idx="46">
                  <c:v>43086</c:v>
                </c:pt>
                <c:pt idx="47">
                  <c:v>43087</c:v>
                </c:pt>
                <c:pt idx="48">
                  <c:v>43088</c:v>
                </c:pt>
                <c:pt idx="49">
                  <c:v>43089</c:v>
                </c:pt>
                <c:pt idx="50">
                  <c:v>43090</c:v>
                </c:pt>
                <c:pt idx="51">
                  <c:v>43091</c:v>
                </c:pt>
                <c:pt idx="52">
                  <c:v>43092</c:v>
                </c:pt>
                <c:pt idx="53">
                  <c:v>43093</c:v>
                </c:pt>
                <c:pt idx="54">
                  <c:v>43094</c:v>
                </c:pt>
                <c:pt idx="55">
                  <c:v>43095</c:v>
                </c:pt>
                <c:pt idx="56">
                  <c:v>43096</c:v>
                </c:pt>
                <c:pt idx="57">
                  <c:v>43097</c:v>
                </c:pt>
                <c:pt idx="58">
                  <c:v>43098</c:v>
                </c:pt>
                <c:pt idx="59">
                  <c:v>43099</c:v>
                </c:pt>
                <c:pt idx="60">
                  <c:v>43100</c:v>
                </c:pt>
                <c:pt idx="61">
                  <c:v>43101</c:v>
                </c:pt>
                <c:pt idx="62">
                  <c:v>43102</c:v>
                </c:pt>
                <c:pt idx="63">
                  <c:v>43103</c:v>
                </c:pt>
                <c:pt idx="64">
                  <c:v>43104</c:v>
                </c:pt>
                <c:pt idx="65">
                  <c:v>43105</c:v>
                </c:pt>
                <c:pt idx="66">
                  <c:v>43106</c:v>
                </c:pt>
                <c:pt idx="67">
                  <c:v>43107</c:v>
                </c:pt>
                <c:pt idx="68">
                  <c:v>43108</c:v>
                </c:pt>
                <c:pt idx="69">
                  <c:v>43109</c:v>
                </c:pt>
                <c:pt idx="70">
                  <c:v>43110</c:v>
                </c:pt>
                <c:pt idx="71">
                  <c:v>43111</c:v>
                </c:pt>
                <c:pt idx="72">
                  <c:v>43112</c:v>
                </c:pt>
                <c:pt idx="73">
                  <c:v>43113</c:v>
                </c:pt>
                <c:pt idx="74">
                  <c:v>43114</c:v>
                </c:pt>
                <c:pt idx="75">
                  <c:v>43115</c:v>
                </c:pt>
                <c:pt idx="76">
                  <c:v>43116</c:v>
                </c:pt>
                <c:pt idx="77">
                  <c:v>43117</c:v>
                </c:pt>
                <c:pt idx="78">
                  <c:v>43118</c:v>
                </c:pt>
                <c:pt idx="79">
                  <c:v>43119</c:v>
                </c:pt>
                <c:pt idx="80">
                  <c:v>43120</c:v>
                </c:pt>
                <c:pt idx="81">
                  <c:v>43121</c:v>
                </c:pt>
                <c:pt idx="82">
                  <c:v>43122</c:v>
                </c:pt>
                <c:pt idx="83">
                  <c:v>43123</c:v>
                </c:pt>
                <c:pt idx="84">
                  <c:v>43124</c:v>
                </c:pt>
                <c:pt idx="85">
                  <c:v>43125</c:v>
                </c:pt>
                <c:pt idx="86">
                  <c:v>43126</c:v>
                </c:pt>
                <c:pt idx="87">
                  <c:v>43127</c:v>
                </c:pt>
                <c:pt idx="88">
                  <c:v>43128</c:v>
                </c:pt>
                <c:pt idx="89">
                  <c:v>43129</c:v>
                </c:pt>
                <c:pt idx="90">
                  <c:v>43130</c:v>
                </c:pt>
                <c:pt idx="91">
                  <c:v>43131</c:v>
                </c:pt>
                <c:pt idx="92">
                  <c:v>43132</c:v>
                </c:pt>
                <c:pt idx="93">
                  <c:v>43133</c:v>
                </c:pt>
                <c:pt idx="94">
                  <c:v>43134</c:v>
                </c:pt>
                <c:pt idx="95">
                  <c:v>43135</c:v>
                </c:pt>
                <c:pt idx="96">
                  <c:v>43136</c:v>
                </c:pt>
                <c:pt idx="97">
                  <c:v>43137</c:v>
                </c:pt>
                <c:pt idx="98">
                  <c:v>43138</c:v>
                </c:pt>
                <c:pt idx="99">
                  <c:v>43139</c:v>
                </c:pt>
                <c:pt idx="100">
                  <c:v>43140</c:v>
                </c:pt>
                <c:pt idx="101">
                  <c:v>43141</c:v>
                </c:pt>
                <c:pt idx="102">
                  <c:v>43142</c:v>
                </c:pt>
                <c:pt idx="103">
                  <c:v>43143</c:v>
                </c:pt>
                <c:pt idx="104">
                  <c:v>43144</c:v>
                </c:pt>
                <c:pt idx="105">
                  <c:v>43145</c:v>
                </c:pt>
                <c:pt idx="106">
                  <c:v>43146</c:v>
                </c:pt>
                <c:pt idx="107">
                  <c:v>43147</c:v>
                </c:pt>
                <c:pt idx="108">
                  <c:v>43148</c:v>
                </c:pt>
                <c:pt idx="109">
                  <c:v>43149</c:v>
                </c:pt>
                <c:pt idx="110">
                  <c:v>43150</c:v>
                </c:pt>
                <c:pt idx="111">
                  <c:v>43151</c:v>
                </c:pt>
                <c:pt idx="112">
                  <c:v>43152</c:v>
                </c:pt>
                <c:pt idx="113">
                  <c:v>43153</c:v>
                </c:pt>
                <c:pt idx="114">
                  <c:v>43154</c:v>
                </c:pt>
                <c:pt idx="115">
                  <c:v>43155</c:v>
                </c:pt>
                <c:pt idx="116">
                  <c:v>43156</c:v>
                </c:pt>
                <c:pt idx="117">
                  <c:v>43157</c:v>
                </c:pt>
                <c:pt idx="118">
                  <c:v>43158</c:v>
                </c:pt>
                <c:pt idx="119">
                  <c:v>43159</c:v>
                </c:pt>
                <c:pt idx="120">
                  <c:v>43160</c:v>
                </c:pt>
                <c:pt idx="121">
                  <c:v>43161</c:v>
                </c:pt>
                <c:pt idx="122">
                  <c:v>43162</c:v>
                </c:pt>
                <c:pt idx="123">
                  <c:v>43163</c:v>
                </c:pt>
                <c:pt idx="124">
                  <c:v>43164</c:v>
                </c:pt>
                <c:pt idx="125">
                  <c:v>43165</c:v>
                </c:pt>
                <c:pt idx="126">
                  <c:v>43166</c:v>
                </c:pt>
                <c:pt idx="127">
                  <c:v>43167</c:v>
                </c:pt>
                <c:pt idx="128">
                  <c:v>43168</c:v>
                </c:pt>
                <c:pt idx="129">
                  <c:v>43169</c:v>
                </c:pt>
                <c:pt idx="130">
                  <c:v>43170</c:v>
                </c:pt>
                <c:pt idx="131">
                  <c:v>43171</c:v>
                </c:pt>
                <c:pt idx="132">
                  <c:v>43172</c:v>
                </c:pt>
                <c:pt idx="133">
                  <c:v>43173</c:v>
                </c:pt>
                <c:pt idx="134">
                  <c:v>43174</c:v>
                </c:pt>
                <c:pt idx="135">
                  <c:v>43175</c:v>
                </c:pt>
                <c:pt idx="136">
                  <c:v>43176</c:v>
                </c:pt>
                <c:pt idx="137">
                  <c:v>43177</c:v>
                </c:pt>
                <c:pt idx="138">
                  <c:v>43178</c:v>
                </c:pt>
                <c:pt idx="139">
                  <c:v>43179</c:v>
                </c:pt>
                <c:pt idx="140">
                  <c:v>43180</c:v>
                </c:pt>
                <c:pt idx="141">
                  <c:v>43181</c:v>
                </c:pt>
                <c:pt idx="142">
                  <c:v>43182</c:v>
                </c:pt>
                <c:pt idx="143">
                  <c:v>43183</c:v>
                </c:pt>
                <c:pt idx="144">
                  <c:v>43184</c:v>
                </c:pt>
                <c:pt idx="145">
                  <c:v>43185</c:v>
                </c:pt>
                <c:pt idx="146">
                  <c:v>43186</c:v>
                </c:pt>
                <c:pt idx="147">
                  <c:v>43187</c:v>
                </c:pt>
                <c:pt idx="148">
                  <c:v>43188</c:v>
                </c:pt>
                <c:pt idx="149">
                  <c:v>43189</c:v>
                </c:pt>
                <c:pt idx="150">
                  <c:v>43190</c:v>
                </c:pt>
                <c:pt idx="151">
                  <c:v>43191</c:v>
                </c:pt>
                <c:pt idx="152">
                  <c:v>43192</c:v>
                </c:pt>
                <c:pt idx="153">
                  <c:v>43193</c:v>
                </c:pt>
                <c:pt idx="154">
                  <c:v>43194</c:v>
                </c:pt>
                <c:pt idx="155">
                  <c:v>43195</c:v>
                </c:pt>
                <c:pt idx="156">
                  <c:v>43196</c:v>
                </c:pt>
                <c:pt idx="157">
                  <c:v>43197</c:v>
                </c:pt>
                <c:pt idx="158">
                  <c:v>43198</c:v>
                </c:pt>
                <c:pt idx="159">
                  <c:v>43199</c:v>
                </c:pt>
                <c:pt idx="160">
                  <c:v>43200</c:v>
                </c:pt>
                <c:pt idx="161">
                  <c:v>43201</c:v>
                </c:pt>
                <c:pt idx="162">
                  <c:v>43202</c:v>
                </c:pt>
                <c:pt idx="163">
                  <c:v>43203</c:v>
                </c:pt>
                <c:pt idx="164">
                  <c:v>43204</c:v>
                </c:pt>
                <c:pt idx="165">
                  <c:v>43205</c:v>
                </c:pt>
                <c:pt idx="166">
                  <c:v>43206</c:v>
                </c:pt>
                <c:pt idx="167">
                  <c:v>43207</c:v>
                </c:pt>
                <c:pt idx="168">
                  <c:v>43208</c:v>
                </c:pt>
                <c:pt idx="169">
                  <c:v>43209</c:v>
                </c:pt>
                <c:pt idx="170">
                  <c:v>43210</c:v>
                </c:pt>
                <c:pt idx="171">
                  <c:v>43211</c:v>
                </c:pt>
                <c:pt idx="172">
                  <c:v>43212</c:v>
                </c:pt>
                <c:pt idx="173">
                  <c:v>43213</c:v>
                </c:pt>
                <c:pt idx="174">
                  <c:v>43214</c:v>
                </c:pt>
                <c:pt idx="175">
                  <c:v>43215</c:v>
                </c:pt>
                <c:pt idx="176">
                  <c:v>43216</c:v>
                </c:pt>
                <c:pt idx="177">
                  <c:v>43217</c:v>
                </c:pt>
                <c:pt idx="178">
                  <c:v>43218</c:v>
                </c:pt>
                <c:pt idx="179">
                  <c:v>43219</c:v>
                </c:pt>
                <c:pt idx="180">
                  <c:v>43220</c:v>
                </c:pt>
                <c:pt idx="181">
                  <c:v>43221</c:v>
                </c:pt>
                <c:pt idx="182">
                  <c:v>43222</c:v>
                </c:pt>
                <c:pt idx="183">
                  <c:v>43223</c:v>
                </c:pt>
                <c:pt idx="184">
                  <c:v>43224</c:v>
                </c:pt>
                <c:pt idx="185">
                  <c:v>43225</c:v>
                </c:pt>
                <c:pt idx="186">
                  <c:v>43226</c:v>
                </c:pt>
                <c:pt idx="187">
                  <c:v>43227</c:v>
                </c:pt>
                <c:pt idx="188">
                  <c:v>43228</c:v>
                </c:pt>
                <c:pt idx="189">
                  <c:v>43229</c:v>
                </c:pt>
                <c:pt idx="190">
                  <c:v>43230</c:v>
                </c:pt>
                <c:pt idx="191">
                  <c:v>43231</c:v>
                </c:pt>
                <c:pt idx="192">
                  <c:v>43232</c:v>
                </c:pt>
                <c:pt idx="193">
                  <c:v>43233</c:v>
                </c:pt>
                <c:pt idx="194">
                  <c:v>43234</c:v>
                </c:pt>
                <c:pt idx="195">
                  <c:v>43235</c:v>
                </c:pt>
                <c:pt idx="196">
                  <c:v>43236</c:v>
                </c:pt>
                <c:pt idx="197">
                  <c:v>43237</c:v>
                </c:pt>
                <c:pt idx="198">
                  <c:v>43238</c:v>
                </c:pt>
                <c:pt idx="199">
                  <c:v>43239</c:v>
                </c:pt>
                <c:pt idx="200">
                  <c:v>43240</c:v>
                </c:pt>
                <c:pt idx="201">
                  <c:v>43241</c:v>
                </c:pt>
                <c:pt idx="202">
                  <c:v>43242</c:v>
                </c:pt>
                <c:pt idx="203">
                  <c:v>43243</c:v>
                </c:pt>
                <c:pt idx="204">
                  <c:v>43244</c:v>
                </c:pt>
                <c:pt idx="205">
                  <c:v>43245</c:v>
                </c:pt>
                <c:pt idx="206">
                  <c:v>43246</c:v>
                </c:pt>
                <c:pt idx="207">
                  <c:v>43247</c:v>
                </c:pt>
                <c:pt idx="208">
                  <c:v>43248</c:v>
                </c:pt>
                <c:pt idx="209">
                  <c:v>43249</c:v>
                </c:pt>
                <c:pt idx="210">
                  <c:v>43250</c:v>
                </c:pt>
                <c:pt idx="211">
                  <c:v>43251</c:v>
                </c:pt>
                <c:pt idx="212">
                  <c:v>43252</c:v>
                </c:pt>
                <c:pt idx="213">
                  <c:v>43253</c:v>
                </c:pt>
                <c:pt idx="214">
                  <c:v>43254</c:v>
                </c:pt>
                <c:pt idx="215">
                  <c:v>43255</c:v>
                </c:pt>
                <c:pt idx="216">
                  <c:v>43256</c:v>
                </c:pt>
                <c:pt idx="217">
                  <c:v>43257</c:v>
                </c:pt>
                <c:pt idx="218">
                  <c:v>43258</c:v>
                </c:pt>
                <c:pt idx="219">
                  <c:v>43259</c:v>
                </c:pt>
                <c:pt idx="220">
                  <c:v>43260</c:v>
                </c:pt>
                <c:pt idx="221">
                  <c:v>43261</c:v>
                </c:pt>
                <c:pt idx="222">
                  <c:v>43262</c:v>
                </c:pt>
                <c:pt idx="223">
                  <c:v>43263</c:v>
                </c:pt>
                <c:pt idx="224">
                  <c:v>43264</c:v>
                </c:pt>
                <c:pt idx="225">
                  <c:v>43265</c:v>
                </c:pt>
                <c:pt idx="226">
                  <c:v>43266</c:v>
                </c:pt>
                <c:pt idx="227">
                  <c:v>43267</c:v>
                </c:pt>
                <c:pt idx="228">
                  <c:v>43268</c:v>
                </c:pt>
                <c:pt idx="229">
                  <c:v>43269</c:v>
                </c:pt>
                <c:pt idx="230">
                  <c:v>43270</c:v>
                </c:pt>
                <c:pt idx="231">
                  <c:v>43271</c:v>
                </c:pt>
                <c:pt idx="232">
                  <c:v>43272</c:v>
                </c:pt>
                <c:pt idx="233">
                  <c:v>43273</c:v>
                </c:pt>
                <c:pt idx="234">
                  <c:v>43274</c:v>
                </c:pt>
                <c:pt idx="235">
                  <c:v>43275</c:v>
                </c:pt>
                <c:pt idx="236">
                  <c:v>43276</c:v>
                </c:pt>
                <c:pt idx="237">
                  <c:v>43277</c:v>
                </c:pt>
                <c:pt idx="238">
                  <c:v>43278</c:v>
                </c:pt>
                <c:pt idx="239">
                  <c:v>43279</c:v>
                </c:pt>
                <c:pt idx="240">
                  <c:v>43280</c:v>
                </c:pt>
                <c:pt idx="241">
                  <c:v>43281</c:v>
                </c:pt>
                <c:pt idx="242">
                  <c:v>43282</c:v>
                </c:pt>
                <c:pt idx="243">
                  <c:v>43283</c:v>
                </c:pt>
                <c:pt idx="244">
                  <c:v>43284</c:v>
                </c:pt>
                <c:pt idx="245">
                  <c:v>43285</c:v>
                </c:pt>
                <c:pt idx="246">
                  <c:v>43286</c:v>
                </c:pt>
                <c:pt idx="247">
                  <c:v>43287</c:v>
                </c:pt>
                <c:pt idx="248">
                  <c:v>43288</c:v>
                </c:pt>
                <c:pt idx="249">
                  <c:v>43289</c:v>
                </c:pt>
                <c:pt idx="250">
                  <c:v>43290</c:v>
                </c:pt>
                <c:pt idx="251">
                  <c:v>43291</c:v>
                </c:pt>
                <c:pt idx="252">
                  <c:v>43292</c:v>
                </c:pt>
                <c:pt idx="253">
                  <c:v>43293</c:v>
                </c:pt>
                <c:pt idx="254">
                  <c:v>43294</c:v>
                </c:pt>
                <c:pt idx="255">
                  <c:v>43295</c:v>
                </c:pt>
                <c:pt idx="256">
                  <c:v>43296</c:v>
                </c:pt>
                <c:pt idx="257">
                  <c:v>43297</c:v>
                </c:pt>
                <c:pt idx="258">
                  <c:v>43298</c:v>
                </c:pt>
                <c:pt idx="259">
                  <c:v>43299</c:v>
                </c:pt>
                <c:pt idx="260">
                  <c:v>43300</c:v>
                </c:pt>
                <c:pt idx="261">
                  <c:v>43301</c:v>
                </c:pt>
                <c:pt idx="262">
                  <c:v>43302</c:v>
                </c:pt>
                <c:pt idx="263">
                  <c:v>43303</c:v>
                </c:pt>
                <c:pt idx="264">
                  <c:v>43304</c:v>
                </c:pt>
                <c:pt idx="265">
                  <c:v>43305</c:v>
                </c:pt>
                <c:pt idx="266">
                  <c:v>43306</c:v>
                </c:pt>
                <c:pt idx="267">
                  <c:v>43307</c:v>
                </c:pt>
                <c:pt idx="268">
                  <c:v>43308</c:v>
                </c:pt>
                <c:pt idx="269">
                  <c:v>43309</c:v>
                </c:pt>
                <c:pt idx="270">
                  <c:v>43310</c:v>
                </c:pt>
                <c:pt idx="271">
                  <c:v>43311</c:v>
                </c:pt>
                <c:pt idx="272">
                  <c:v>43312</c:v>
                </c:pt>
                <c:pt idx="273">
                  <c:v>43313</c:v>
                </c:pt>
                <c:pt idx="274">
                  <c:v>43314</c:v>
                </c:pt>
                <c:pt idx="275">
                  <c:v>43315</c:v>
                </c:pt>
                <c:pt idx="276">
                  <c:v>43316</c:v>
                </c:pt>
                <c:pt idx="277">
                  <c:v>43317</c:v>
                </c:pt>
                <c:pt idx="278">
                  <c:v>43318</c:v>
                </c:pt>
                <c:pt idx="279">
                  <c:v>43319</c:v>
                </c:pt>
                <c:pt idx="280">
                  <c:v>43320</c:v>
                </c:pt>
                <c:pt idx="281">
                  <c:v>43321</c:v>
                </c:pt>
                <c:pt idx="282">
                  <c:v>43322</c:v>
                </c:pt>
                <c:pt idx="283">
                  <c:v>43323</c:v>
                </c:pt>
                <c:pt idx="284">
                  <c:v>43324</c:v>
                </c:pt>
                <c:pt idx="285">
                  <c:v>43325</c:v>
                </c:pt>
                <c:pt idx="286">
                  <c:v>43326</c:v>
                </c:pt>
                <c:pt idx="287">
                  <c:v>43327</c:v>
                </c:pt>
                <c:pt idx="288">
                  <c:v>43328</c:v>
                </c:pt>
                <c:pt idx="289">
                  <c:v>43329</c:v>
                </c:pt>
                <c:pt idx="290">
                  <c:v>43330</c:v>
                </c:pt>
                <c:pt idx="291">
                  <c:v>43331</c:v>
                </c:pt>
                <c:pt idx="292">
                  <c:v>43332</c:v>
                </c:pt>
                <c:pt idx="293">
                  <c:v>43333</c:v>
                </c:pt>
                <c:pt idx="294">
                  <c:v>43334</c:v>
                </c:pt>
                <c:pt idx="295">
                  <c:v>43335</c:v>
                </c:pt>
                <c:pt idx="296">
                  <c:v>43336</c:v>
                </c:pt>
                <c:pt idx="297">
                  <c:v>43337</c:v>
                </c:pt>
                <c:pt idx="298">
                  <c:v>43338</c:v>
                </c:pt>
                <c:pt idx="299">
                  <c:v>43339</c:v>
                </c:pt>
                <c:pt idx="300">
                  <c:v>43340</c:v>
                </c:pt>
                <c:pt idx="301">
                  <c:v>43341</c:v>
                </c:pt>
                <c:pt idx="302">
                  <c:v>43342</c:v>
                </c:pt>
                <c:pt idx="303">
                  <c:v>43343</c:v>
                </c:pt>
                <c:pt idx="304">
                  <c:v>43344</c:v>
                </c:pt>
                <c:pt idx="305">
                  <c:v>43345</c:v>
                </c:pt>
                <c:pt idx="306">
                  <c:v>43346</c:v>
                </c:pt>
                <c:pt idx="307">
                  <c:v>43347</c:v>
                </c:pt>
                <c:pt idx="308">
                  <c:v>43348</c:v>
                </c:pt>
                <c:pt idx="309">
                  <c:v>43349</c:v>
                </c:pt>
                <c:pt idx="310">
                  <c:v>43350</c:v>
                </c:pt>
                <c:pt idx="311">
                  <c:v>43351</c:v>
                </c:pt>
                <c:pt idx="312">
                  <c:v>43352</c:v>
                </c:pt>
                <c:pt idx="313">
                  <c:v>43353</c:v>
                </c:pt>
                <c:pt idx="314">
                  <c:v>43354</c:v>
                </c:pt>
                <c:pt idx="315">
                  <c:v>43355</c:v>
                </c:pt>
                <c:pt idx="316">
                  <c:v>43356</c:v>
                </c:pt>
                <c:pt idx="317">
                  <c:v>43357</c:v>
                </c:pt>
                <c:pt idx="318">
                  <c:v>43358</c:v>
                </c:pt>
                <c:pt idx="319">
                  <c:v>43359</c:v>
                </c:pt>
                <c:pt idx="320">
                  <c:v>43360</c:v>
                </c:pt>
                <c:pt idx="321">
                  <c:v>43361</c:v>
                </c:pt>
                <c:pt idx="322">
                  <c:v>43362</c:v>
                </c:pt>
                <c:pt idx="323">
                  <c:v>43363</c:v>
                </c:pt>
                <c:pt idx="324">
                  <c:v>43364</c:v>
                </c:pt>
                <c:pt idx="325">
                  <c:v>43365</c:v>
                </c:pt>
                <c:pt idx="326">
                  <c:v>43366</c:v>
                </c:pt>
                <c:pt idx="327">
                  <c:v>43367</c:v>
                </c:pt>
                <c:pt idx="328">
                  <c:v>43368</c:v>
                </c:pt>
                <c:pt idx="329">
                  <c:v>43369</c:v>
                </c:pt>
                <c:pt idx="330">
                  <c:v>43370</c:v>
                </c:pt>
                <c:pt idx="331">
                  <c:v>43371</c:v>
                </c:pt>
                <c:pt idx="332">
                  <c:v>43372</c:v>
                </c:pt>
                <c:pt idx="333">
                  <c:v>43373</c:v>
                </c:pt>
                <c:pt idx="334">
                  <c:v>43374</c:v>
                </c:pt>
                <c:pt idx="335">
                  <c:v>43375</c:v>
                </c:pt>
                <c:pt idx="336">
                  <c:v>43376</c:v>
                </c:pt>
                <c:pt idx="337">
                  <c:v>43377</c:v>
                </c:pt>
                <c:pt idx="338">
                  <c:v>43378</c:v>
                </c:pt>
                <c:pt idx="339">
                  <c:v>43379</c:v>
                </c:pt>
                <c:pt idx="340">
                  <c:v>43380</c:v>
                </c:pt>
                <c:pt idx="341">
                  <c:v>43381</c:v>
                </c:pt>
                <c:pt idx="342">
                  <c:v>43382</c:v>
                </c:pt>
                <c:pt idx="343">
                  <c:v>43383</c:v>
                </c:pt>
                <c:pt idx="344">
                  <c:v>43384</c:v>
                </c:pt>
                <c:pt idx="345">
                  <c:v>43385</c:v>
                </c:pt>
                <c:pt idx="346">
                  <c:v>43386</c:v>
                </c:pt>
                <c:pt idx="347">
                  <c:v>43387</c:v>
                </c:pt>
                <c:pt idx="348">
                  <c:v>43388</c:v>
                </c:pt>
                <c:pt idx="349">
                  <c:v>43389</c:v>
                </c:pt>
                <c:pt idx="350">
                  <c:v>43390</c:v>
                </c:pt>
                <c:pt idx="351">
                  <c:v>43391</c:v>
                </c:pt>
                <c:pt idx="352">
                  <c:v>43392</c:v>
                </c:pt>
                <c:pt idx="353">
                  <c:v>43393</c:v>
                </c:pt>
                <c:pt idx="354">
                  <c:v>43394</c:v>
                </c:pt>
                <c:pt idx="355">
                  <c:v>43395</c:v>
                </c:pt>
                <c:pt idx="356">
                  <c:v>43396</c:v>
                </c:pt>
                <c:pt idx="357">
                  <c:v>43397</c:v>
                </c:pt>
                <c:pt idx="358">
                  <c:v>43398</c:v>
                </c:pt>
                <c:pt idx="359">
                  <c:v>43399</c:v>
                </c:pt>
                <c:pt idx="360">
                  <c:v>43400</c:v>
                </c:pt>
                <c:pt idx="361">
                  <c:v>43401</c:v>
                </c:pt>
                <c:pt idx="362">
                  <c:v>43402</c:v>
                </c:pt>
                <c:pt idx="363">
                  <c:v>43403</c:v>
                </c:pt>
                <c:pt idx="364">
                  <c:v>43404</c:v>
                </c:pt>
                <c:pt idx="365">
                  <c:v>43405</c:v>
                </c:pt>
                <c:pt idx="366">
                  <c:v>43406</c:v>
                </c:pt>
                <c:pt idx="367">
                  <c:v>43407</c:v>
                </c:pt>
                <c:pt idx="368">
                  <c:v>43408</c:v>
                </c:pt>
                <c:pt idx="369">
                  <c:v>43409</c:v>
                </c:pt>
                <c:pt idx="370">
                  <c:v>43410</c:v>
                </c:pt>
                <c:pt idx="371">
                  <c:v>43411</c:v>
                </c:pt>
                <c:pt idx="372">
                  <c:v>43412</c:v>
                </c:pt>
                <c:pt idx="373">
                  <c:v>43413</c:v>
                </c:pt>
                <c:pt idx="374">
                  <c:v>43414</c:v>
                </c:pt>
                <c:pt idx="375">
                  <c:v>43415</c:v>
                </c:pt>
                <c:pt idx="376">
                  <c:v>43416</c:v>
                </c:pt>
                <c:pt idx="377">
                  <c:v>43417</c:v>
                </c:pt>
                <c:pt idx="378">
                  <c:v>43418</c:v>
                </c:pt>
                <c:pt idx="379">
                  <c:v>43419</c:v>
                </c:pt>
                <c:pt idx="380">
                  <c:v>43420</c:v>
                </c:pt>
                <c:pt idx="381">
                  <c:v>43421</c:v>
                </c:pt>
                <c:pt idx="382">
                  <c:v>43422</c:v>
                </c:pt>
                <c:pt idx="383">
                  <c:v>43423</c:v>
                </c:pt>
                <c:pt idx="384">
                  <c:v>43424</c:v>
                </c:pt>
                <c:pt idx="385">
                  <c:v>43425</c:v>
                </c:pt>
                <c:pt idx="386">
                  <c:v>43426</c:v>
                </c:pt>
                <c:pt idx="387">
                  <c:v>43427</c:v>
                </c:pt>
                <c:pt idx="388">
                  <c:v>43428</c:v>
                </c:pt>
                <c:pt idx="389">
                  <c:v>43429</c:v>
                </c:pt>
                <c:pt idx="390">
                  <c:v>43430</c:v>
                </c:pt>
                <c:pt idx="391">
                  <c:v>43431</c:v>
                </c:pt>
                <c:pt idx="392">
                  <c:v>43432</c:v>
                </c:pt>
                <c:pt idx="393">
                  <c:v>43433</c:v>
                </c:pt>
                <c:pt idx="394">
                  <c:v>43434</c:v>
                </c:pt>
                <c:pt idx="395">
                  <c:v>43435</c:v>
                </c:pt>
                <c:pt idx="396">
                  <c:v>43436</c:v>
                </c:pt>
                <c:pt idx="397">
                  <c:v>43437</c:v>
                </c:pt>
                <c:pt idx="398">
                  <c:v>43438</c:v>
                </c:pt>
                <c:pt idx="399">
                  <c:v>43439</c:v>
                </c:pt>
                <c:pt idx="400">
                  <c:v>43440</c:v>
                </c:pt>
                <c:pt idx="401">
                  <c:v>43441</c:v>
                </c:pt>
                <c:pt idx="402">
                  <c:v>43442</c:v>
                </c:pt>
                <c:pt idx="403">
                  <c:v>43443</c:v>
                </c:pt>
                <c:pt idx="404">
                  <c:v>43444</c:v>
                </c:pt>
                <c:pt idx="405">
                  <c:v>43445</c:v>
                </c:pt>
                <c:pt idx="406">
                  <c:v>43446</c:v>
                </c:pt>
                <c:pt idx="407">
                  <c:v>43447</c:v>
                </c:pt>
                <c:pt idx="408">
                  <c:v>43448</c:v>
                </c:pt>
                <c:pt idx="409">
                  <c:v>43449</c:v>
                </c:pt>
                <c:pt idx="410">
                  <c:v>43450</c:v>
                </c:pt>
                <c:pt idx="411">
                  <c:v>43451</c:v>
                </c:pt>
                <c:pt idx="412">
                  <c:v>43452</c:v>
                </c:pt>
                <c:pt idx="413">
                  <c:v>43453</c:v>
                </c:pt>
                <c:pt idx="414">
                  <c:v>43454</c:v>
                </c:pt>
                <c:pt idx="415">
                  <c:v>43455</c:v>
                </c:pt>
                <c:pt idx="416">
                  <c:v>43456</c:v>
                </c:pt>
                <c:pt idx="417">
                  <c:v>43457</c:v>
                </c:pt>
                <c:pt idx="418">
                  <c:v>43458</c:v>
                </c:pt>
                <c:pt idx="419">
                  <c:v>43459</c:v>
                </c:pt>
                <c:pt idx="420">
                  <c:v>43460</c:v>
                </c:pt>
                <c:pt idx="421">
                  <c:v>43461</c:v>
                </c:pt>
                <c:pt idx="422">
                  <c:v>43462</c:v>
                </c:pt>
                <c:pt idx="423">
                  <c:v>43463</c:v>
                </c:pt>
                <c:pt idx="424">
                  <c:v>43464</c:v>
                </c:pt>
                <c:pt idx="425">
                  <c:v>43465</c:v>
                </c:pt>
                <c:pt idx="426">
                  <c:v>43466</c:v>
                </c:pt>
                <c:pt idx="427">
                  <c:v>43467</c:v>
                </c:pt>
                <c:pt idx="428">
                  <c:v>43468</c:v>
                </c:pt>
                <c:pt idx="429">
                  <c:v>43469</c:v>
                </c:pt>
                <c:pt idx="430">
                  <c:v>43470</c:v>
                </c:pt>
                <c:pt idx="431">
                  <c:v>43471</c:v>
                </c:pt>
                <c:pt idx="432">
                  <c:v>43472</c:v>
                </c:pt>
                <c:pt idx="433">
                  <c:v>43473</c:v>
                </c:pt>
                <c:pt idx="434">
                  <c:v>43474</c:v>
                </c:pt>
                <c:pt idx="435">
                  <c:v>43475</c:v>
                </c:pt>
                <c:pt idx="436">
                  <c:v>43476</c:v>
                </c:pt>
                <c:pt idx="437">
                  <c:v>43477</c:v>
                </c:pt>
                <c:pt idx="438">
                  <c:v>43478</c:v>
                </c:pt>
                <c:pt idx="439">
                  <c:v>43479</c:v>
                </c:pt>
                <c:pt idx="440">
                  <c:v>43480</c:v>
                </c:pt>
                <c:pt idx="441">
                  <c:v>43481</c:v>
                </c:pt>
                <c:pt idx="442">
                  <c:v>43482</c:v>
                </c:pt>
                <c:pt idx="443">
                  <c:v>43483</c:v>
                </c:pt>
                <c:pt idx="444">
                  <c:v>43484</c:v>
                </c:pt>
                <c:pt idx="445">
                  <c:v>43485</c:v>
                </c:pt>
                <c:pt idx="446">
                  <c:v>43486</c:v>
                </c:pt>
                <c:pt idx="447">
                  <c:v>43487</c:v>
                </c:pt>
                <c:pt idx="448">
                  <c:v>43488</c:v>
                </c:pt>
                <c:pt idx="449">
                  <c:v>43489</c:v>
                </c:pt>
                <c:pt idx="450">
                  <c:v>43490</c:v>
                </c:pt>
                <c:pt idx="451">
                  <c:v>43491</c:v>
                </c:pt>
                <c:pt idx="452">
                  <c:v>43492</c:v>
                </c:pt>
                <c:pt idx="453">
                  <c:v>43493</c:v>
                </c:pt>
                <c:pt idx="454">
                  <c:v>43494</c:v>
                </c:pt>
                <c:pt idx="455">
                  <c:v>43495</c:v>
                </c:pt>
                <c:pt idx="456">
                  <c:v>43496</c:v>
                </c:pt>
                <c:pt idx="457">
                  <c:v>43497</c:v>
                </c:pt>
                <c:pt idx="458">
                  <c:v>43498</c:v>
                </c:pt>
                <c:pt idx="459">
                  <c:v>43499</c:v>
                </c:pt>
                <c:pt idx="460">
                  <c:v>43500</c:v>
                </c:pt>
                <c:pt idx="461">
                  <c:v>43501</c:v>
                </c:pt>
                <c:pt idx="462">
                  <c:v>43502</c:v>
                </c:pt>
                <c:pt idx="463">
                  <c:v>43503</c:v>
                </c:pt>
                <c:pt idx="464">
                  <c:v>43504</c:v>
                </c:pt>
                <c:pt idx="465">
                  <c:v>43505</c:v>
                </c:pt>
                <c:pt idx="466">
                  <c:v>43506</c:v>
                </c:pt>
                <c:pt idx="467">
                  <c:v>43507</c:v>
                </c:pt>
                <c:pt idx="468">
                  <c:v>43508</c:v>
                </c:pt>
                <c:pt idx="469">
                  <c:v>43509</c:v>
                </c:pt>
                <c:pt idx="470">
                  <c:v>43510</c:v>
                </c:pt>
                <c:pt idx="471">
                  <c:v>43511</c:v>
                </c:pt>
                <c:pt idx="472">
                  <c:v>43512</c:v>
                </c:pt>
                <c:pt idx="473">
                  <c:v>43513</c:v>
                </c:pt>
                <c:pt idx="474">
                  <c:v>43514</c:v>
                </c:pt>
                <c:pt idx="475">
                  <c:v>43515</c:v>
                </c:pt>
                <c:pt idx="476">
                  <c:v>43516</c:v>
                </c:pt>
                <c:pt idx="477">
                  <c:v>43517</c:v>
                </c:pt>
                <c:pt idx="478">
                  <c:v>43518</c:v>
                </c:pt>
                <c:pt idx="479">
                  <c:v>43519</c:v>
                </c:pt>
                <c:pt idx="480">
                  <c:v>43520</c:v>
                </c:pt>
                <c:pt idx="481">
                  <c:v>43521</c:v>
                </c:pt>
                <c:pt idx="482">
                  <c:v>43522</c:v>
                </c:pt>
                <c:pt idx="483">
                  <c:v>43523</c:v>
                </c:pt>
                <c:pt idx="484">
                  <c:v>43524</c:v>
                </c:pt>
                <c:pt idx="485">
                  <c:v>43525</c:v>
                </c:pt>
                <c:pt idx="486">
                  <c:v>43526</c:v>
                </c:pt>
                <c:pt idx="487">
                  <c:v>43527</c:v>
                </c:pt>
                <c:pt idx="488">
                  <c:v>43528</c:v>
                </c:pt>
                <c:pt idx="489">
                  <c:v>43529</c:v>
                </c:pt>
                <c:pt idx="490">
                  <c:v>43530</c:v>
                </c:pt>
                <c:pt idx="491">
                  <c:v>43531</c:v>
                </c:pt>
                <c:pt idx="492">
                  <c:v>43532</c:v>
                </c:pt>
                <c:pt idx="493">
                  <c:v>43533</c:v>
                </c:pt>
                <c:pt idx="494">
                  <c:v>43534</c:v>
                </c:pt>
                <c:pt idx="495">
                  <c:v>43535</c:v>
                </c:pt>
                <c:pt idx="496">
                  <c:v>43536</c:v>
                </c:pt>
                <c:pt idx="497">
                  <c:v>43537</c:v>
                </c:pt>
                <c:pt idx="498">
                  <c:v>43538</c:v>
                </c:pt>
                <c:pt idx="499">
                  <c:v>43539</c:v>
                </c:pt>
                <c:pt idx="500">
                  <c:v>43540</c:v>
                </c:pt>
                <c:pt idx="501">
                  <c:v>43541</c:v>
                </c:pt>
                <c:pt idx="502">
                  <c:v>43542</c:v>
                </c:pt>
                <c:pt idx="503">
                  <c:v>43543</c:v>
                </c:pt>
                <c:pt idx="504">
                  <c:v>43544</c:v>
                </c:pt>
                <c:pt idx="505">
                  <c:v>43545</c:v>
                </c:pt>
                <c:pt idx="506">
                  <c:v>43546</c:v>
                </c:pt>
                <c:pt idx="507">
                  <c:v>43547</c:v>
                </c:pt>
                <c:pt idx="508">
                  <c:v>43548</c:v>
                </c:pt>
                <c:pt idx="509">
                  <c:v>43549</c:v>
                </c:pt>
                <c:pt idx="510">
                  <c:v>43550</c:v>
                </c:pt>
                <c:pt idx="511">
                  <c:v>43551</c:v>
                </c:pt>
                <c:pt idx="512">
                  <c:v>43552</c:v>
                </c:pt>
                <c:pt idx="513">
                  <c:v>43553</c:v>
                </c:pt>
                <c:pt idx="514">
                  <c:v>43554</c:v>
                </c:pt>
                <c:pt idx="515">
                  <c:v>43555</c:v>
                </c:pt>
                <c:pt idx="516">
                  <c:v>43556</c:v>
                </c:pt>
                <c:pt idx="517">
                  <c:v>43557</c:v>
                </c:pt>
                <c:pt idx="518">
                  <c:v>43558</c:v>
                </c:pt>
                <c:pt idx="519">
                  <c:v>43559</c:v>
                </c:pt>
                <c:pt idx="520">
                  <c:v>43560</c:v>
                </c:pt>
                <c:pt idx="521">
                  <c:v>43561</c:v>
                </c:pt>
                <c:pt idx="522">
                  <c:v>43562</c:v>
                </c:pt>
                <c:pt idx="523">
                  <c:v>43563</c:v>
                </c:pt>
                <c:pt idx="524">
                  <c:v>43564</c:v>
                </c:pt>
                <c:pt idx="525">
                  <c:v>43565</c:v>
                </c:pt>
                <c:pt idx="526">
                  <c:v>43566</c:v>
                </c:pt>
                <c:pt idx="527">
                  <c:v>43567</c:v>
                </c:pt>
                <c:pt idx="528">
                  <c:v>43568</c:v>
                </c:pt>
                <c:pt idx="529">
                  <c:v>43569</c:v>
                </c:pt>
                <c:pt idx="530">
                  <c:v>43570</c:v>
                </c:pt>
                <c:pt idx="531">
                  <c:v>43571</c:v>
                </c:pt>
                <c:pt idx="532">
                  <c:v>43572</c:v>
                </c:pt>
                <c:pt idx="533">
                  <c:v>43573</c:v>
                </c:pt>
                <c:pt idx="534">
                  <c:v>43574</c:v>
                </c:pt>
                <c:pt idx="535">
                  <c:v>43575</c:v>
                </c:pt>
                <c:pt idx="536">
                  <c:v>43576</c:v>
                </c:pt>
                <c:pt idx="537">
                  <c:v>43577</c:v>
                </c:pt>
                <c:pt idx="538">
                  <c:v>43578</c:v>
                </c:pt>
                <c:pt idx="539">
                  <c:v>43579</c:v>
                </c:pt>
                <c:pt idx="540">
                  <c:v>43580</c:v>
                </c:pt>
                <c:pt idx="541">
                  <c:v>43581</c:v>
                </c:pt>
                <c:pt idx="542">
                  <c:v>43582</c:v>
                </c:pt>
                <c:pt idx="543">
                  <c:v>43583</c:v>
                </c:pt>
                <c:pt idx="544">
                  <c:v>43584</c:v>
                </c:pt>
                <c:pt idx="545">
                  <c:v>43585</c:v>
                </c:pt>
                <c:pt idx="546">
                  <c:v>43586</c:v>
                </c:pt>
                <c:pt idx="547">
                  <c:v>43587</c:v>
                </c:pt>
                <c:pt idx="548">
                  <c:v>43588</c:v>
                </c:pt>
                <c:pt idx="549">
                  <c:v>43589</c:v>
                </c:pt>
                <c:pt idx="550">
                  <c:v>43590</c:v>
                </c:pt>
                <c:pt idx="551">
                  <c:v>43591</c:v>
                </c:pt>
                <c:pt idx="552">
                  <c:v>43592</c:v>
                </c:pt>
                <c:pt idx="553">
                  <c:v>43593</c:v>
                </c:pt>
                <c:pt idx="554">
                  <c:v>43594</c:v>
                </c:pt>
                <c:pt idx="555">
                  <c:v>43595</c:v>
                </c:pt>
                <c:pt idx="556">
                  <c:v>43596</c:v>
                </c:pt>
                <c:pt idx="557">
                  <c:v>43597</c:v>
                </c:pt>
                <c:pt idx="558">
                  <c:v>43598</c:v>
                </c:pt>
                <c:pt idx="559">
                  <c:v>43599</c:v>
                </c:pt>
                <c:pt idx="560">
                  <c:v>43600</c:v>
                </c:pt>
                <c:pt idx="561">
                  <c:v>43601</c:v>
                </c:pt>
                <c:pt idx="562">
                  <c:v>43602</c:v>
                </c:pt>
                <c:pt idx="563">
                  <c:v>43603</c:v>
                </c:pt>
                <c:pt idx="564">
                  <c:v>43604</c:v>
                </c:pt>
                <c:pt idx="565">
                  <c:v>43605</c:v>
                </c:pt>
                <c:pt idx="566">
                  <c:v>43606</c:v>
                </c:pt>
                <c:pt idx="567">
                  <c:v>43607</c:v>
                </c:pt>
                <c:pt idx="568">
                  <c:v>43608</c:v>
                </c:pt>
                <c:pt idx="569">
                  <c:v>43609</c:v>
                </c:pt>
                <c:pt idx="570">
                  <c:v>43610</c:v>
                </c:pt>
                <c:pt idx="571">
                  <c:v>43611</c:v>
                </c:pt>
                <c:pt idx="572">
                  <c:v>43612</c:v>
                </c:pt>
                <c:pt idx="573">
                  <c:v>43613</c:v>
                </c:pt>
                <c:pt idx="574">
                  <c:v>43614</c:v>
                </c:pt>
                <c:pt idx="575">
                  <c:v>43615</c:v>
                </c:pt>
                <c:pt idx="576">
                  <c:v>43616</c:v>
                </c:pt>
                <c:pt idx="577">
                  <c:v>43617</c:v>
                </c:pt>
                <c:pt idx="578">
                  <c:v>43618</c:v>
                </c:pt>
                <c:pt idx="579">
                  <c:v>43619</c:v>
                </c:pt>
                <c:pt idx="580">
                  <c:v>43620</c:v>
                </c:pt>
                <c:pt idx="581">
                  <c:v>43621</c:v>
                </c:pt>
                <c:pt idx="582">
                  <c:v>43622</c:v>
                </c:pt>
                <c:pt idx="583">
                  <c:v>43623</c:v>
                </c:pt>
                <c:pt idx="584">
                  <c:v>43624</c:v>
                </c:pt>
                <c:pt idx="585">
                  <c:v>43625</c:v>
                </c:pt>
                <c:pt idx="586">
                  <c:v>43626</c:v>
                </c:pt>
                <c:pt idx="587">
                  <c:v>43627</c:v>
                </c:pt>
                <c:pt idx="588">
                  <c:v>43628</c:v>
                </c:pt>
                <c:pt idx="589">
                  <c:v>43629</c:v>
                </c:pt>
                <c:pt idx="590">
                  <c:v>43630</c:v>
                </c:pt>
                <c:pt idx="591">
                  <c:v>43631</c:v>
                </c:pt>
                <c:pt idx="592">
                  <c:v>43632</c:v>
                </c:pt>
                <c:pt idx="593">
                  <c:v>43633</c:v>
                </c:pt>
                <c:pt idx="594">
                  <c:v>43634</c:v>
                </c:pt>
                <c:pt idx="595">
                  <c:v>43635</c:v>
                </c:pt>
                <c:pt idx="596">
                  <c:v>43636</c:v>
                </c:pt>
                <c:pt idx="597">
                  <c:v>43637</c:v>
                </c:pt>
                <c:pt idx="598">
                  <c:v>43638</c:v>
                </c:pt>
                <c:pt idx="599">
                  <c:v>43639</c:v>
                </c:pt>
                <c:pt idx="600">
                  <c:v>43640</c:v>
                </c:pt>
                <c:pt idx="601">
                  <c:v>43641</c:v>
                </c:pt>
                <c:pt idx="602">
                  <c:v>43642</c:v>
                </c:pt>
                <c:pt idx="603">
                  <c:v>43643</c:v>
                </c:pt>
                <c:pt idx="604">
                  <c:v>43644</c:v>
                </c:pt>
                <c:pt idx="605">
                  <c:v>43645</c:v>
                </c:pt>
                <c:pt idx="606">
                  <c:v>43646</c:v>
                </c:pt>
                <c:pt idx="607">
                  <c:v>43647</c:v>
                </c:pt>
                <c:pt idx="608">
                  <c:v>43648</c:v>
                </c:pt>
                <c:pt idx="609">
                  <c:v>43649</c:v>
                </c:pt>
                <c:pt idx="610">
                  <c:v>43650</c:v>
                </c:pt>
                <c:pt idx="611">
                  <c:v>43651</c:v>
                </c:pt>
                <c:pt idx="612">
                  <c:v>43652</c:v>
                </c:pt>
                <c:pt idx="613">
                  <c:v>43653</c:v>
                </c:pt>
                <c:pt idx="614">
                  <c:v>43654</c:v>
                </c:pt>
                <c:pt idx="615">
                  <c:v>43655</c:v>
                </c:pt>
                <c:pt idx="616">
                  <c:v>43656</c:v>
                </c:pt>
                <c:pt idx="617">
                  <c:v>43657</c:v>
                </c:pt>
                <c:pt idx="618">
                  <c:v>43658</c:v>
                </c:pt>
                <c:pt idx="619">
                  <c:v>43659</c:v>
                </c:pt>
                <c:pt idx="620">
                  <c:v>43660</c:v>
                </c:pt>
                <c:pt idx="621">
                  <c:v>43661</c:v>
                </c:pt>
                <c:pt idx="622">
                  <c:v>43662</c:v>
                </c:pt>
                <c:pt idx="623">
                  <c:v>43663</c:v>
                </c:pt>
                <c:pt idx="624">
                  <c:v>43664</c:v>
                </c:pt>
                <c:pt idx="625">
                  <c:v>43665</c:v>
                </c:pt>
                <c:pt idx="626">
                  <c:v>43666</c:v>
                </c:pt>
                <c:pt idx="627">
                  <c:v>43667</c:v>
                </c:pt>
                <c:pt idx="628">
                  <c:v>43668</c:v>
                </c:pt>
                <c:pt idx="629">
                  <c:v>43669</c:v>
                </c:pt>
                <c:pt idx="630">
                  <c:v>43670</c:v>
                </c:pt>
                <c:pt idx="631">
                  <c:v>43671</c:v>
                </c:pt>
                <c:pt idx="632">
                  <c:v>43672</c:v>
                </c:pt>
                <c:pt idx="633">
                  <c:v>43673</c:v>
                </c:pt>
                <c:pt idx="634">
                  <c:v>43674</c:v>
                </c:pt>
                <c:pt idx="635">
                  <c:v>43675</c:v>
                </c:pt>
                <c:pt idx="636">
                  <c:v>43676</c:v>
                </c:pt>
                <c:pt idx="637">
                  <c:v>43677</c:v>
                </c:pt>
                <c:pt idx="638">
                  <c:v>43678</c:v>
                </c:pt>
                <c:pt idx="639">
                  <c:v>43679</c:v>
                </c:pt>
                <c:pt idx="640">
                  <c:v>43680</c:v>
                </c:pt>
                <c:pt idx="641">
                  <c:v>43681</c:v>
                </c:pt>
                <c:pt idx="642">
                  <c:v>43682</c:v>
                </c:pt>
                <c:pt idx="643">
                  <c:v>43683</c:v>
                </c:pt>
                <c:pt idx="644">
                  <c:v>43684</c:v>
                </c:pt>
                <c:pt idx="645">
                  <c:v>43685</c:v>
                </c:pt>
                <c:pt idx="646">
                  <c:v>43686</c:v>
                </c:pt>
                <c:pt idx="647">
                  <c:v>43687</c:v>
                </c:pt>
                <c:pt idx="648">
                  <c:v>43688</c:v>
                </c:pt>
                <c:pt idx="649">
                  <c:v>43689</c:v>
                </c:pt>
                <c:pt idx="650">
                  <c:v>43690</c:v>
                </c:pt>
                <c:pt idx="651">
                  <c:v>43691</c:v>
                </c:pt>
                <c:pt idx="652">
                  <c:v>43692</c:v>
                </c:pt>
                <c:pt idx="653">
                  <c:v>43693</c:v>
                </c:pt>
                <c:pt idx="654">
                  <c:v>43694</c:v>
                </c:pt>
                <c:pt idx="655">
                  <c:v>43695</c:v>
                </c:pt>
                <c:pt idx="656">
                  <c:v>43696</c:v>
                </c:pt>
                <c:pt idx="657">
                  <c:v>43697</c:v>
                </c:pt>
                <c:pt idx="658">
                  <c:v>43698</c:v>
                </c:pt>
                <c:pt idx="659">
                  <c:v>43699</c:v>
                </c:pt>
                <c:pt idx="660">
                  <c:v>43700</c:v>
                </c:pt>
                <c:pt idx="661">
                  <c:v>43701</c:v>
                </c:pt>
                <c:pt idx="662">
                  <c:v>43702</c:v>
                </c:pt>
                <c:pt idx="663">
                  <c:v>43703</c:v>
                </c:pt>
                <c:pt idx="664">
                  <c:v>43704</c:v>
                </c:pt>
                <c:pt idx="665">
                  <c:v>43705</c:v>
                </c:pt>
                <c:pt idx="666">
                  <c:v>43706</c:v>
                </c:pt>
                <c:pt idx="667">
                  <c:v>43707</c:v>
                </c:pt>
                <c:pt idx="668">
                  <c:v>43708</c:v>
                </c:pt>
                <c:pt idx="669">
                  <c:v>43709</c:v>
                </c:pt>
                <c:pt idx="670">
                  <c:v>43710</c:v>
                </c:pt>
                <c:pt idx="671">
                  <c:v>43711</c:v>
                </c:pt>
                <c:pt idx="672">
                  <c:v>43712</c:v>
                </c:pt>
                <c:pt idx="673">
                  <c:v>43713</c:v>
                </c:pt>
                <c:pt idx="674">
                  <c:v>43714</c:v>
                </c:pt>
                <c:pt idx="675">
                  <c:v>43715</c:v>
                </c:pt>
                <c:pt idx="676">
                  <c:v>43716</c:v>
                </c:pt>
                <c:pt idx="677">
                  <c:v>43717</c:v>
                </c:pt>
                <c:pt idx="678">
                  <c:v>43718</c:v>
                </c:pt>
                <c:pt idx="679">
                  <c:v>43719</c:v>
                </c:pt>
                <c:pt idx="680">
                  <c:v>43720</c:v>
                </c:pt>
                <c:pt idx="681">
                  <c:v>43721</c:v>
                </c:pt>
                <c:pt idx="682">
                  <c:v>43722</c:v>
                </c:pt>
                <c:pt idx="683">
                  <c:v>43723</c:v>
                </c:pt>
                <c:pt idx="684">
                  <c:v>43724</c:v>
                </c:pt>
                <c:pt idx="685">
                  <c:v>43725</c:v>
                </c:pt>
                <c:pt idx="686">
                  <c:v>43726</c:v>
                </c:pt>
                <c:pt idx="687">
                  <c:v>43727</c:v>
                </c:pt>
                <c:pt idx="688">
                  <c:v>43728</c:v>
                </c:pt>
                <c:pt idx="689">
                  <c:v>43729</c:v>
                </c:pt>
                <c:pt idx="690">
                  <c:v>43730</c:v>
                </c:pt>
                <c:pt idx="691">
                  <c:v>43731</c:v>
                </c:pt>
                <c:pt idx="692">
                  <c:v>43732</c:v>
                </c:pt>
                <c:pt idx="693">
                  <c:v>43733</c:v>
                </c:pt>
                <c:pt idx="694">
                  <c:v>43734</c:v>
                </c:pt>
                <c:pt idx="695">
                  <c:v>43735</c:v>
                </c:pt>
                <c:pt idx="696">
                  <c:v>43736</c:v>
                </c:pt>
                <c:pt idx="697">
                  <c:v>43737</c:v>
                </c:pt>
                <c:pt idx="698">
                  <c:v>43738</c:v>
                </c:pt>
                <c:pt idx="699">
                  <c:v>43739</c:v>
                </c:pt>
                <c:pt idx="700">
                  <c:v>43740</c:v>
                </c:pt>
                <c:pt idx="701">
                  <c:v>43741</c:v>
                </c:pt>
                <c:pt idx="702">
                  <c:v>43742</c:v>
                </c:pt>
                <c:pt idx="703">
                  <c:v>43743</c:v>
                </c:pt>
                <c:pt idx="704">
                  <c:v>43744</c:v>
                </c:pt>
                <c:pt idx="705">
                  <c:v>43745</c:v>
                </c:pt>
                <c:pt idx="706">
                  <c:v>43746</c:v>
                </c:pt>
                <c:pt idx="707">
                  <c:v>43747</c:v>
                </c:pt>
                <c:pt idx="708">
                  <c:v>43748</c:v>
                </c:pt>
                <c:pt idx="709">
                  <c:v>43749</c:v>
                </c:pt>
                <c:pt idx="710">
                  <c:v>43750</c:v>
                </c:pt>
                <c:pt idx="711">
                  <c:v>43751</c:v>
                </c:pt>
                <c:pt idx="712">
                  <c:v>43752</c:v>
                </c:pt>
                <c:pt idx="713">
                  <c:v>43753</c:v>
                </c:pt>
                <c:pt idx="714">
                  <c:v>43754</c:v>
                </c:pt>
                <c:pt idx="715">
                  <c:v>43755</c:v>
                </c:pt>
                <c:pt idx="716">
                  <c:v>43756</c:v>
                </c:pt>
                <c:pt idx="717">
                  <c:v>43757</c:v>
                </c:pt>
                <c:pt idx="718">
                  <c:v>43758</c:v>
                </c:pt>
                <c:pt idx="719">
                  <c:v>43759</c:v>
                </c:pt>
                <c:pt idx="720">
                  <c:v>43760</c:v>
                </c:pt>
                <c:pt idx="721">
                  <c:v>43761</c:v>
                </c:pt>
                <c:pt idx="722">
                  <c:v>43762</c:v>
                </c:pt>
                <c:pt idx="723">
                  <c:v>43763</c:v>
                </c:pt>
                <c:pt idx="724">
                  <c:v>43764</c:v>
                </c:pt>
                <c:pt idx="725">
                  <c:v>43765</c:v>
                </c:pt>
                <c:pt idx="726">
                  <c:v>43766</c:v>
                </c:pt>
                <c:pt idx="727">
                  <c:v>43767</c:v>
                </c:pt>
                <c:pt idx="728">
                  <c:v>43768</c:v>
                </c:pt>
                <c:pt idx="729">
                  <c:v>43769</c:v>
                </c:pt>
                <c:pt idx="730">
                  <c:v>43770</c:v>
                </c:pt>
                <c:pt idx="731">
                  <c:v>43771</c:v>
                </c:pt>
                <c:pt idx="732">
                  <c:v>43772</c:v>
                </c:pt>
                <c:pt idx="733">
                  <c:v>43773</c:v>
                </c:pt>
                <c:pt idx="734">
                  <c:v>43774</c:v>
                </c:pt>
                <c:pt idx="735">
                  <c:v>43775</c:v>
                </c:pt>
                <c:pt idx="736">
                  <c:v>43776</c:v>
                </c:pt>
                <c:pt idx="737">
                  <c:v>43777</c:v>
                </c:pt>
                <c:pt idx="738">
                  <c:v>43778</c:v>
                </c:pt>
                <c:pt idx="739">
                  <c:v>43779</c:v>
                </c:pt>
                <c:pt idx="740">
                  <c:v>43780</c:v>
                </c:pt>
                <c:pt idx="741">
                  <c:v>43781</c:v>
                </c:pt>
                <c:pt idx="742">
                  <c:v>43782</c:v>
                </c:pt>
                <c:pt idx="743">
                  <c:v>43783</c:v>
                </c:pt>
                <c:pt idx="744">
                  <c:v>43784</c:v>
                </c:pt>
                <c:pt idx="745">
                  <c:v>43785</c:v>
                </c:pt>
                <c:pt idx="746">
                  <c:v>43786</c:v>
                </c:pt>
                <c:pt idx="747">
                  <c:v>43787</c:v>
                </c:pt>
                <c:pt idx="748">
                  <c:v>43788</c:v>
                </c:pt>
                <c:pt idx="749">
                  <c:v>43789</c:v>
                </c:pt>
                <c:pt idx="750">
                  <c:v>43790</c:v>
                </c:pt>
                <c:pt idx="751">
                  <c:v>43791</c:v>
                </c:pt>
                <c:pt idx="752">
                  <c:v>43792</c:v>
                </c:pt>
                <c:pt idx="753">
                  <c:v>43793</c:v>
                </c:pt>
                <c:pt idx="754">
                  <c:v>43794</c:v>
                </c:pt>
                <c:pt idx="755">
                  <c:v>43795</c:v>
                </c:pt>
                <c:pt idx="756">
                  <c:v>43796</c:v>
                </c:pt>
                <c:pt idx="757">
                  <c:v>43797</c:v>
                </c:pt>
                <c:pt idx="758">
                  <c:v>43798</c:v>
                </c:pt>
                <c:pt idx="759">
                  <c:v>43799</c:v>
                </c:pt>
                <c:pt idx="760">
                  <c:v>43800</c:v>
                </c:pt>
                <c:pt idx="761">
                  <c:v>43801</c:v>
                </c:pt>
                <c:pt idx="762">
                  <c:v>43802</c:v>
                </c:pt>
                <c:pt idx="763">
                  <c:v>43803</c:v>
                </c:pt>
                <c:pt idx="764">
                  <c:v>43804</c:v>
                </c:pt>
                <c:pt idx="765">
                  <c:v>43805</c:v>
                </c:pt>
                <c:pt idx="766">
                  <c:v>43806</c:v>
                </c:pt>
                <c:pt idx="767">
                  <c:v>43807</c:v>
                </c:pt>
                <c:pt idx="768">
                  <c:v>43808</c:v>
                </c:pt>
                <c:pt idx="769">
                  <c:v>43809</c:v>
                </c:pt>
                <c:pt idx="770">
                  <c:v>43810</c:v>
                </c:pt>
                <c:pt idx="771">
                  <c:v>43811</c:v>
                </c:pt>
                <c:pt idx="772">
                  <c:v>43812</c:v>
                </c:pt>
                <c:pt idx="773">
                  <c:v>43813</c:v>
                </c:pt>
                <c:pt idx="774">
                  <c:v>43814</c:v>
                </c:pt>
                <c:pt idx="775">
                  <c:v>43815</c:v>
                </c:pt>
                <c:pt idx="776">
                  <c:v>43816</c:v>
                </c:pt>
                <c:pt idx="777">
                  <c:v>43817</c:v>
                </c:pt>
                <c:pt idx="778">
                  <c:v>43818</c:v>
                </c:pt>
                <c:pt idx="779">
                  <c:v>43819</c:v>
                </c:pt>
                <c:pt idx="780">
                  <c:v>43820</c:v>
                </c:pt>
                <c:pt idx="781">
                  <c:v>43821</c:v>
                </c:pt>
                <c:pt idx="782">
                  <c:v>43822</c:v>
                </c:pt>
                <c:pt idx="783">
                  <c:v>43823</c:v>
                </c:pt>
                <c:pt idx="784">
                  <c:v>43824</c:v>
                </c:pt>
                <c:pt idx="785">
                  <c:v>43825</c:v>
                </c:pt>
                <c:pt idx="786">
                  <c:v>43826</c:v>
                </c:pt>
                <c:pt idx="787">
                  <c:v>43827</c:v>
                </c:pt>
                <c:pt idx="788">
                  <c:v>43828</c:v>
                </c:pt>
                <c:pt idx="789">
                  <c:v>43829</c:v>
                </c:pt>
                <c:pt idx="790">
                  <c:v>43830</c:v>
                </c:pt>
                <c:pt idx="791">
                  <c:v>43831</c:v>
                </c:pt>
                <c:pt idx="792">
                  <c:v>43832</c:v>
                </c:pt>
                <c:pt idx="793">
                  <c:v>43833</c:v>
                </c:pt>
                <c:pt idx="794">
                  <c:v>43834</c:v>
                </c:pt>
                <c:pt idx="795">
                  <c:v>43835</c:v>
                </c:pt>
                <c:pt idx="796">
                  <c:v>43836</c:v>
                </c:pt>
                <c:pt idx="797">
                  <c:v>43837</c:v>
                </c:pt>
                <c:pt idx="798">
                  <c:v>43838</c:v>
                </c:pt>
                <c:pt idx="799">
                  <c:v>43839</c:v>
                </c:pt>
                <c:pt idx="800">
                  <c:v>43840</c:v>
                </c:pt>
                <c:pt idx="801">
                  <c:v>43841</c:v>
                </c:pt>
                <c:pt idx="802">
                  <c:v>43842</c:v>
                </c:pt>
                <c:pt idx="803">
                  <c:v>43843</c:v>
                </c:pt>
                <c:pt idx="804">
                  <c:v>43844</c:v>
                </c:pt>
                <c:pt idx="805">
                  <c:v>43845</c:v>
                </c:pt>
                <c:pt idx="806">
                  <c:v>43846</c:v>
                </c:pt>
                <c:pt idx="807">
                  <c:v>43847</c:v>
                </c:pt>
                <c:pt idx="808">
                  <c:v>43848</c:v>
                </c:pt>
                <c:pt idx="809">
                  <c:v>43849</c:v>
                </c:pt>
                <c:pt idx="810">
                  <c:v>43850</c:v>
                </c:pt>
                <c:pt idx="811">
                  <c:v>43851</c:v>
                </c:pt>
                <c:pt idx="812">
                  <c:v>43852</c:v>
                </c:pt>
                <c:pt idx="813">
                  <c:v>43853</c:v>
                </c:pt>
                <c:pt idx="814">
                  <c:v>43854</c:v>
                </c:pt>
                <c:pt idx="815">
                  <c:v>43855</c:v>
                </c:pt>
                <c:pt idx="816">
                  <c:v>43856</c:v>
                </c:pt>
                <c:pt idx="817">
                  <c:v>43857</c:v>
                </c:pt>
                <c:pt idx="818">
                  <c:v>43858</c:v>
                </c:pt>
                <c:pt idx="819">
                  <c:v>43859</c:v>
                </c:pt>
                <c:pt idx="820">
                  <c:v>43860</c:v>
                </c:pt>
                <c:pt idx="821">
                  <c:v>43861</c:v>
                </c:pt>
                <c:pt idx="822">
                  <c:v>43862</c:v>
                </c:pt>
                <c:pt idx="823">
                  <c:v>43863</c:v>
                </c:pt>
                <c:pt idx="824">
                  <c:v>43864</c:v>
                </c:pt>
                <c:pt idx="825">
                  <c:v>43865</c:v>
                </c:pt>
                <c:pt idx="826">
                  <c:v>43866</c:v>
                </c:pt>
                <c:pt idx="827">
                  <c:v>43867</c:v>
                </c:pt>
                <c:pt idx="828">
                  <c:v>43868</c:v>
                </c:pt>
                <c:pt idx="829">
                  <c:v>43869</c:v>
                </c:pt>
                <c:pt idx="830">
                  <c:v>43870</c:v>
                </c:pt>
                <c:pt idx="831">
                  <c:v>43871</c:v>
                </c:pt>
                <c:pt idx="832">
                  <c:v>43872</c:v>
                </c:pt>
                <c:pt idx="833">
                  <c:v>43873</c:v>
                </c:pt>
                <c:pt idx="834">
                  <c:v>43874</c:v>
                </c:pt>
                <c:pt idx="835">
                  <c:v>43875</c:v>
                </c:pt>
                <c:pt idx="836">
                  <c:v>43876</c:v>
                </c:pt>
                <c:pt idx="837">
                  <c:v>43877</c:v>
                </c:pt>
                <c:pt idx="838">
                  <c:v>43878</c:v>
                </c:pt>
                <c:pt idx="839">
                  <c:v>43879</c:v>
                </c:pt>
                <c:pt idx="840">
                  <c:v>43880</c:v>
                </c:pt>
                <c:pt idx="841">
                  <c:v>43881</c:v>
                </c:pt>
                <c:pt idx="842">
                  <c:v>43882</c:v>
                </c:pt>
                <c:pt idx="843">
                  <c:v>43883</c:v>
                </c:pt>
                <c:pt idx="844">
                  <c:v>43884</c:v>
                </c:pt>
                <c:pt idx="845">
                  <c:v>43885</c:v>
                </c:pt>
                <c:pt idx="846">
                  <c:v>43886</c:v>
                </c:pt>
                <c:pt idx="847">
                  <c:v>43887</c:v>
                </c:pt>
                <c:pt idx="848">
                  <c:v>43888</c:v>
                </c:pt>
                <c:pt idx="849">
                  <c:v>43889</c:v>
                </c:pt>
                <c:pt idx="850">
                  <c:v>43890</c:v>
                </c:pt>
                <c:pt idx="851">
                  <c:v>43891</c:v>
                </c:pt>
                <c:pt idx="852">
                  <c:v>43892</c:v>
                </c:pt>
                <c:pt idx="853">
                  <c:v>43893</c:v>
                </c:pt>
                <c:pt idx="854">
                  <c:v>43894</c:v>
                </c:pt>
                <c:pt idx="855">
                  <c:v>43895</c:v>
                </c:pt>
                <c:pt idx="856">
                  <c:v>43896</c:v>
                </c:pt>
                <c:pt idx="857">
                  <c:v>43897</c:v>
                </c:pt>
                <c:pt idx="858">
                  <c:v>43898</c:v>
                </c:pt>
                <c:pt idx="859">
                  <c:v>43899</c:v>
                </c:pt>
                <c:pt idx="860">
                  <c:v>43900</c:v>
                </c:pt>
                <c:pt idx="861">
                  <c:v>43901</c:v>
                </c:pt>
                <c:pt idx="862">
                  <c:v>43902</c:v>
                </c:pt>
                <c:pt idx="863">
                  <c:v>43903</c:v>
                </c:pt>
                <c:pt idx="864">
                  <c:v>43904</c:v>
                </c:pt>
                <c:pt idx="865">
                  <c:v>43905</c:v>
                </c:pt>
                <c:pt idx="866">
                  <c:v>43906</c:v>
                </c:pt>
                <c:pt idx="867">
                  <c:v>43907</c:v>
                </c:pt>
                <c:pt idx="868">
                  <c:v>43908</c:v>
                </c:pt>
                <c:pt idx="869">
                  <c:v>43909</c:v>
                </c:pt>
                <c:pt idx="870">
                  <c:v>43910</c:v>
                </c:pt>
                <c:pt idx="871">
                  <c:v>43911</c:v>
                </c:pt>
                <c:pt idx="872">
                  <c:v>43912</c:v>
                </c:pt>
                <c:pt idx="873">
                  <c:v>43913</c:v>
                </c:pt>
                <c:pt idx="874">
                  <c:v>43914</c:v>
                </c:pt>
                <c:pt idx="875">
                  <c:v>43915</c:v>
                </c:pt>
                <c:pt idx="876">
                  <c:v>43916</c:v>
                </c:pt>
                <c:pt idx="877">
                  <c:v>43917</c:v>
                </c:pt>
                <c:pt idx="878">
                  <c:v>43918</c:v>
                </c:pt>
                <c:pt idx="879">
                  <c:v>43919</c:v>
                </c:pt>
                <c:pt idx="880">
                  <c:v>43920</c:v>
                </c:pt>
                <c:pt idx="881">
                  <c:v>43921</c:v>
                </c:pt>
                <c:pt idx="882">
                  <c:v>43922</c:v>
                </c:pt>
                <c:pt idx="883">
                  <c:v>43923</c:v>
                </c:pt>
                <c:pt idx="884">
                  <c:v>43924</c:v>
                </c:pt>
                <c:pt idx="885">
                  <c:v>43925</c:v>
                </c:pt>
                <c:pt idx="886">
                  <c:v>43926</c:v>
                </c:pt>
                <c:pt idx="887">
                  <c:v>43927</c:v>
                </c:pt>
                <c:pt idx="888">
                  <c:v>43928</c:v>
                </c:pt>
                <c:pt idx="889">
                  <c:v>43929</c:v>
                </c:pt>
                <c:pt idx="890">
                  <c:v>43930</c:v>
                </c:pt>
                <c:pt idx="891">
                  <c:v>43931</c:v>
                </c:pt>
                <c:pt idx="892">
                  <c:v>43932</c:v>
                </c:pt>
                <c:pt idx="893">
                  <c:v>43933</c:v>
                </c:pt>
                <c:pt idx="894">
                  <c:v>43934</c:v>
                </c:pt>
                <c:pt idx="895">
                  <c:v>43935</c:v>
                </c:pt>
                <c:pt idx="896">
                  <c:v>43936</c:v>
                </c:pt>
                <c:pt idx="897">
                  <c:v>43937</c:v>
                </c:pt>
                <c:pt idx="898">
                  <c:v>43938</c:v>
                </c:pt>
                <c:pt idx="899">
                  <c:v>43939</c:v>
                </c:pt>
                <c:pt idx="900">
                  <c:v>43940</c:v>
                </c:pt>
                <c:pt idx="901">
                  <c:v>43941</c:v>
                </c:pt>
                <c:pt idx="902">
                  <c:v>43942</c:v>
                </c:pt>
                <c:pt idx="903">
                  <c:v>43943</c:v>
                </c:pt>
                <c:pt idx="904">
                  <c:v>43944</c:v>
                </c:pt>
                <c:pt idx="905">
                  <c:v>43945</c:v>
                </c:pt>
                <c:pt idx="906">
                  <c:v>43946</c:v>
                </c:pt>
                <c:pt idx="907">
                  <c:v>43947</c:v>
                </c:pt>
                <c:pt idx="908">
                  <c:v>43948</c:v>
                </c:pt>
                <c:pt idx="909">
                  <c:v>43949</c:v>
                </c:pt>
                <c:pt idx="910">
                  <c:v>43950</c:v>
                </c:pt>
                <c:pt idx="911">
                  <c:v>43951</c:v>
                </c:pt>
                <c:pt idx="912">
                  <c:v>43952</c:v>
                </c:pt>
                <c:pt idx="913">
                  <c:v>43953</c:v>
                </c:pt>
                <c:pt idx="914">
                  <c:v>43954</c:v>
                </c:pt>
                <c:pt idx="915">
                  <c:v>43955</c:v>
                </c:pt>
                <c:pt idx="916">
                  <c:v>43956</c:v>
                </c:pt>
                <c:pt idx="917">
                  <c:v>43957</c:v>
                </c:pt>
                <c:pt idx="918">
                  <c:v>43958</c:v>
                </c:pt>
                <c:pt idx="919">
                  <c:v>43959</c:v>
                </c:pt>
                <c:pt idx="920">
                  <c:v>43960</c:v>
                </c:pt>
                <c:pt idx="921">
                  <c:v>43961</c:v>
                </c:pt>
                <c:pt idx="922">
                  <c:v>43962</c:v>
                </c:pt>
                <c:pt idx="923">
                  <c:v>43963</c:v>
                </c:pt>
                <c:pt idx="924">
                  <c:v>43964</c:v>
                </c:pt>
                <c:pt idx="925">
                  <c:v>43965</c:v>
                </c:pt>
                <c:pt idx="926">
                  <c:v>43966</c:v>
                </c:pt>
                <c:pt idx="927">
                  <c:v>43967</c:v>
                </c:pt>
                <c:pt idx="928">
                  <c:v>43968</c:v>
                </c:pt>
                <c:pt idx="929">
                  <c:v>43969</c:v>
                </c:pt>
                <c:pt idx="930">
                  <c:v>43970</c:v>
                </c:pt>
                <c:pt idx="931">
                  <c:v>43971</c:v>
                </c:pt>
                <c:pt idx="932">
                  <c:v>43972</c:v>
                </c:pt>
                <c:pt idx="933">
                  <c:v>43973</c:v>
                </c:pt>
                <c:pt idx="934">
                  <c:v>43974</c:v>
                </c:pt>
                <c:pt idx="935">
                  <c:v>43975</c:v>
                </c:pt>
                <c:pt idx="936">
                  <c:v>43976</c:v>
                </c:pt>
                <c:pt idx="937">
                  <c:v>43977</c:v>
                </c:pt>
                <c:pt idx="938">
                  <c:v>43978</c:v>
                </c:pt>
                <c:pt idx="939">
                  <c:v>43979</c:v>
                </c:pt>
                <c:pt idx="940">
                  <c:v>43980</c:v>
                </c:pt>
                <c:pt idx="941">
                  <c:v>43981</c:v>
                </c:pt>
                <c:pt idx="942">
                  <c:v>43982</c:v>
                </c:pt>
                <c:pt idx="943">
                  <c:v>43983</c:v>
                </c:pt>
                <c:pt idx="944">
                  <c:v>43984</c:v>
                </c:pt>
                <c:pt idx="945">
                  <c:v>43985</c:v>
                </c:pt>
                <c:pt idx="946">
                  <c:v>43986</c:v>
                </c:pt>
                <c:pt idx="947">
                  <c:v>43987</c:v>
                </c:pt>
                <c:pt idx="948">
                  <c:v>43988</c:v>
                </c:pt>
                <c:pt idx="949">
                  <c:v>43989</c:v>
                </c:pt>
                <c:pt idx="950">
                  <c:v>43990</c:v>
                </c:pt>
                <c:pt idx="951">
                  <c:v>43991</c:v>
                </c:pt>
                <c:pt idx="952">
                  <c:v>43992</c:v>
                </c:pt>
                <c:pt idx="953">
                  <c:v>43993</c:v>
                </c:pt>
                <c:pt idx="954">
                  <c:v>43994</c:v>
                </c:pt>
                <c:pt idx="955">
                  <c:v>43995</c:v>
                </c:pt>
                <c:pt idx="956">
                  <c:v>43996</c:v>
                </c:pt>
                <c:pt idx="957">
                  <c:v>43997</c:v>
                </c:pt>
                <c:pt idx="958">
                  <c:v>43998</c:v>
                </c:pt>
                <c:pt idx="959">
                  <c:v>43999</c:v>
                </c:pt>
                <c:pt idx="960">
                  <c:v>44000</c:v>
                </c:pt>
                <c:pt idx="961">
                  <c:v>44001</c:v>
                </c:pt>
                <c:pt idx="962">
                  <c:v>44002</c:v>
                </c:pt>
                <c:pt idx="963">
                  <c:v>44003</c:v>
                </c:pt>
                <c:pt idx="964">
                  <c:v>44004</c:v>
                </c:pt>
                <c:pt idx="965">
                  <c:v>44005</c:v>
                </c:pt>
                <c:pt idx="966">
                  <c:v>44006</c:v>
                </c:pt>
                <c:pt idx="967">
                  <c:v>44007</c:v>
                </c:pt>
                <c:pt idx="968">
                  <c:v>44008</c:v>
                </c:pt>
                <c:pt idx="969">
                  <c:v>44009</c:v>
                </c:pt>
                <c:pt idx="970">
                  <c:v>44010</c:v>
                </c:pt>
                <c:pt idx="971">
                  <c:v>44011</c:v>
                </c:pt>
                <c:pt idx="972">
                  <c:v>44012</c:v>
                </c:pt>
                <c:pt idx="973">
                  <c:v>44013</c:v>
                </c:pt>
                <c:pt idx="974">
                  <c:v>44014</c:v>
                </c:pt>
                <c:pt idx="975">
                  <c:v>44015</c:v>
                </c:pt>
                <c:pt idx="976">
                  <c:v>44016</c:v>
                </c:pt>
                <c:pt idx="977">
                  <c:v>44017</c:v>
                </c:pt>
                <c:pt idx="978">
                  <c:v>44018</c:v>
                </c:pt>
                <c:pt idx="979">
                  <c:v>44019</c:v>
                </c:pt>
                <c:pt idx="980">
                  <c:v>44020</c:v>
                </c:pt>
                <c:pt idx="981">
                  <c:v>44021</c:v>
                </c:pt>
                <c:pt idx="982">
                  <c:v>44022</c:v>
                </c:pt>
                <c:pt idx="983">
                  <c:v>44023</c:v>
                </c:pt>
                <c:pt idx="984">
                  <c:v>44024</c:v>
                </c:pt>
                <c:pt idx="985">
                  <c:v>44025</c:v>
                </c:pt>
                <c:pt idx="986">
                  <c:v>44026</c:v>
                </c:pt>
                <c:pt idx="987">
                  <c:v>44027</c:v>
                </c:pt>
                <c:pt idx="988">
                  <c:v>44028</c:v>
                </c:pt>
                <c:pt idx="989">
                  <c:v>44029</c:v>
                </c:pt>
                <c:pt idx="990">
                  <c:v>44030</c:v>
                </c:pt>
                <c:pt idx="991">
                  <c:v>44031</c:v>
                </c:pt>
                <c:pt idx="992">
                  <c:v>44032</c:v>
                </c:pt>
                <c:pt idx="993">
                  <c:v>44033</c:v>
                </c:pt>
                <c:pt idx="994">
                  <c:v>44034</c:v>
                </c:pt>
                <c:pt idx="995">
                  <c:v>44035</c:v>
                </c:pt>
                <c:pt idx="996">
                  <c:v>44036</c:v>
                </c:pt>
                <c:pt idx="997">
                  <c:v>44037</c:v>
                </c:pt>
                <c:pt idx="998">
                  <c:v>44038</c:v>
                </c:pt>
                <c:pt idx="999">
                  <c:v>44039</c:v>
                </c:pt>
                <c:pt idx="1000">
                  <c:v>44040</c:v>
                </c:pt>
                <c:pt idx="1001">
                  <c:v>44041</c:v>
                </c:pt>
                <c:pt idx="1002">
                  <c:v>44042</c:v>
                </c:pt>
                <c:pt idx="1003">
                  <c:v>44043</c:v>
                </c:pt>
                <c:pt idx="1004">
                  <c:v>44044</c:v>
                </c:pt>
                <c:pt idx="1005">
                  <c:v>44045</c:v>
                </c:pt>
                <c:pt idx="1006">
                  <c:v>44046</c:v>
                </c:pt>
                <c:pt idx="1007">
                  <c:v>44047</c:v>
                </c:pt>
                <c:pt idx="1008">
                  <c:v>44048</c:v>
                </c:pt>
                <c:pt idx="1009">
                  <c:v>44049</c:v>
                </c:pt>
                <c:pt idx="1010">
                  <c:v>44050</c:v>
                </c:pt>
                <c:pt idx="1011">
                  <c:v>44051</c:v>
                </c:pt>
                <c:pt idx="1012">
                  <c:v>44052</c:v>
                </c:pt>
                <c:pt idx="1013">
                  <c:v>44053</c:v>
                </c:pt>
                <c:pt idx="1014">
                  <c:v>44054</c:v>
                </c:pt>
                <c:pt idx="1015">
                  <c:v>44055</c:v>
                </c:pt>
                <c:pt idx="1016">
                  <c:v>44056</c:v>
                </c:pt>
                <c:pt idx="1017">
                  <c:v>44057</c:v>
                </c:pt>
                <c:pt idx="1018">
                  <c:v>44058</c:v>
                </c:pt>
                <c:pt idx="1019">
                  <c:v>44059</c:v>
                </c:pt>
                <c:pt idx="1020">
                  <c:v>44060</c:v>
                </c:pt>
                <c:pt idx="1021">
                  <c:v>44061</c:v>
                </c:pt>
                <c:pt idx="1022">
                  <c:v>44062</c:v>
                </c:pt>
                <c:pt idx="1023">
                  <c:v>44063</c:v>
                </c:pt>
                <c:pt idx="1024">
                  <c:v>44064</c:v>
                </c:pt>
                <c:pt idx="1025">
                  <c:v>44065</c:v>
                </c:pt>
                <c:pt idx="1026">
                  <c:v>44066</c:v>
                </c:pt>
                <c:pt idx="1027">
                  <c:v>44067</c:v>
                </c:pt>
                <c:pt idx="1028">
                  <c:v>44068</c:v>
                </c:pt>
                <c:pt idx="1029">
                  <c:v>44069</c:v>
                </c:pt>
                <c:pt idx="1030">
                  <c:v>44070</c:v>
                </c:pt>
                <c:pt idx="1031">
                  <c:v>44071</c:v>
                </c:pt>
                <c:pt idx="1032">
                  <c:v>44072</c:v>
                </c:pt>
                <c:pt idx="1033">
                  <c:v>44073</c:v>
                </c:pt>
                <c:pt idx="1034">
                  <c:v>44074</c:v>
                </c:pt>
                <c:pt idx="1035">
                  <c:v>44075</c:v>
                </c:pt>
                <c:pt idx="1036">
                  <c:v>44076</c:v>
                </c:pt>
                <c:pt idx="1037">
                  <c:v>44077</c:v>
                </c:pt>
                <c:pt idx="1038">
                  <c:v>44078</c:v>
                </c:pt>
                <c:pt idx="1039">
                  <c:v>44079</c:v>
                </c:pt>
                <c:pt idx="1040">
                  <c:v>44080</c:v>
                </c:pt>
                <c:pt idx="1041">
                  <c:v>44081</c:v>
                </c:pt>
                <c:pt idx="1042">
                  <c:v>44082</c:v>
                </c:pt>
                <c:pt idx="1043">
                  <c:v>44083</c:v>
                </c:pt>
                <c:pt idx="1044">
                  <c:v>44084</c:v>
                </c:pt>
                <c:pt idx="1045">
                  <c:v>44085</c:v>
                </c:pt>
                <c:pt idx="1046">
                  <c:v>44086</c:v>
                </c:pt>
                <c:pt idx="1047">
                  <c:v>44087</c:v>
                </c:pt>
                <c:pt idx="1048">
                  <c:v>44088</c:v>
                </c:pt>
                <c:pt idx="1049">
                  <c:v>44089</c:v>
                </c:pt>
                <c:pt idx="1050">
                  <c:v>44090</c:v>
                </c:pt>
                <c:pt idx="1051">
                  <c:v>44091</c:v>
                </c:pt>
                <c:pt idx="1052">
                  <c:v>44092</c:v>
                </c:pt>
                <c:pt idx="1053">
                  <c:v>44093</c:v>
                </c:pt>
                <c:pt idx="1054">
                  <c:v>44094</c:v>
                </c:pt>
                <c:pt idx="1055">
                  <c:v>44095</c:v>
                </c:pt>
                <c:pt idx="1056">
                  <c:v>44096</c:v>
                </c:pt>
                <c:pt idx="1057">
                  <c:v>44097</c:v>
                </c:pt>
                <c:pt idx="1058">
                  <c:v>44098</c:v>
                </c:pt>
                <c:pt idx="1059">
                  <c:v>44099</c:v>
                </c:pt>
                <c:pt idx="1060">
                  <c:v>44100</c:v>
                </c:pt>
                <c:pt idx="1061">
                  <c:v>44101</c:v>
                </c:pt>
                <c:pt idx="1062">
                  <c:v>44102</c:v>
                </c:pt>
                <c:pt idx="1063">
                  <c:v>44103</c:v>
                </c:pt>
                <c:pt idx="1064">
                  <c:v>44104</c:v>
                </c:pt>
                <c:pt idx="1065">
                  <c:v>44105</c:v>
                </c:pt>
                <c:pt idx="1066">
                  <c:v>44106</c:v>
                </c:pt>
                <c:pt idx="1067">
                  <c:v>44107</c:v>
                </c:pt>
                <c:pt idx="1068">
                  <c:v>44108</c:v>
                </c:pt>
                <c:pt idx="1069">
                  <c:v>44109</c:v>
                </c:pt>
                <c:pt idx="1070">
                  <c:v>44110</c:v>
                </c:pt>
                <c:pt idx="1071">
                  <c:v>44111</c:v>
                </c:pt>
                <c:pt idx="1072">
                  <c:v>44112</c:v>
                </c:pt>
                <c:pt idx="1073">
                  <c:v>44113</c:v>
                </c:pt>
                <c:pt idx="1074">
                  <c:v>44114</c:v>
                </c:pt>
                <c:pt idx="1075">
                  <c:v>44115</c:v>
                </c:pt>
                <c:pt idx="1076">
                  <c:v>44116</c:v>
                </c:pt>
                <c:pt idx="1077">
                  <c:v>44117</c:v>
                </c:pt>
                <c:pt idx="1078">
                  <c:v>44118</c:v>
                </c:pt>
                <c:pt idx="1079">
                  <c:v>44119</c:v>
                </c:pt>
                <c:pt idx="1080">
                  <c:v>44120</c:v>
                </c:pt>
                <c:pt idx="1081">
                  <c:v>44121</c:v>
                </c:pt>
                <c:pt idx="1082">
                  <c:v>44122</c:v>
                </c:pt>
                <c:pt idx="1083">
                  <c:v>44123</c:v>
                </c:pt>
                <c:pt idx="1084">
                  <c:v>44124</c:v>
                </c:pt>
                <c:pt idx="1085">
                  <c:v>44125</c:v>
                </c:pt>
                <c:pt idx="1086">
                  <c:v>44126</c:v>
                </c:pt>
                <c:pt idx="1087">
                  <c:v>44127</c:v>
                </c:pt>
                <c:pt idx="1088">
                  <c:v>44128</c:v>
                </c:pt>
                <c:pt idx="1089">
                  <c:v>44129</c:v>
                </c:pt>
                <c:pt idx="1090">
                  <c:v>44130</c:v>
                </c:pt>
                <c:pt idx="1091">
                  <c:v>44131</c:v>
                </c:pt>
                <c:pt idx="1092">
                  <c:v>44132</c:v>
                </c:pt>
                <c:pt idx="1093">
                  <c:v>44133</c:v>
                </c:pt>
                <c:pt idx="1094">
                  <c:v>44134</c:v>
                </c:pt>
              </c:numCache>
            </c:numRef>
          </c:cat>
          <c:val>
            <c:numRef>
              <c:f>'Historical Revenue (Youta CA)'!$C$2:$C$1096</c:f>
              <c:numCache>
                <c:formatCode>#,##0</c:formatCode>
                <c:ptCount val="1095"/>
                <c:pt idx="1">
                  <c:v>6.9700000000000006</c:v>
                </c:pt>
                <c:pt idx="8">
                  <c:v>42.92</c:v>
                </c:pt>
                <c:pt idx="9">
                  <c:v>868.11999999999989</c:v>
                </c:pt>
                <c:pt idx="10">
                  <c:v>700.39</c:v>
                </c:pt>
                <c:pt idx="11">
                  <c:v>391.49000000000007</c:v>
                </c:pt>
                <c:pt idx="12">
                  <c:v>126.78</c:v>
                </c:pt>
                <c:pt idx="13">
                  <c:v>206.67000000000002</c:v>
                </c:pt>
                <c:pt idx="14">
                  <c:v>223.63</c:v>
                </c:pt>
                <c:pt idx="15">
                  <c:v>127.77</c:v>
                </c:pt>
                <c:pt idx="16">
                  <c:v>777.01000000000022</c:v>
                </c:pt>
                <c:pt idx="17">
                  <c:v>1218.0100000000002</c:v>
                </c:pt>
                <c:pt idx="18">
                  <c:v>569.42000000000007</c:v>
                </c:pt>
                <c:pt idx="19">
                  <c:v>382.58000000000004</c:v>
                </c:pt>
                <c:pt idx="20">
                  <c:v>522.60000000000014</c:v>
                </c:pt>
                <c:pt idx="21">
                  <c:v>343.70000000000005</c:v>
                </c:pt>
                <c:pt idx="22">
                  <c:v>486.31000000000012</c:v>
                </c:pt>
                <c:pt idx="23">
                  <c:v>985.42000000000007</c:v>
                </c:pt>
                <c:pt idx="24">
                  <c:v>639.30000000000018</c:v>
                </c:pt>
                <c:pt idx="25">
                  <c:v>485.46000000000009</c:v>
                </c:pt>
                <c:pt idx="26">
                  <c:v>620.5100000000001</c:v>
                </c:pt>
                <c:pt idx="27">
                  <c:v>660.4</c:v>
                </c:pt>
                <c:pt idx="28">
                  <c:v>533.46</c:v>
                </c:pt>
                <c:pt idx="29">
                  <c:v>513.38000000000011</c:v>
                </c:pt>
                <c:pt idx="30">
                  <c:v>1039</c:v>
                </c:pt>
                <c:pt idx="31">
                  <c:v>744.03</c:v>
                </c:pt>
                <c:pt idx="32">
                  <c:v>933.98000000000025</c:v>
                </c:pt>
                <c:pt idx="33">
                  <c:v>954.90000000000032</c:v>
                </c:pt>
                <c:pt idx="34">
                  <c:v>693.30000000000007</c:v>
                </c:pt>
                <c:pt idx="35">
                  <c:v>903.0400000000003</c:v>
                </c:pt>
                <c:pt idx="36">
                  <c:v>690.0300000000002</c:v>
                </c:pt>
                <c:pt idx="37">
                  <c:v>2075.3900000000003</c:v>
                </c:pt>
                <c:pt idx="38">
                  <c:v>1179.5800000000004</c:v>
                </c:pt>
                <c:pt idx="39">
                  <c:v>1100.6700000000003</c:v>
                </c:pt>
                <c:pt idx="40">
                  <c:v>1342.6300000000003</c:v>
                </c:pt>
                <c:pt idx="41">
                  <c:v>1398.8200000000004</c:v>
                </c:pt>
                <c:pt idx="42">
                  <c:v>1136.1500000000003</c:v>
                </c:pt>
                <c:pt idx="43">
                  <c:v>1245.8500000000001</c:v>
                </c:pt>
                <c:pt idx="44">
                  <c:v>1856.7100000000003</c:v>
                </c:pt>
                <c:pt idx="45">
                  <c:v>1500.94</c:v>
                </c:pt>
                <c:pt idx="46">
                  <c:v>1737.6900000000003</c:v>
                </c:pt>
                <c:pt idx="47">
                  <c:v>1521.9</c:v>
                </c:pt>
                <c:pt idx="48">
                  <c:v>676.12999999999988</c:v>
                </c:pt>
                <c:pt idx="49">
                  <c:v>1706.8600000000004</c:v>
                </c:pt>
                <c:pt idx="50">
                  <c:v>1249.9400000000005</c:v>
                </c:pt>
                <c:pt idx="51">
                  <c:v>1810.69</c:v>
                </c:pt>
                <c:pt idx="52">
                  <c:v>2086.4000000000005</c:v>
                </c:pt>
                <c:pt idx="53">
                  <c:v>1212.6200000000001</c:v>
                </c:pt>
                <c:pt idx="54">
                  <c:v>1630.5100000000002</c:v>
                </c:pt>
                <c:pt idx="55">
                  <c:v>1947.7200000000005</c:v>
                </c:pt>
                <c:pt idx="56">
                  <c:v>1575.6900000000007</c:v>
                </c:pt>
                <c:pt idx="57">
                  <c:v>2360.0200000000004</c:v>
                </c:pt>
                <c:pt idx="58">
                  <c:v>2319.06</c:v>
                </c:pt>
                <c:pt idx="59">
                  <c:v>2607.0000000000005</c:v>
                </c:pt>
                <c:pt idx="60">
                  <c:v>1907.4700000000005</c:v>
                </c:pt>
                <c:pt idx="61">
                  <c:v>2232.42</c:v>
                </c:pt>
                <c:pt idx="62">
                  <c:v>1306.7100000000003</c:v>
                </c:pt>
                <c:pt idx="63">
                  <c:v>1638.6400000000006</c:v>
                </c:pt>
                <c:pt idx="64">
                  <c:v>1096.9400000000003</c:v>
                </c:pt>
                <c:pt idx="65">
                  <c:v>2113.2600000000007</c:v>
                </c:pt>
                <c:pt idx="66">
                  <c:v>2166.2500000000005</c:v>
                </c:pt>
                <c:pt idx="67">
                  <c:v>2820.94</c:v>
                </c:pt>
                <c:pt idx="68">
                  <c:v>2069.5700000000006</c:v>
                </c:pt>
                <c:pt idx="69">
                  <c:v>1678.9700000000005</c:v>
                </c:pt>
                <c:pt idx="70">
                  <c:v>2203.9200000000005</c:v>
                </c:pt>
                <c:pt idx="71">
                  <c:v>2713.62</c:v>
                </c:pt>
                <c:pt idx="72">
                  <c:v>2646.24</c:v>
                </c:pt>
                <c:pt idx="73">
                  <c:v>2614.4599999999996</c:v>
                </c:pt>
                <c:pt idx="74">
                  <c:v>2665.3699999999994</c:v>
                </c:pt>
                <c:pt idx="75">
                  <c:v>2183.5600000000004</c:v>
                </c:pt>
                <c:pt idx="76">
                  <c:v>2470.5700000000002</c:v>
                </c:pt>
                <c:pt idx="77">
                  <c:v>2761.34</c:v>
                </c:pt>
                <c:pt idx="78">
                  <c:v>1823.5000000000007</c:v>
                </c:pt>
                <c:pt idx="79">
                  <c:v>2029.690000000001</c:v>
                </c:pt>
                <c:pt idx="80">
                  <c:v>1955.8300000000004</c:v>
                </c:pt>
                <c:pt idx="81">
                  <c:v>1912.1500000000005</c:v>
                </c:pt>
                <c:pt idx="82">
                  <c:v>1698.6200000000008</c:v>
                </c:pt>
                <c:pt idx="83">
                  <c:v>1473.6500000000005</c:v>
                </c:pt>
                <c:pt idx="84">
                  <c:v>2783.97</c:v>
                </c:pt>
                <c:pt idx="85">
                  <c:v>2679.23</c:v>
                </c:pt>
                <c:pt idx="86">
                  <c:v>3285.6599999999989</c:v>
                </c:pt>
                <c:pt idx="87">
                  <c:v>1834.1400000000006</c:v>
                </c:pt>
                <c:pt idx="88">
                  <c:v>1893.2100000000007</c:v>
                </c:pt>
                <c:pt idx="89">
                  <c:v>1997.2000000000007</c:v>
                </c:pt>
                <c:pt idx="90">
                  <c:v>1716.4800000000009</c:v>
                </c:pt>
                <c:pt idx="91">
                  <c:v>1915.4100000000008</c:v>
                </c:pt>
                <c:pt idx="92">
                  <c:v>2595.9399999999996</c:v>
                </c:pt>
                <c:pt idx="93">
                  <c:v>3652.1699999999992</c:v>
                </c:pt>
                <c:pt idx="94">
                  <c:v>2727.6800000000003</c:v>
                </c:pt>
                <c:pt idx="95">
                  <c:v>2607.63</c:v>
                </c:pt>
                <c:pt idx="96">
                  <c:v>2034.2600000000007</c:v>
                </c:pt>
                <c:pt idx="97">
                  <c:v>1425.38</c:v>
                </c:pt>
                <c:pt idx="98">
                  <c:v>2720.27</c:v>
                </c:pt>
                <c:pt idx="99">
                  <c:v>2365.0200000000004</c:v>
                </c:pt>
                <c:pt idx="100">
                  <c:v>3048.8299999999995</c:v>
                </c:pt>
                <c:pt idx="101">
                  <c:v>2634.9999999999995</c:v>
                </c:pt>
                <c:pt idx="102">
                  <c:v>2323.2000000000003</c:v>
                </c:pt>
                <c:pt idx="103">
                  <c:v>1818.6500000000005</c:v>
                </c:pt>
                <c:pt idx="104">
                  <c:v>2353.5100000000007</c:v>
                </c:pt>
                <c:pt idx="105">
                  <c:v>1753.4200000000008</c:v>
                </c:pt>
                <c:pt idx="106">
                  <c:v>1930.8600000000004</c:v>
                </c:pt>
                <c:pt idx="107">
                  <c:v>2437.62</c:v>
                </c:pt>
                <c:pt idx="108">
                  <c:v>2592.6499999999996</c:v>
                </c:pt>
                <c:pt idx="109">
                  <c:v>2056.8000000000002</c:v>
                </c:pt>
                <c:pt idx="110">
                  <c:v>1647.5200000000002</c:v>
                </c:pt>
                <c:pt idx="111">
                  <c:v>2169.7800000000002</c:v>
                </c:pt>
                <c:pt idx="112">
                  <c:v>2000.5700000000004</c:v>
                </c:pt>
                <c:pt idx="113">
                  <c:v>3763.9699999999993</c:v>
                </c:pt>
                <c:pt idx="114">
                  <c:v>3256.1099999999992</c:v>
                </c:pt>
                <c:pt idx="115">
                  <c:v>4326.1899999999978</c:v>
                </c:pt>
                <c:pt idx="116">
                  <c:v>4811.41</c:v>
                </c:pt>
                <c:pt idx="117">
                  <c:v>2225.0800000000004</c:v>
                </c:pt>
                <c:pt idx="118">
                  <c:v>3343.1399999999985</c:v>
                </c:pt>
                <c:pt idx="119">
                  <c:v>2649.36</c:v>
                </c:pt>
                <c:pt idx="120">
                  <c:v>3145.75</c:v>
                </c:pt>
                <c:pt idx="121">
                  <c:v>4763.5299999999988</c:v>
                </c:pt>
                <c:pt idx="122">
                  <c:v>4152.2699999999977</c:v>
                </c:pt>
                <c:pt idx="123">
                  <c:v>3073.9199999999996</c:v>
                </c:pt>
                <c:pt idx="124">
                  <c:v>3015.2199999999984</c:v>
                </c:pt>
                <c:pt idx="125">
                  <c:v>3322.75</c:v>
                </c:pt>
                <c:pt idx="126">
                  <c:v>3294.7399999999989</c:v>
                </c:pt>
                <c:pt idx="127">
                  <c:v>4237.7299999999977</c:v>
                </c:pt>
                <c:pt idx="128">
                  <c:v>3198.47</c:v>
                </c:pt>
                <c:pt idx="129">
                  <c:v>3277.47</c:v>
                </c:pt>
                <c:pt idx="130">
                  <c:v>4622.9599999999982</c:v>
                </c:pt>
                <c:pt idx="131">
                  <c:v>4354.7399999999971</c:v>
                </c:pt>
                <c:pt idx="132">
                  <c:v>4219.3999999999978</c:v>
                </c:pt>
                <c:pt idx="133">
                  <c:v>4963.3899999999949</c:v>
                </c:pt>
                <c:pt idx="134">
                  <c:v>4760.9799999999987</c:v>
                </c:pt>
                <c:pt idx="135">
                  <c:v>6623.199999999998</c:v>
                </c:pt>
                <c:pt idx="136">
                  <c:v>3736.4599999999973</c:v>
                </c:pt>
                <c:pt idx="137">
                  <c:v>5040.5199999999968</c:v>
                </c:pt>
                <c:pt idx="138">
                  <c:v>3801.9099999999971</c:v>
                </c:pt>
                <c:pt idx="139">
                  <c:v>3884.2899999999981</c:v>
                </c:pt>
                <c:pt idx="140">
                  <c:v>3791.8099999999977</c:v>
                </c:pt>
                <c:pt idx="141">
                  <c:v>4386.5099999999966</c:v>
                </c:pt>
                <c:pt idx="142">
                  <c:v>6341.9699999999957</c:v>
                </c:pt>
                <c:pt idx="143">
                  <c:v>5263.2799999999952</c:v>
                </c:pt>
                <c:pt idx="144">
                  <c:v>3746.9599999999991</c:v>
                </c:pt>
                <c:pt idx="145">
                  <c:v>3325.6399999999976</c:v>
                </c:pt>
                <c:pt idx="146">
                  <c:v>4059.2399999999989</c:v>
                </c:pt>
                <c:pt idx="147">
                  <c:v>4985.149999999996</c:v>
                </c:pt>
                <c:pt idx="148">
                  <c:v>4616.8199999999961</c:v>
                </c:pt>
                <c:pt idx="149">
                  <c:v>4888.2299999999959</c:v>
                </c:pt>
                <c:pt idx="150">
                  <c:v>4768.1199999999963</c:v>
                </c:pt>
                <c:pt idx="151">
                  <c:v>4942.5999999999976</c:v>
                </c:pt>
                <c:pt idx="152">
                  <c:v>3482.5899999999979</c:v>
                </c:pt>
                <c:pt idx="153">
                  <c:v>4622.5299999999961</c:v>
                </c:pt>
                <c:pt idx="154">
                  <c:v>4161.1299999999965</c:v>
                </c:pt>
                <c:pt idx="155">
                  <c:v>4539.4899999999952</c:v>
                </c:pt>
                <c:pt idx="156">
                  <c:v>5473.6199999999963</c:v>
                </c:pt>
                <c:pt idx="157">
                  <c:v>4917.2899999999954</c:v>
                </c:pt>
                <c:pt idx="158">
                  <c:v>4490.6299999999965</c:v>
                </c:pt>
                <c:pt idx="159">
                  <c:v>4146.279999999997</c:v>
                </c:pt>
                <c:pt idx="160">
                  <c:v>6254.279999999997</c:v>
                </c:pt>
                <c:pt idx="161">
                  <c:v>3533.2799999999975</c:v>
                </c:pt>
                <c:pt idx="162">
                  <c:v>4929.5099999999948</c:v>
                </c:pt>
                <c:pt idx="163">
                  <c:v>6167.309999999994</c:v>
                </c:pt>
                <c:pt idx="164">
                  <c:v>6289.0899999999901</c:v>
                </c:pt>
                <c:pt idx="165">
                  <c:v>5289.9699999999957</c:v>
                </c:pt>
                <c:pt idx="166">
                  <c:v>4370.5299999999943</c:v>
                </c:pt>
                <c:pt idx="167">
                  <c:v>5473.2199999999948</c:v>
                </c:pt>
                <c:pt idx="168">
                  <c:v>4187.4299999999948</c:v>
                </c:pt>
                <c:pt idx="169">
                  <c:v>5855.1999999999953</c:v>
                </c:pt>
                <c:pt idx="170">
                  <c:v>6266.5899999999938</c:v>
                </c:pt>
                <c:pt idx="171">
                  <c:v>6298.5799999999954</c:v>
                </c:pt>
                <c:pt idx="172">
                  <c:v>4257.2599999999975</c:v>
                </c:pt>
                <c:pt idx="173">
                  <c:v>3715.1299999999974</c:v>
                </c:pt>
                <c:pt idx="174">
                  <c:v>4876.779999999997</c:v>
                </c:pt>
                <c:pt idx="175">
                  <c:v>4606.7699999999977</c:v>
                </c:pt>
                <c:pt idx="176">
                  <c:v>4390.279999999997</c:v>
                </c:pt>
                <c:pt idx="177">
                  <c:v>5442.3899999999958</c:v>
                </c:pt>
                <c:pt idx="178">
                  <c:v>5486.6799999999967</c:v>
                </c:pt>
                <c:pt idx="179">
                  <c:v>4569.7699999999959</c:v>
                </c:pt>
                <c:pt idx="180">
                  <c:v>3129.5999999999972</c:v>
                </c:pt>
                <c:pt idx="181">
                  <c:v>5049.1099999999951</c:v>
                </c:pt>
                <c:pt idx="182">
                  <c:v>4418.6899999999969</c:v>
                </c:pt>
                <c:pt idx="183">
                  <c:v>5821.2799999999934</c:v>
                </c:pt>
                <c:pt idx="184">
                  <c:v>7233.1999999999989</c:v>
                </c:pt>
                <c:pt idx="185">
                  <c:v>5161.5699999999961</c:v>
                </c:pt>
                <c:pt idx="186">
                  <c:v>5629.1999999999953</c:v>
                </c:pt>
                <c:pt idx="187">
                  <c:v>4998.0699999999915</c:v>
                </c:pt>
                <c:pt idx="188">
                  <c:v>5135.2999999999975</c:v>
                </c:pt>
                <c:pt idx="189">
                  <c:v>6247.5299999999952</c:v>
                </c:pt>
                <c:pt idx="190">
                  <c:v>4887.0999999999976</c:v>
                </c:pt>
                <c:pt idx="191">
                  <c:v>8192.0399999999936</c:v>
                </c:pt>
                <c:pt idx="192">
                  <c:v>6021.0499999999956</c:v>
                </c:pt>
                <c:pt idx="193">
                  <c:v>6647.1099999999942</c:v>
                </c:pt>
                <c:pt idx="194">
                  <c:v>3938.7699999999977</c:v>
                </c:pt>
                <c:pt idx="195">
                  <c:v>4744.2499999999955</c:v>
                </c:pt>
                <c:pt idx="196">
                  <c:v>3971.0199999999959</c:v>
                </c:pt>
                <c:pt idx="197">
                  <c:v>4914.6699999999964</c:v>
                </c:pt>
                <c:pt idx="198">
                  <c:v>5276.7999999999938</c:v>
                </c:pt>
                <c:pt idx="199">
                  <c:v>3692.8799999999974</c:v>
                </c:pt>
                <c:pt idx="200">
                  <c:v>4651.2799999999961</c:v>
                </c:pt>
                <c:pt idx="201">
                  <c:v>2859.1699999999983</c:v>
                </c:pt>
                <c:pt idx="202">
                  <c:v>5172.3399999999956</c:v>
                </c:pt>
                <c:pt idx="203">
                  <c:v>5041.0799999999963</c:v>
                </c:pt>
                <c:pt idx="204">
                  <c:v>5453.1799999999967</c:v>
                </c:pt>
                <c:pt idx="205">
                  <c:v>6688.019999999995</c:v>
                </c:pt>
                <c:pt idx="206">
                  <c:v>5985.5499999999929</c:v>
                </c:pt>
                <c:pt idx="207">
                  <c:v>4303.189999999996</c:v>
                </c:pt>
                <c:pt idx="208">
                  <c:v>4899.7199999999957</c:v>
                </c:pt>
                <c:pt idx="209">
                  <c:v>5123.1999999999962</c:v>
                </c:pt>
                <c:pt idx="210">
                  <c:v>7820.9099999999962</c:v>
                </c:pt>
                <c:pt idx="211">
                  <c:v>7005.969999999993</c:v>
                </c:pt>
                <c:pt idx="212">
                  <c:v>10353.329999999991</c:v>
                </c:pt>
                <c:pt idx="213">
                  <c:v>6923.0099999999975</c:v>
                </c:pt>
                <c:pt idx="214">
                  <c:v>6108.9999999999955</c:v>
                </c:pt>
                <c:pt idx="215">
                  <c:v>5859.7099999999973</c:v>
                </c:pt>
                <c:pt idx="216">
                  <c:v>3627.2499999999982</c:v>
                </c:pt>
                <c:pt idx="217">
                  <c:v>6069.939999999996</c:v>
                </c:pt>
                <c:pt idx="218">
                  <c:v>4902.0299999999943</c:v>
                </c:pt>
                <c:pt idx="219">
                  <c:v>6630.6699999999937</c:v>
                </c:pt>
                <c:pt idx="220">
                  <c:v>6842.9899999999934</c:v>
                </c:pt>
                <c:pt idx="221">
                  <c:v>4954.8799999999965</c:v>
                </c:pt>
                <c:pt idx="222">
                  <c:v>6584.0599999999986</c:v>
                </c:pt>
                <c:pt idx="223">
                  <c:v>6889.4799999999932</c:v>
                </c:pt>
                <c:pt idx="224">
                  <c:v>6853.9499999999962</c:v>
                </c:pt>
                <c:pt idx="225">
                  <c:v>6085.0499999999984</c:v>
                </c:pt>
                <c:pt idx="226">
                  <c:v>8461.8299999999927</c:v>
                </c:pt>
                <c:pt idx="227">
                  <c:v>6378.5499999999938</c:v>
                </c:pt>
                <c:pt idx="228">
                  <c:v>4881.7099999999973</c:v>
                </c:pt>
                <c:pt idx="229">
                  <c:v>4910.7999999999975</c:v>
                </c:pt>
                <c:pt idx="230">
                  <c:v>5103.3299999999972</c:v>
                </c:pt>
                <c:pt idx="231">
                  <c:v>4967.4399999999969</c:v>
                </c:pt>
                <c:pt idx="232">
                  <c:v>10341.069999999989</c:v>
                </c:pt>
                <c:pt idx="233">
                  <c:v>7050.2199999999948</c:v>
                </c:pt>
                <c:pt idx="234">
                  <c:v>6408.9699999999957</c:v>
                </c:pt>
                <c:pt idx="235">
                  <c:v>5576.8199999999943</c:v>
                </c:pt>
                <c:pt idx="236">
                  <c:v>4439.439999999996</c:v>
                </c:pt>
                <c:pt idx="237">
                  <c:v>5783.2599999999966</c:v>
                </c:pt>
                <c:pt idx="238">
                  <c:v>5014.3199999999961</c:v>
                </c:pt>
                <c:pt idx="239">
                  <c:v>6554.6899999999932</c:v>
                </c:pt>
                <c:pt idx="240">
                  <c:v>7054.7299999999932</c:v>
                </c:pt>
                <c:pt idx="241">
                  <c:v>8475.2899999999918</c:v>
                </c:pt>
                <c:pt idx="242">
                  <c:v>5991.0399999999945</c:v>
                </c:pt>
                <c:pt idx="243">
                  <c:v>6951.9499999999944</c:v>
                </c:pt>
                <c:pt idx="244">
                  <c:v>4863.3399999999938</c:v>
                </c:pt>
                <c:pt idx="245">
                  <c:v>6257.0899999999947</c:v>
                </c:pt>
                <c:pt idx="246">
                  <c:v>4103.609999999996</c:v>
                </c:pt>
                <c:pt idx="247">
                  <c:v>7492.8799999999992</c:v>
                </c:pt>
                <c:pt idx="248">
                  <c:v>5036.2299999999968</c:v>
                </c:pt>
                <c:pt idx="249">
                  <c:v>3965.0099999999984</c:v>
                </c:pt>
                <c:pt idx="250">
                  <c:v>3822.5399999999972</c:v>
                </c:pt>
                <c:pt idx="251">
                  <c:v>5189.9999999999964</c:v>
                </c:pt>
                <c:pt idx="252">
                  <c:v>4834.6899999999969</c:v>
                </c:pt>
                <c:pt idx="253">
                  <c:v>5938.0499999999947</c:v>
                </c:pt>
                <c:pt idx="254">
                  <c:v>8001.0799999999945</c:v>
                </c:pt>
                <c:pt idx="255">
                  <c:v>7948.4899999999925</c:v>
                </c:pt>
                <c:pt idx="256">
                  <c:v>5693.5099999999939</c:v>
                </c:pt>
                <c:pt idx="257">
                  <c:v>5529.5099999999966</c:v>
                </c:pt>
                <c:pt idx="258">
                  <c:v>6919.6399999999931</c:v>
                </c:pt>
                <c:pt idx="259">
                  <c:v>6091.8899999999931</c:v>
                </c:pt>
                <c:pt idx="260">
                  <c:v>7024.0799999999945</c:v>
                </c:pt>
                <c:pt idx="261">
                  <c:v>9017.0699999999906</c:v>
                </c:pt>
                <c:pt idx="262">
                  <c:v>6863.7599999999939</c:v>
                </c:pt>
                <c:pt idx="263">
                  <c:v>6853.8199999999943</c:v>
                </c:pt>
                <c:pt idx="264">
                  <c:v>4257.4099999999971</c:v>
                </c:pt>
                <c:pt idx="265">
                  <c:v>5414.4899999999961</c:v>
                </c:pt>
                <c:pt idx="266">
                  <c:v>4726.7999999999956</c:v>
                </c:pt>
                <c:pt idx="267">
                  <c:v>7454.0399999999945</c:v>
                </c:pt>
                <c:pt idx="268">
                  <c:v>6399.7399999999952</c:v>
                </c:pt>
                <c:pt idx="269">
                  <c:v>5135.8299999999954</c:v>
                </c:pt>
                <c:pt idx="270">
                  <c:v>4088.0799999999963</c:v>
                </c:pt>
                <c:pt idx="271">
                  <c:v>3696.5799999999967</c:v>
                </c:pt>
                <c:pt idx="272">
                  <c:v>4615.0399999999963</c:v>
                </c:pt>
                <c:pt idx="273">
                  <c:v>5544.3699999999953</c:v>
                </c:pt>
                <c:pt idx="274">
                  <c:v>5739.5299999999952</c:v>
                </c:pt>
                <c:pt idx="275">
                  <c:v>10053.599999999991</c:v>
                </c:pt>
                <c:pt idx="276">
                  <c:v>6897.2499999999927</c:v>
                </c:pt>
                <c:pt idx="277">
                  <c:v>4619.8999999999969</c:v>
                </c:pt>
                <c:pt idx="278">
                  <c:v>4359.189999999996</c:v>
                </c:pt>
                <c:pt idx="279">
                  <c:v>6431.0299999999979</c:v>
                </c:pt>
                <c:pt idx="280">
                  <c:v>5642.4099999999935</c:v>
                </c:pt>
                <c:pt idx="281">
                  <c:v>7102.7599999999966</c:v>
                </c:pt>
                <c:pt idx="282">
                  <c:v>6717.8999999999951</c:v>
                </c:pt>
                <c:pt idx="283">
                  <c:v>7099.9499999999962</c:v>
                </c:pt>
                <c:pt idx="284">
                  <c:v>5667.1199999999944</c:v>
                </c:pt>
                <c:pt idx="285">
                  <c:v>5063.2399999999971</c:v>
                </c:pt>
                <c:pt idx="286">
                  <c:v>6411.8899999999967</c:v>
                </c:pt>
                <c:pt idx="287">
                  <c:v>4470.1999999999962</c:v>
                </c:pt>
                <c:pt idx="288">
                  <c:v>6422.2899999999963</c:v>
                </c:pt>
                <c:pt idx="289">
                  <c:v>7246.0099999999929</c:v>
                </c:pt>
                <c:pt idx="290">
                  <c:v>6593.6699999999983</c:v>
                </c:pt>
                <c:pt idx="291">
                  <c:v>5191.4699999999966</c:v>
                </c:pt>
                <c:pt idx="292">
                  <c:v>5040.6399999999958</c:v>
                </c:pt>
                <c:pt idx="293">
                  <c:v>5157.5199999999959</c:v>
                </c:pt>
                <c:pt idx="294">
                  <c:v>5618.6699999999955</c:v>
                </c:pt>
                <c:pt idx="295">
                  <c:v>7081.1999999999935</c:v>
                </c:pt>
                <c:pt idx="296">
                  <c:v>9196.1799999999948</c:v>
                </c:pt>
                <c:pt idx="297">
                  <c:v>7356.5199999999923</c:v>
                </c:pt>
                <c:pt idx="298">
                  <c:v>5960.0499999999975</c:v>
                </c:pt>
                <c:pt idx="299">
                  <c:v>4739.4999999999973</c:v>
                </c:pt>
                <c:pt idx="300">
                  <c:v>5325.9899999999952</c:v>
                </c:pt>
                <c:pt idx="301">
                  <c:v>4572.5899999999956</c:v>
                </c:pt>
                <c:pt idx="302">
                  <c:v>5645.6999999999944</c:v>
                </c:pt>
                <c:pt idx="303">
                  <c:v>8680.9899999999961</c:v>
                </c:pt>
                <c:pt idx="304">
                  <c:v>7406.3599999999951</c:v>
                </c:pt>
                <c:pt idx="305">
                  <c:v>5161.1799999999957</c:v>
                </c:pt>
                <c:pt idx="306">
                  <c:v>6264.6699999999955</c:v>
                </c:pt>
                <c:pt idx="307">
                  <c:v>5449.3499999999985</c:v>
                </c:pt>
                <c:pt idx="308">
                  <c:v>4745.9499999999962</c:v>
                </c:pt>
                <c:pt idx="309">
                  <c:v>6123.0399999999981</c:v>
                </c:pt>
                <c:pt idx="310">
                  <c:v>11545.029999999992</c:v>
                </c:pt>
                <c:pt idx="311">
                  <c:v>7157.5499999999947</c:v>
                </c:pt>
                <c:pt idx="312">
                  <c:v>4582.4399999999951</c:v>
                </c:pt>
                <c:pt idx="313">
                  <c:v>4365.1599999999962</c:v>
                </c:pt>
                <c:pt idx="314">
                  <c:v>4896.899999999996</c:v>
                </c:pt>
                <c:pt idx="315">
                  <c:v>5133.0299999999979</c:v>
                </c:pt>
                <c:pt idx="316">
                  <c:v>5564.8199999999961</c:v>
                </c:pt>
                <c:pt idx="317">
                  <c:v>9483.3399999999929</c:v>
                </c:pt>
                <c:pt idx="318">
                  <c:v>7016.4599999999973</c:v>
                </c:pt>
                <c:pt idx="319">
                  <c:v>6576.3899999999958</c:v>
                </c:pt>
                <c:pt idx="320">
                  <c:v>4127.8899999999958</c:v>
                </c:pt>
                <c:pt idx="321">
                  <c:v>4594.7999999999956</c:v>
                </c:pt>
                <c:pt idx="322">
                  <c:v>3758.3099999999986</c:v>
                </c:pt>
                <c:pt idx="323">
                  <c:v>6204.5999999999967</c:v>
                </c:pt>
                <c:pt idx="324">
                  <c:v>7792.7799999999952</c:v>
                </c:pt>
                <c:pt idx="325">
                  <c:v>5467.5399999999954</c:v>
                </c:pt>
                <c:pt idx="326">
                  <c:v>4622.5899999999965</c:v>
                </c:pt>
                <c:pt idx="327">
                  <c:v>4004.6199999999967</c:v>
                </c:pt>
                <c:pt idx="328">
                  <c:v>4872.9199999999964</c:v>
                </c:pt>
                <c:pt idx="329">
                  <c:v>4511.2799999999961</c:v>
                </c:pt>
                <c:pt idx="330">
                  <c:v>5083.6399999999958</c:v>
                </c:pt>
                <c:pt idx="331">
                  <c:v>7142.3899999999967</c:v>
                </c:pt>
                <c:pt idx="332">
                  <c:v>6336.7799999999979</c:v>
                </c:pt>
                <c:pt idx="333">
                  <c:v>5674.2999999999947</c:v>
                </c:pt>
                <c:pt idx="334">
                  <c:v>4849.6999999999971</c:v>
                </c:pt>
                <c:pt idx="335">
                  <c:v>5885.7899999999963</c:v>
                </c:pt>
                <c:pt idx="336">
                  <c:v>4020.8799999999983</c:v>
                </c:pt>
                <c:pt idx="337">
                  <c:v>6820.9099999999962</c:v>
                </c:pt>
                <c:pt idx="338">
                  <c:v>7742.2599999999939</c:v>
                </c:pt>
                <c:pt idx="339">
                  <c:v>5919.6099999999942</c:v>
                </c:pt>
                <c:pt idx="340">
                  <c:v>6268.8499999999967</c:v>
                </c:pt>
                <c:pt idx="341">
                  <c:v>3014.3700000000003</c:v>
                </c:pt>
                <c:pt idx="342">
                  <c:v>6083.3799999999937</c:v>
                </c:pt>
                <c:pt idx="343">
                  <c:v>4201.779999999997</c:v>
                </c:pt>
                <c:pt idx="344">
                  <c:v>4127.7599999999975</c:v>
                </c:pt>
                <c:pt idx="345">
                  <c:v>6068.8299999999963</c:v>
                </c:pt>
                <c:pt idx="346">
                  <c:v>6184.9599999999964</c:v>
                </c:pt>
                <c:pt idx="347">
                  <c:v>5042.1599999999953</c:v>
                </c:pt>
                <c:pt idx="348">
                  <c:v>4129.1099999999979</c:v>
                </c:pt>
                <c:pt idx="349">
                  <c:v>7357.5799999999972</c:v>
                </c:pt>
                <c:pt idx="350">
                  <c:v>4878.7699999999977</c:v>
                </c:pt>
                <c:pt idx="351">
                  <c:v>4137.609999999996</c:v>
                </c:pt>
                <c:pt idx="352">
                  <c:v>6658.0399999999954</c:v>
                </c:pt>
                <c:pt idx="353">
                  <c:v>5461.2799999999961</c:v>
                </c:pt>
                <c:pt idx="354">
                  <c:v>5752.1499999999951</c:v>
                </c:pt>
                <c:pt idx="355">
                  <c:v>2886.5099999999993</c:v>
                </c:pt>
                <c:pt idx="356">
                  <c:v>3564.11</c:v>
                </c:pt>
                <c:pt idx="357">
                  <c:v>3691.1199999999972</c:v>
                </c:pt>
                <c:pt idx="358">
                  <c:v>4166.819999999997</c:v>
                </c:pt>
                <c:pt idx="359">
                  <c:v>9676.0299999999934</c:v>
                </c:pt>
                <c:pt idx="360">
                  <c:v>5874.1599999999971</c:v>
                </c:pt>
                <c:pt idx="361">
                  <c:v>6145.4999999999973</c:v>
                </c:pt>
                <c:pt idx="362">
                  <c:v>4411.2099999999964</c:v>
                </c:pt>
                <c:pt idx="363">
                  <c:v>4947.0199999999986</c:v>
                </c:pt>
                <c:pt idx="364">
                  <c:v>6405.2899999999945</c:v>
                </c:pt>
                <c:pt idx="365">
                  <c:v>6545.5999999999949</c:v>
                </c:pt>
                <c:pt idx="366">
                  <c:v>8803.8599999999933</c:v>
                </c:pt>
                <c:pt idx="367">
                  <c:v>6643.0399999999981</c:v>
                </c:pt>
                <c:pt idx="368">
                  <c:v>7036.35</c:v>
                </c:pt>
                <c:pt idx="369">
                  <c:v>4073.3299999999958</c:v>
                </c:pt>
                <c:pt idx="370">
                  <c:v>4125.2399999999971</c:v>
                </c:pt>
                <c:pt idx="371">
                  <c:v>4040.6799999999985</c:v>
                </c:pt>
                <c:pt idx="372">
                  <c:v>4273.409999999998</c:v>
                </c:pt>
                <c:pt idx="373">
                  <c:v>5964.2999999999975</c:v>
                </c:pt>
                <c:pt idx="374">
                  <c:v>5613.2299999999977</c:v>
                </c:pt>
                <c:pt idx="375">
                  <c:v>4684.8599999999969</c:v>
                </c:pt>
                <c:pt idx="376">
                  <c:v>3831.82</c:v>
                </c:pt>
                <c:pt idx="377">
                  <c:v>4684.1099999999979</c:v>
                </c:pt>
                <c:pt idx="378">
                  <c:v>3569.1699999999978</c:v>
                </c:pt>
                <c:pt idx="379">
                  <c:v>6059.4299999999957</c:v>
                </c:pt>
                <c:pt idx="380">
                  <c:v>10315.429999999989</c:v>
                </c:pt>
                <c:pt idx="381">
                  <c:v>5661.1199999999963</c:v>
                </c:pt>
                <c:pt idx="382">
                  <c:v>4879.9499999999953</c:v>
                </c:pt>
                <c:pt idx="383">
                  <c:v>3842.6399999999971</c:v>
                </c:pt>
                <c:pt idx="384">
                  <c:v>4364.6299999999983</c:v>
                </c:pt>
                <c:pt idx="385">
                  <c:v>5311.9599999999964</c:v>
                </c:pt>
                <c:pt idx="386">
                  <c:v>7854.9599999999973</c:v>
                </c:pt>
                <c:pt idx="387">
                  <c:v>7395.7999999999938</c:v>
                </c:pt>
                <c:pt idx="388">
                  <c:v>4999.4299999999967</c:v>
                </c:pt>
                <c:pt idx="389">
                  <c:v>4116.3399999999974</c:v>
                </c:pt>
                <c:pt idx="390">
                  <c:v>4439.4299999999994</c:v>
                </c:pt>
                <c:pt idx="391">
                  <c:v>3178.2099999999996</c:v>
                </c:pt>
                <c:pt idx="392">
                  <c:v>3240.9999999999982</c:v>
                </c:pt>
                <c:pt idx="393">
                  <c:v>6559.4599999999964</c:v>
                </c:pt>
                <c:pt idx="394">
                  <c:v>10019.989999999993</c:v>
                </c:pt>
                <c:pt idx="395">
                  <c:v>8584.0799999999945</c:v>
                </c:pt>
                <c:pt idx="396">
                  <c:v>8674.1399999999921</c:v>
                </c:pt>
                <c:pt idx="397">
                  <c:v>3523.1999999999971</c:v>
                </c:pt>
                <c:pt idx="398">
                  <c:v>4869.6699999999946</c:v>
                </c:pt>
                <c:pt idx="399">
                  <c:v>5178.9999999999955</c:v>
                </c:pt>
                <c:pt idx="400">
                  <c:v>4937.5099999999957</c:v>
                </c:pt>
                <c:pt idx="401">
                  <c:v>6972.0199999999941</c:v>
                </c:pt>
                <c:pt idx="402">
                  <c:v>8632.5799999999945</c:v>
                </c:pt>
                <c:pt idx="403">
                  <c:v>5525.6399999999976</c:v>
                </c:pt>
                <c:pt idx="404">
                  <c:v>5152.2999999999965</c:v>
                </c:pt>
                <c:pt idx="405">
                  <c:v>5435.449999999998</c:v>
                </c:pt>
                <c:pt idx="406">
                  <c:v>6828.9099999999944</c:v>
                </c:pt>
                <c:pt idx="407">
                  <c:v>10064.869999999995</c:v>
                </c:pt>
                <c:pt idx="408">
                  <c:v>8951.0499999999938</c:v>
                </c:pt>
                <c:pt idx="409">
                  <c:v>9444.5699999999961</c:v>
                </c:pt>
                <c:pt idx="410">
                  <c:v>6575.1499999999951</c:v>
                </c:pt>
                <c:pt idx="411">
                  <c:v>7263.0999999999985</c:v>
                </c:pt>
                <c:pt idx="412">
                  <c:v>8526.6099999999969</c:v>
                </c:pt>
                <c:pt idx="413">
                  <c:v>5980.779999999997</c:v>
                </c:pt>
                <c:pt idx="414">
                  <c:v>9697.0999999999931</c:v>
                </c:pt>
                <c:pt idx="415">
                  <c:v>7492.8099999999959</c:v>
                </c:pt>
                <c:pt idx="416">
                  <c:v>9257.6599999999926</c:v>
                </c:pt>
                <c:pt idx="417">
                  <c:v>6958.5099999999948</c:v>
                </c:pt>
                <c:pt idx="418">
                  <c:v>5519.2799999999988</c:v>
                </c:pt>
                <c:pt idx="419">
                  <c:v>8395.2099999999955</c:v>
                </c:pt>
                <c:pt idx="420">
                  <c:v>7209.9299999999994</c:v>
                </c:pt>
                <c:pt idx="421">
                  <c:v>8314.1399999999958</c:v>
                </c:pt>
                <c:pt idx="422">
                  <c:v>9972.6199999999953</c:v>
                </c:pt>
                <c:pt idx="423">
                  <c:v>11466.999999999996</c:v>
                </c:pt>
                <c:pt idx="424">
                  <c:v>8637.279999999997</c:v>
                </c:pt>
                <c:pt idx="425">
                  <c:v>9179.3199999999961</c:v>
                </c:pt>
                <c:pt idx="426">
                  <c:v>6015.1199999999944</c:v>
                </c:pt>
                <c:pt idx="427">
                  <c:v>5378.5499999999947</c:v>
                </c:pt>
                <c:pt idx="428">
                  <c:v>8106.199999999998</c:v>
                </c:pt>
                <c:pt idx="429">
                  <c:v>10386.199999999993</c:v>
                </c:pt>
                <c:pt idx="430">
                  <c:v>7964.0099999999939</c:v>
                </c:pt>
                <c:pt idx="431">
                  <c:v>5869.9199999999937</c:v>
                </c:pt>
                <c:pt idx="432">
                  <c:v>5250.9299999999985</c:v>
                </c:pt>
                <c:pt idx="433">
                  <c:v>7054.0899999999974</c:v>
                </c:pt>
                <c:pt idx="434">
                  <c:v>5761.1699999999964</c:v>
                </c:pt>
                <c:pt idx="435">
                  <c:v>8088.6899999999932</c:v>
                </c:pt>
                <c:pt idx="436">
                  <c:v>11237.369999999994</c:v>
                </c:pt>
                <c:pt idx="437">
                  <c:v>8978.4199999999964</c:v>
                </c:pt>
                <c:pt idx="438">
                  <c:v>6294.4599999999955</c:v>
                </c:pt>
                <c:pt idx="439">
                  <c:v>4171.8799999999974</c:v>
                </c:pt>
                <c:pt idx="440">
                  <c:v>5106.1199999999972</c:v>
                </c:pt>
                <c:pt idx="441">
                  <c:v>6595.7499999999964</c:v>
                </c:pt>
                <c:pt idx="442">
                  <c:v>6308.2599999999948</c:v>
                </c:pt>
                <c:pt idx="443">
                  <c:v>7421.2899999999954</c:v>
                </c:pt>
                <c:pt idx="444">
                  <c:v>6248.1699999999992</c:v>
                </c:pt>
                <c:pt idx="445">
                  <c:v>5383.6399999999967</c:v>
                </c:pt>
                <c:pt idx="446">
                  <c:v>4547.6399999999967</c:v>
                </c:pt>
                <c:pt idx="447">
                  <c:v>6782.1599999999962</c:v>
                </c:pt>
                <c:pt idx="448">
                  <c:v>3091.9499999999962</c:v>
                </c:pt>
                <c:pt idx="449">
                  <c:v>8419.4699999999957</c:v>
                </c:pt>
                <c:pt idx="450">
                  <c:v>8397.7199999999939</c:v>
                </c:pt>
                <c:pt idx="451">
                  <c:v>7022.6399999999967</c:v>
                </c:pt>
                <c:pt idx="452">
                  <c:v>6137.9499999999971</c:v>
                </c:pt>
                <c:pt idx="453">
                  <c:v>6276.9399999999969</c:v>
                </c:pt>
                <c:pt idx="454">
                  <c:v>6264.0899999999965</c:v>
                </c:pt>
                <c:pt idx="455">
                  <c:v>4754.5199999999959</c:v>
                </c:pt>
                <c:pt idx="456">
                  <c:v>8717.6699999999946</c:v>
                </c:pt>
                <c:pt idx="457">
                  <c:v>15161.439999999999</c:v>
                </c:pt>
                <c:pt idx="458">
                  <c:v>18993.629999999994</c:v>
                </c:pt>
                <c:pt idx="459">
                  <c:v>8015.3499999999949</c:v>
                </c:pt>
                <c:pt idx="460">
                  <c:v>4562.0799999999981</c:v>
                </c:pt>
                <c:pt idx="461">
                  <c:v>6544.5399999999991</c:v>
                </c:pt>
                <c:pt idx="462">
                  <c:v>5436.9199999999973</c:v>
                </c:pt>
                <c:pt idx="463">
                  <c:v>11039.439999999995</c:v>
                </c:pt>
                <c:pt idx="464">
                  <c:v>10100.419999999993</c:v>
                </c:pt>
                <c:pt idx="465">
                  <c:v>9872.149999999996</c:v>
                </c:pt>
                <c:pt idx="466">
                  <c:v>10185.599999999995</c:v>
                </c:pt>
                <c:pt idx="467">
                  <c:v>8200.5899999999965</c:v>
                </c:pt>
                <c:pt idx="468">
                  <c:v>7154.5799999999954</c:v>
                </c:pt>
                <c:pt idx="469">
                  <c:v>7501.9999999999964</c:v>
                </c:pt>
                <c:pt idx="470">
                  <c:v>7785.2699999999986</c:v>
                </c:pt>
                <c:pt idx="471">
                  <c:v>10159.649999999996</c:v>
                </c:pt>
                <c:pt idx="472">
                  <c:v>7993.1499999999969</c:v>
                </c:pt>
                <c:pt idx="473">
                  <c:v>6972.359999999996</c:v>
                </c:pt>
                <c:pt idx="474">
                  <c:v>7171.9699999999957</c:v>
                </c:pt>
                <c:pt idx="475">
                  <c:v>7218.4599999999955</c:v>
                </c:pt>
                <c:pt idx="476">
                  <c:v>7997.1099999999915</c:v>
                </c:pt>
                <c:pt idx="477">
                  <c:v>15095.319999999992</c:v>
                </c:pt>
                <c:pt idx="478">
                  <c:v>13963.679999999986</c:v>
                </c:pt>
                <c:pt idx="479">
                  <c:v>9662.9699999999939</c:v>
                </c:pt>
                <c:pt idx="480">
                  <c:v>8288.6199999999972</c:v>
                </c:pt>
                <c:pt idx="481">
                  <c:v>7891.9299999999957</c:v>
                </c:pt>
                <c:pt idx="482">
                  <c:v>8982.9999999999964</c:v>
                </c:pt>
                <c:pt idx="483">
                  <c:v>12128.369999999994</c:v>
                </c:pt>
                <c:pt idx="484">
                  <c:v>13970.629999999992</c:v>
                </c:pt>
                <c:pt idx="485">
                  <c:v>14958.769999999993</c:v>
                </c:pt>
                <c:pt idx="486">
                  <c:v>11104.569999999996</c:v>
                </c:pt>
                <c:pt idx="487">
                  <c:v>12847.699999999995</c:v>
                </c:pt>
                <c:pt idx="488">
                  <c:v>6691.3699999999981</c:v>
                </c:pt>
                <c:pt idx="489">
                  <c:v>6163.899999999996</c:v>
                </c:pt>
                <c:pt idx="490">
                  <c:v>14383.909999999994</c:v>
                </c:pt>
                <c:pt idx="491">
                  <c:v>11996.239999999993</c:v>
                </c:pt>
                <c:pt idx="492">
                  <c:v>9216.0899999999947</c:v>
                </c:pt>
                <c:pt idx="493">
                  <c:v>8505.409999999998</c:v>
                </c:pt>
                <c:pt idx="494">
                  <c:v>7924.2599999999984</c:v>
                </c:pt>
                <c:pt idx="495">
                  <c:v>6876.6099999999969</c:v>
                </c:pt>
                <c:pt idx="496">
                  <c:v>7650.3999999999987</c:v>
                </c:pt>
                <c:pt idx="497">
                  <c:v>7817.4099999999971</c:v>
                </c:pt>
                <c:pt idx="498">
                  <c:v>10672.539999999997</c:v>
                </c:pt>
                <c:pt idx="499">
                  <c:v>11842.899999999994</c:v>
                </c:pt>
                <c:pt idx="500">
                  <c:v>13161.06</c:v>
                </c:pt>
                <c:pt idx="501">
                  <c:v>9492.4399999999951</c:v>
                </c:pt>
                <c:pt idx="502">
                  <c:v>6914.6199999999963</c:v>
                </c:pt>
                <c:pt idx="503">
                  <c:v>7797.1499999999978</c:v>
                </c:pt>
                <c:pt idx="504">
                  <c:v>12683.589999999991</c:v>
                </c:pt>
                <c:pt idx="505">
                  <c:v>11149.979999999992</c:v>
                </c:pt>
                <c:pt idx="506">
                  <c:v>10753.289999999995</c:v>
                </c:pt>
                <c:pt idx="507">
                  <c:v>8705.8799999999919</c:v>
                </c:pt>
                <c:pt idx="508">
                  <c:v>7380.1799999999957</c:v>
                </c:pt>
                <c:pt idx="509">
                  <c:v>9121.3699999999972</c:v>
                </c:pt>
                <c:pt idx="510">
                  <c:v>7759.2699999999977</c:v>
                </c:pt>
                <c:pt idx="511">
                  <c:v>5726.6799999999957</c:v>
                </c:pt>
                <c:pt idx="512">
                  <c:v>8504.0599999999959</c:v>
                </c:pt>
                <c:pt idx="513">
                  <c:v>11186.689999999993</c:v>
                </c:pt>
                <c:pt idx="514">
                  <c:v>14488.12999999999</c:v>
                </c:pt>
                <c:pt idx="515">
                  <c:v>10291.13999999999</c:v>
                </c:pt>
                <c:pt idx="516">
                  <c:v>8745.1699999999964</c:v>
                </c:pt>
                <c:pt idx="517">
                  <c:v>8297.3299999999945</c:v>
                </c:pt>
                <c:pt idx="518">
                  <c:v>8861.4999999999964</c:v>
                </c:pt>
                <c:pt idx="519">
                  <c:v>10478.999999999995</c:v>
                </c:pt>
                <c:pt idx="520">
                  <c:v>7342.9399999999951</c:v>
                </c:pt>
                <c:pt idx="521">
                  <c:v>9199.3299999999927</c:v>
                </c:pt>
                <c:pt idx="522">
                  <c:v>6285.0299999999961</c:v>
                </c:pt>
                <c:pt idx="523">
                  <c:v>4851.659999999998</c:v>
                </c:pt>
                <c:pt idx="524">
                  <c:v>5149.6399999999949</c:v>
                </c:pt>
                <c:pt idx="525">
                  <c:v>6490.8599999999979</c:v>
                </c:pt>
                <c:pt idx="526">
                  <c:v>7515.189999999996</c:v>
                </c:pt>
                <c:pt idx="527">
                  <c:v>11484.009999999991</c:v>
                </c:pt>
                <c:pt idx="528">
                  <c:v>7601.6799999999948</c:v>
                </c:pt>
                <c:pt idx="529">
                  <c:v>6256.1899999999951</c:v>
                </c:pt>
                <c:pt idx="530">
                  <c:v>5399.4899999999943</c:v>
                </c:pt>
                <c:pt idx="531">
                  <c:v>4416.9599999999973</c:v>
                </c:pt>
                <c:pt idx="532">
                  <c:v>5150.5599999999968</c:v>
                </c:pt>
                <c:pt idx="533">
                  <c:v>7039.2499999999955</c:v>
                </c:pt>
                <c:pt idx="534">
                  <c:v>9350.1799999999912</c:v>
                </c:pt>
                <c:pt idx="535">
                  <c:v>7061.2199999999948</c:v>
                </c:pt>
                <c:pt idx="536">
                  <c:v>7300.7399999999943</c:v>
                </c:pt>
                <c:pt idx="537">
                  <c:v>4282.6599999999962</c:v>
                </c:pt>
                <c:pt idx="538">
                  <c:v>4615.0099999999984</c:v>
                </c:pt>
                <c:pt idx="539">
                  <c:v>6071.1499999999951</c:v>
                </c:pt>
                <c:pt idx="540">
                  <c:v>6046.8399999999965</c:v>
                </c:pt>
                <c:pt idx="541">
                  <c:v>6868.6799999999948</c:v>
                </c:pt>
                <c:pt idx="542">
                  <c:v>7600.8899999999958</c:v>
                </c:pt>
                <c:pt idx="543">
                  <c:v>6073.7799999999961</c:v>
                </c:pt>
                <c:pt idx="544">
                  <c:v>4334.7699999999986</c:v>
                </c:pt>
                <c:pt idx="545">
                  <c:v>6188.3199999999943</c:v>
                </c:pt>
                <c:pt idx="546">
                  <c:v>5492.1599999999953</c:v>
                </c:pt>
                <c:pt idx="547">
                  <c:v>8446.519999999995</c:v>
                </c:pt>
                <c:pt idx="548">
                  <c:v>9217.2599999999929</c:v>
                </c:pt>
                <c:pt idx="549">
                  <c:v>4733.7899999999954</c:v>
                </c:pt>
                <c:pt idx="550">
                  <c:v>5741.9499999999953</c:v>
                </c:pt>
                <c:pt idx="551">
                  <c:v>5072.9299999999985</c:v>
                </c:pt>
                <c:pt idx="552">
                  <c:v>6687.0599999999931</c:v>
                </c:pt>
                <c:pt idx="553">
                  <c:v>3613.8899999999985</c:v>
                </c:pt>
                <c:pt idx="554">
                  <c:v>5311.6399999999976</c:v>
                </c:pt>
                <c:pt idx="555">
                  <c:v>6120.5999999999967</c:v>
                </c:pt>
                <c:pt idx="556">
                  <c:v>7551.4799999999968</c:v>
                </c:pt>
                <c:pt idx="557">
                  <c:v>5118.7499999999945</c:v>
                </c:pt>
                <c:pt idx="558">
                  <c:v>5421.2799999999934</c:v>
                </c:pt>
                <c:pt idx="559">
                  <c:v>5416.2899999999981</c:v>
                </c:pt>
                <c:pt idx="560">
                  <c:v>5495.1599999999962</c:v>
                </c:pt>
                <c:pt idx="561">
                  <c:v>6968.8899999999967</c:v>
                </c:pt>
                <c:pt idx="562">
                  <c:v>7369.1899999999969</c:v>
                </c:pt>
                <c:pt idx="563">
                  <c:v>5042.8399999999965</c:v>
                </c:pt>
                <c:pt idx="564">
                  <c:v>5406.6699999999928</c:v>
                </c:pt>
                <c:pt idx="565">
                  <c:v>3609.1499999999965</c:v>
                </c:pt>
                <c:pt idx="566">
                  <c:v>5339.149999999996</c:v>
                </c:pt>
                <c:pt idx="567">
                  <c:v>5500.0499999999947</c:v>
                </c:pt>
                <c:pt idx="568">
                  <c:v>4975.7199999999957</c:v>
                </c:pt>
                <c:pt idx="569">
                  <c:v>8076.9899999999971</c:v>
                </c:pt>
                <c:pt idx="570">
                  <c:v>5771.7599999999966</c:v>
                </c:pt>
                <c:pt idx="571">
                  <c:v>5336.6399999999967</c:v>
                </c:pt>
                <c:pt idx="572">
                  <c:v>4871.149999999996</c:v>
                </c:pt>
                <c:pt idx="573">
                  <c:v>5976.9899999999961</c:v>
                </c:pt>
                <c:pt idx="574">
                  <c:v>5275.6299999999937</c:v>
                </c:pt>
                <c:pt idx="575">
                  <c:v>6341.1299999999956</c:v>
                </c:pt>
                <c:pt idx="576">
                  <c:v>9403.8799999999956</c:v>
                </c:pt>
                <c:pt idx="577">
                  <c:v>6500.9199999999946</c:v>
                </c:pt>
                <c:pt idx="578">
                  <c:v>4565.2299999999959</c:v>
                </c:pt>
                <c:pt idx="579">
                  <c:v>6599.3999999999969</c:v>
                </c:pt>
                <c:pt idx="580">
                  <c:v>4749.8499999999949</c:v>
                </c:pt>
                <c:pt idx="581">
                  <c:v>4297.9599999999973</c:v>
                </c:pt>
                <c:pt idx="582">
                  <c:v>6580.6199999999972</c:v>
                </c:pt>
                <c:pt idx="583">
                  <c:v>9016.0099999999911</c:v>
                </c:pt>
                <c:pt idx="584">
                  <c:v>6275.0799999999954</c:v>
                </c:pt>
                <c:pt idx="585">
                  <c:v>5908.9999999999964</c:v>
                </c:pt>
                <c:pt idx="586">
                  <c:v>5711.5599999999977</c:v>
                </c:pt>
                <c:pt idx="587">
                  <c:v>5326.9899999999971</c:v>
                </c:pt>
                <c:pt idx="588">
                  <c:v>5822.1899999999969</c:v>
                </c:pt>
                <c:pt idx="589">
                  <c:v>5549.9199999999964</c:v>
                </c:pt>
                <c:pt idx="590">
                  <c:v>10089.189999999993</c:v>
                </c:pt>
                <c:pt idx="591">
                  <c:v>6401.8999999999942</c:v>
                </c:pt>
                <c:pt idx="592">
                  <c:v>4930.9399999999969</c:v>
                </c:pt>
                <c:pt idx="593">
                  <c:v>4520.5799999999972</c:v>
                </c:pt>
                <c:pt idx="594">
                  <c:v>6196.9399999999969</c:v>
                </c:pt>
                <c:pt idx="595">
                  <c:v>3736.0599999999972</c:v>
                </c:pt>
                <c:pt idx="596">
                  <c:v>5187.3599999999951</c:v>
                </c:pt>
                <c:pt idx="597">
                  <c:v>8023.8699999999963</c:v>
                </c:pt>
                <c:pt idx="598">
                  <c:v>7152.5099999999948</c:v>
                </c:pt>
                <c:pt idx="599">
                  <c:v>5359.3899999999949</c:v>
                </c:pt>
                <c:pt idx="600">
                  <c:v>4740.5399999999981</c:v>
                </c:pt>
                <c:pt idx="601">
                  <c:v>3591.7499999999968</c:v>
                </c:pt>
                <c:pt idx="602">
                  <c:v>3562.4599999999973</c:v>
                </c:pt>
                <c:pt idx="603">
                  <c:v>3804.2199999999948</c:v>
                </c:pt>
                <c:pt idx="604">
                  <c:v>7140.4599999999955</c:v>
                </c:pt>
                <c:pt idx="605">
                  <c:v>6861.6099999999969</c:v>
                </c:pt>
                <c:pt idx="606">
                  <c:v>5890.859999999996</c:v>
                </c:pt>
                <c:pt idx="607">
                  <c:v>4794.8099999999986</c:v>
                </c:pt>
                <c:pt idx="608">
                  <c:v>6104.939999999996</c:v>
                </c:pt>
                <c:pt idx="609">
                  <c:v>4619.5499999999975</c:v>
                </c:pt>
                <c:pt idx="610">
                  <c:v>7467.1899999999951</c:v>
                </c:pt>
                <c:pt idx="611">
                  <c:v>7061.9899999999925</c:v>
                </c:pt>
                <c:pt idx="612">
                  <c:v>6332.1199999999953</c:v>
                </c:pt>
                <c:pt idx="613">
                  <c:v>5494.0299999999943</c:v>
                </c:pt>
                <c:pt idx="614">
                  <c:v>6043.9499999999971</c:v>
                </c:pt>
                <c:pt idx="615">
                  <c:v>5581.579999999999</c:v>
                </c:pt>
                <c:pt idx="616">
                  <c:v>4220.9199999999983</c:v>
                </c:pt>
                <c:pt idx="617">
                  <c:v>5315.1799999999957</c:v>
                </c:pt>
                <c:pt idx="618">
                  <c:v>6673.9099999999944</c:v>
                </c:pt>
                <c:pt idx="619">
                  <c:v>7065.3199999999952</c:v>
                </c:pt>
                <c:pt idx="620">
                  <c:v>4755.0599999999968</c:v>
                </c:pt>
                <c:pt idx="621">
                  <c:v>3687.0799999999949</c:v>
                </c:pt>
                <c:pt idx="622">
                  <c:v>5076.7699999999977</c:v>
                </c:pt>
                <c:pt idx="623">
                  <c:v>5323.1999999999971</c:v>
                </c:pt>
                <c:pt idx="624">
                  <c:v>5743.2299999999932</c:v>
                </c:pt>
                <c:pt idx="625">
                  <c:v>6924.8699999999944</c:v>
                </c:pt>
                <c:pt idx="626">
                  <c:v>5301.6999999999962</c:v>
                </c:pt>
                <c:pt idx="627">
                  <c:v>4768.9999999999964</c:v>
                </c:pt>
                <c:pt idx="628">
                  <c:v>3970.7599999999961</c:v>
                </c:pt>
                <c:pt idx="629">
                  <c:v>3909.9299999999971</c:v>
                </c:pt>
                <c:pt idx="630">
                  <c:v>3181.0799999999972</c:v>
                </c:pt>
                <c:pt idx="631">
                  <c:v>5617.2099999999991</c:v>
                </c:pt>
                <c:pt idx="632">
                  <c:v>6345.849999999994</c:v>
                </c:pt>
                <c:pt idx="633">
                  <c:v>6649.1899999999923</c:v>
                </c:pt>
                <c:pt idx="634">
                  <c:v>4391.3999999999942</c:v>
                </c:pt>
                <c:pt idx="635">
                  <c:v>3564.5299999999975</c:v>
                </c:pt>
                <c:pt idx="636">
                  <c:v>3322.4299999999976</c:v>
                </c:pt>
                <c:pt idx="637">
                  <c:v>4183.3999999999969</c:v>
                </c:pt>
                <c:pt idx="638">
                  <c:v>9332.1199999999917</c:v>
                </c:pt>
                <c:pt idx="639">
                  <c:v>8278.4299999999912</c:v>
                </c:pt>
                <c:pt idx="640">
                  <c:v>7389.0099999999975</c:v>
                </c:pt>
                <c:pt idx="641">
                  <c:v>4463.9999999999955</c:v>
                </c:pt>
                <c:pt idx="642">
                  <c:v>4737.0799999999963</c:v>
                </c:pt>
                <c:pt idx="643">
                  <c:v>4937.5199999999968</c:v>
                </c:pt>
                <c:pt idx="644">
                  <c:v>4051.0699999999979</c:v>
                </c:pt>
                <c:pt idx="645">
                  <c:v>4938.7199999999966</c:v>
                </c:pt>
                <c:pt idx="646">
                  <c:v>5983.139999999994</c:v>
                </c:pt>
                <c:pt idx="647">
                  <c:v>6097.6699999999964</c:v>
                </c:pt>
                <c:pt idx="648">
                  <c:v>4725.1899999999978</c:v>
                </c:pt>
                <c:pt idx="649">
                  <c:v>4754.2199999999939</c:v>
                </c:pt>
                <c:pt idx="650">
                  <c:v>4261.6499999999969</c:v>
                </c:pt>
                <c:pt idx="651">
                  <c:v>6386.9499999999935</c:v>
                </c:pt>
                <c:pt idx="652">
                  <c:v>8798.4099999999944</c:v>
                </c:pt>
                <c:pt idx="653">
                  <c:v>8942.2299999999977</c:v>
                </c:pt>
                <c:pt idx="654">
                  <c:v>6582.6599999999953</c:v>
                </c:pt>
                <c:pt idx="655">
                  <c:v>4782.9799999999968</c:v>
                </c:pt>
                <c:pt idx="656">
                  <c:v>4238.9599999999964</c:v>
                </c:pt>
                <c:pt idx="657">
                  <c:v>3770.849999999999</c:v>
                </c:pt>
                <c:pt idx="658">
                  <c:v>6120.0299999999943</c:v>
                </c:pt>
                <c:pt idx="659">
                  <c:v>5241.7699999999959</c:v>
                </c:pt>
                <c:pt idx="660">
                  <c:v>7371.3299999999945</c:v>
                </c:pt>
                <c:pt idx="661">
                  <c:v>7606.9499999999989</c:v>
                </c:pt>
                <c:pt idx="662">
                  <c:v>7408.6999999999944</c:v>
                </c:pt>
                <c:pt idx="663">
                  <c:v>4976.4899999999934</c:v>
                </c:pt>
                <c:pt idx="664">
                  <c:v>3886.7099999999973</c:v>
                </c:pt>
                <c:pt idx="665">
                  <c:v>4266.0499999999956</c:v>
                </c:pt>
                <c:pt idx="666">
                  <c:v>5391.1499999999969</c:v>
                </c:pt>
                <c:pt idx="667">
                  <c:v>7412.2299999999941</c:v>
                </c:pt>
                <c:pt idx="668">
                  <c:v>7198.6899999999951</c:v>
                </c:pt>
                <c:pt idx="669">
                  <c:v>5555.5999999999949</c:v>
                </c:pt>
                <c:pt idx="670">
                  <c:v>4205.3199999999943</c:v>
                </c:pt>
                <c:pt idx="671">
                  <c:v>4240.9599999999964</c:v>
                </c:pt>
                <c:pt idx="672">
                  <c:v>4974.349999999994</c:v>
                </c:pt>
                <c:pt idx="673">
                  <c:v>5716.9599999999937</c:v>
                </c:pt>
                <c:pt idx="674">
                  <c:v>6867.2599999999957</c:v>
                </c:pt>
                <c:pt idx="675">
                  <c:v>5523.9099999999935</c:v>
                </c:pt>
                <c:pt idx="676">
                  <c:v>4082.1399999999949</c:v>
                </c:pt>
                <c:pt idx="677">
                  <c:v>5016.5199999999932</c:v>
                </c:pt>
                <c:pt idx="678">
                  <c:v>4714.8599999999951</c:v>
                </c:pt>
                <c:pt idx="679">
                  <c:v>6157.1599999999962</c:v>
                </c:pt>
                <c:pt idx="680">
                  <c:v>4996.359999999996</c:v>
                </c:pt>
                <c:pt idx="681">
                  <c:v>8622.8999999999942</c:v>
                </c:pt>
                <c:pt idx="682">
                  <c:v>13125.889999999987</c:v>
                </c:pt>
                <c:pt idx="683">
                  <c:v>5069.1599999999926</c:v>
                </c:pt>
                <c:pt idx="684">
                  <c:v>6131.2499999999936</c:v>
                </c:pt>
                <c:pt idx="685">
                  <c:v>8856.3599999999933</c:v>
                </c:pt>
                <c:pt idx="686">
                  <c:v>5030.3599999999942</c:v>
                </c:pt>
                <c:pt idx="687">
                  <c:v>5918.7799999999952</c:v>
                </c:pt>
                <c:pt idx="688">
                  <c:v>7498.8999999999933</c:v>
                </c:pt>
                <c:pt idx="689">
                  <c:v>7612.2999999999929</c:v>
                </c:pt>
                <c:pt idx="690">
                  <c:v>6523.8799999999965</c:v>
                </c:pt>
                <c:pt idx="691">
                  <c:v>3568.4299999999962</c:v>
                </c:pt>
                <c:pt idx="692">
                  <c:v>3907.5599999999972</c:v>
                </c:pt>
                <c:pt idx="693">
                  <c:v>4198.729999999995</c:v>
                </c:pt>
                <c:pt idx="694">
                  <c:v>3234.4499999999966</c:v>
                </c:pt>
                <c:pt idx="695">
                  <c:v>8267.6399999999903</c:v>
                </c:pt>
                <c:pt idx="696">
                  <c:v>6072.3999999999969</c:v>
                </c:pt>
                <c:pt idx="697">
                  <c:v>5020.3399999999947</c:v>
                </c:pt>
                <c:pt idx="698">
                  <c:v>4553.5899999999938</c:v>
                </c:pt>
                <c:pt idx="699">
                  <c:v>7342.5899999999947</c:v>
                </c:pt>
                <c:pt idx="700">
                  <c:v>7300.6599999999953</c:v>
                </c:pt>
                <c:pt idx="701">
                  <c:v>6352.8699999999944</c:v>
                </c:pt>
                <c:pt idx="702">
                  <c:v>8040.8499999999958</c:v>
                </c:pt>
                <c:pt idx="703">
                  <c:v>7302.1899999999951</c:v>
                </c:pt>
                <c:pt idx="704">
                  <c:v>5648.8899999999949</c:v>
                </c:pt>
                <c:pt idx="705">
                  <c:v>4923.719999999993</c:v>
                </c:pt>
                <c:pt idx="706">
                  <c:v>4296.1399999999949</c:v>
                </c:pt>
                <c:pt idx="707">
                  <c:v>8083.2399999999916</c:v>
                </c:pt>
                <c:pt idx="708">
                  <c:v>5154.2999999999911</c:v>
                </c:pt>
                <c:pt idx="709">
                  <c:v>7296.2899999999945</c:v>
                </c:pt>
                <c:pt idx="710">
                  <c:v>7394.6999999999889</c:v>
                </c:pt>
                <c:pt idx="711">
                  <c:v>5199.8699999999935</c:v>
                </c:pt>
                <c:pt idx="712">
                  <c:v>5285.4099999999944</c:v>
                </c:pt>
                <c:pt idx="713">
                  <c:v>5114.0799999999936</c:v>
                </c:pt>
                <c:pt idx="714">
                  <c:v>5853.7799999999943</c:v>
                </c:pt>
                <c:pt idx="715">
                  <c:v>6944.2499999999909</c:v>
                </c:pt>
                <c:pt idx="716">
                  <c:v>8293.0799999999927</c:v>
                </c:pt>
                <c:pt idx="717">
                  <c:v>7454.8099999999959</c:v>
                </c:pt>
                <c:pt idx="718">
                  <c:v>5152.2899999999963</c:v>
                </c:pt>
                <c:pt idx="719">
                  <c:v>4742.6199999999935</c:v>
                </c:pt>
                <c:pt idx="720">
                  <c:v>4729.8199999999952</c:v>
                </c:pt>
                <c:pt idx="721">
                  <c:v>5710.3999999999924</c:v>
                </c:pt>
                <c:pt idx="722">
                  <c:v>4779.609999999996</c:v>
                </c:pt>
                <c:pt idx="723">
                  <c:v>8545.6899999999951</c:v>
                </c:pt>
                <c:pt idx="724">
                  <c:v>6795.5599999999977</c:v>
                </c:pt>
                <c:pt idx="725">
                  <c:v>7709.2399999999943</c:v>
                </c:pt>
                <c:pt idx="726">
                  <c:v>3740.4099999999971</c:v>
                </c:pt>
                <c:pt idx="727">
                  <c:v>3839.7399999999961</c:v>
                </c:pt>
                <c:pt idx="728">
                  <c:v>4253.0499999999938</c:v>
                </c:pt>
                <c:pt idx="729">
                  <c:v>6344.8299999999945</c:v>
                </c:pt>
                <c:pt idx="730">
                  <c:v>9553.9899999999925</c:v>
                </c:pt>
                <c:pt idx="731">
                  <c:v>6558.8999999999951</c:v>
                </c:pt>
                <c:pt idx="732">
                  <c:v>5754.8999999999896</c:v>
                </c:pt>
                <c:pt idx="733">
                  <c:v>4173.0599999999949</c:v>
                </c:pt>
                <c:pt idx="734">
                  <c:v>3007.0099999999984</c:v>
                </c:pt>
                <c:pt idx="735">
                  <c:v>2880.3800000000006</c:v>
                </c:pt>
                <c:pt idx="736">
                  <c:v>5346.3399999999929</c:v>
                </c:pt>
                <c:pt idx="737">
                  <c:v>8343.0099999999911</c:v>
                </c:pt>
                <c:pt idx="738">
                  <c:v>7722.8799999999956</c:v>
                </c:pt>
                <c:pt idx="739">
                  <c:v>4272.5299999999943</c:v>
                </c:pt>
                <c:pt idx="740">
                  <c:v>3459.8899999999958</c:v>
                </c:pt>
                <c:pt idx="741">
                  <c:v>4104.1699999999964</c:v>
                </c:pt>
                <c:pt idx="742">
                  <c:v>4336.0799999999945</c:v>
                </c:pt>
                <c:pt idx="743">
                  <c:v>5489.3499999999949</c:v>
                </c:pt>
                <c:pt idx="744">
                  <c:v>10728.109999999991</c:v>
                </c:pt>
                <c:pt idx="745">
                  <c:v>7610.1099999999942</c:v>
                </c:pt>
                <c:pt idx="746">
                  <c:v>5320.2599999999939</c:v>
                </c:pt>
                <c:pt idx="747">
                  <c:v>5713.9599999999955</c:v>
                </c:pt>
                <c:pt idx="748">
                  <c:v>6855.4999999999936</c:v>
                </c:pt>
                <c:pt idx="749">
                  <c:v>6414.6999999999889</c:v>
                </c:pt>
                <c:pt idx="750">
                  <c:v>5173.2399999999952</c:v>
                </c:pt>
                <c:pt idx="751">
                  <c:v>6166.2699999999959</c:v>
                </c:pt>
                <c:pt idx="752">
                  <c:v>3591.7899999999959</c:v>
                </c:pt>
                <c:pt idx="753">
                  <c:v>4921.1999999999953</c:v>
                </c:pt>
                <c:pt idx="754">
                  <c:v>3603.709999999995</c:v>
                </c:pt>
                <c:pt idx="755">
                  <c:v>3761.1599999999949</c:v>
                </c:pt>
                <c:pt idx="756">
                  <c:v>6132.4999999999936</c:v>
                </c:pt>
                <c:pt idx="757">
                  <c:v>5184.9199999999937</c:v>
                </c:pt>
                <c:pt idx="758">
                  <c:v>8794.1099999999933</c:v>
                </c:pt>
                <c:pt idx="759">
                  <c:v>6126.5299999999897</c:v>
                </c:pt>
                <c:pt idx="760">
                  <c:v>5910.229999999995</c:v>
                </c:pt>
                <c:pt idx="761">
                  <c:v>3572.1199999999953</c:v>
                </c:pt>
                <c:pt idx="762">
                  <c:v>4661.3299999999954</c:v>
                </c:pt>
                <c:pt idx="763">
                  <c:v>3160.0699999999952</c:v>
                </c:pt>
                <c:pt idx="764">
                  <c:v>5331.1099999999924</c:v>
                </c:pt>
                <c:pt idx="765">
                  <c:v>5444.0999999999913</c:v>
                </c:pt>
                <c:pt idx="766">
                  <c:v>6063.9599999999928</c:v>
                </c:pt>
                <c:pt idx="767">
                  <c:v>5061.5499999999929</c:v>
                </c:pt>
                <c:pt idx="768">
                  <c:v>3953.1499999999924</c:v>
                </c:pt>
                <c:pt idx="769">
                  <c:v>3590.4499999999971</c:v>
                </c:pt>
                <c:pt idx="770">
                  <c:v>4427.7499999999964</c:v>
                </c:pt>
                <c:pt idx="771">
                  <c:v>5241.0199999999959</c:v>
                </c:pt>
                <c:pt idx="772">
                  <c:v>6441.4999999999891</c:v>
                </c:pt>
                <c:pt idx="773">
                  <c:v>7238.8799999999901</c:v>
                </c:pt>
                <c:pt idx="774">
                  <c:v>5956.2999999999884</c:v>
                </c:pt>
                <c:pt idx="775">
                  <c:v>5277.6199999999953</c:v>
                </c:pt>
                <c:pt idx="776">
                  <c:v>4914.4899999999961</c:v>
                </c:pt>
                <c:pt idx="777">
                  <c:v>6242.6499999999915</c:v>
                </c:pt>
                <c:pt idx="778">
                  <c:v>6348.7799999999934</c:v>
                </c:pt>
                <c:pt idx="779">
                  <c:v>8849.6099999999897</c:v>
                </c:pt>
                <c:pt idx="780">
                  <c:v>5732.1899999999914</c:v>
                </c:pt>
                <c:pt idx="781">
                  <c:v>4849.9299999999912</c:v>
                </c:pt>
                <c:pt idx="782">
                  <c:v>4273.0399999999927</c:v>
                </c:pt>
                <c:pt idx="783">
                  <c:v>4806.5199999999932</c:v>
                </c:pt>
                <c:pt idx="784">
                  <c:v>6225.7499999999945</c:v>
                </c:pt>
                <c:pt idx="785">
                  <c:v>4705.3399999999947</c:v>
                </c:pt>
                <c:pt idx="786">
                  <c:v>11059.419999999986</c:v>
                </c:pt>
                <c:pt idx="787">
                  <c:v>5583.9399999999923</c:v>
                </c:pt>
                <c:pt idx="788">
                  <c:v>9041.2299999999941</c:v>
                </c:pt>
                <c:pt idx="789">
                  <c:v>6825.769999999995</c:v>
                </c:pt>
                <c:pt idx="790">
                  <c:v>7556.4799999999923</c:v>
                </c:pt>
                <c:pt idx="791">
                  <c:v>7524.2399999999898</c:v>
                </c:pt>
                <c:pt idx="792">
                  <c:v>7461.3099999999922</c:v>
                </c:pt>
                <c:pt idx="793">
                  <c:v>9442.809999999994</c:v>
                </c:pt>
                <c:pt idx="794">
                  <c:v>7187.8999999999905</c:v>
                </c:pt>
                <c:pt idx="795">
                  <c:v>5316.9199999999919</c:v>
                </c:pt>
                <c:pt idx="796">
                  <c:v>4640.2699999999968</c:v>
                </c:pt>
                <c:pt idx="797">
                  <c:v>7149.0199999999923</c:v>
                </c:pt>
                <c:pt idx="798">
                  <c:v>7935.5099999999911</c:v>
                </c:pt>
                <c:pt idx="799">
                  <c:v>8699.7299999999941</c:v>
                </c:pt>
                <c:pt idx="800">
                  <c:v>10205.19999999999</c:v>
                </c:pt>
                <c:pt idx="801">
                  <c:v>7214.0699999999906</c:v>
                </c:pt>
                <c:pt idx="802">
                  <c:v>4225.4599999999955</c:v>
                </c:pt>
                <c:pt idx="803">
                  <c:v>3802.9599999999959</c:v>
                </c:pt>
                <c:pt idx="804">
                  <c:v>4146.5499999999956</c:v>
                </c:pt>
                <c:pt idx="805">
                  <c:v>4958.1799999999967</c:v>
                </c:pt>
                <c:pt idx="806">
                  <c:v>10733.599999999986</c:v>
                </c:pt>
                <c:pt idx="807">
                  <c:v>9536.6699999999928</c:v>
                </c:pt>
                <c:pt idx="808">
                  <c:v>7645.2599999999875</c:v>
                </c:pt>
                <c:pt idx="809">
                  <c:v>5570.799999999992</c:v>
                </c:pt>
                <c:pt idx="810">
                  <c:v>3925.9699999999962</c:v>
                </c:pt>
                <c:pt idx="811">
                  <c:v>8009.5599999999968</c:v>
                </c:pt>
                <c:pt idx="812">
                  <c:v>5886.1599999999944</c:v>
                </c:pt>
                <c:pt idx="813">
                  <c:v>8561.0799999999927</c:v>
                </c:pt>
                <c:pt idx="814">
                  <c:v>9139.9899999999907</c:v>
                </c:pt>
                <c:pt idx="815">
                  <c:v>6949.1899999999914</c:v>
                </c:pt>
                <c:pt idx="816">
                  <c:v>5030.0299999999916</c:v>
                </c:pt>
                <c:pt idx="817">
                  <c:v>4242.5599999999977</c:v>
                </c:pt>
                <c:pt idx="818">
                  <c:v>6939.1199999999899</c:v>
                </c:pt>
                <c:pt idx="819">
                  <c:v>6156.2799999999934</c:v>
                </c:pt>
                <c:pt idx="820">
                  <c:v>7427.9599999999946</c:v>
                </c:pt>
                <c:pt idx="821">
                  <c:v>8939.5099999999929</c:v>
                </c:pt>
                <c:pt idx="822">
                  <c:v>7128.7599999999902</c:v>
                </c:pt>
                <c:pt idx="823">
                  <c:v>7305.799999999992</c:v>
                </c:pt>
                <c:pt idx="824">
                  <c:v>7749.0499999999902</c:v>
                </c:pt>
                <c:pt idx="825">
                  <c:v>6577.5999999999913</c:v>
                </c:pt>
                <c:pt idx="826">
                  <c:v>6661.3199999999906</c:v>
                </c:pt>
                <c:pt idx="827">
                  <c:v>6679.3099999999931</c:v>
                </c:pt>
                <c:pt idx="828">
                  <c:v>10595.819999999994</c:v>
                </c:pt>
                <c:pt idx="829">
                  <c:v>7047.639999999994</c:v>
                </c:pt>
                <c:pt idx="830">
                  <c:v>5613.1099999999933</c:v>
                </c:pt>
                <c:pt idx="831">
                  <c:v>6013.6599999999917</c:v>
                </c:pt>
                <c:pt idx="832">
                  <c:v>6027.1099999999933</c:v>
                </c:pt>
                <c:pt idx="833">
                  <c:v>7572.1099999999915</c:v>
                </c:pt>
                <c:pt idx="834">
                  <c:v>6997.5399999999918</c:v>
                </c:pt>
                <c:pt idx="835">
                  <c:v>10849.769999999988</c:v>
                </c:pt>
                <c:pt idx="836">
                  <c:v>7823.20999999999</c:v>
                </c:pt>
                <c:pt idx="837">
                  <c:v>5461.4299999999921</c:v>
                </c:pt>
                <c:pt idx="838">
                  <c:v>4368.6599999999944</c:v>
                </c:pt>
                <c:pt idx="839">
                  <c:v>5443.7899999999927</c:v>
                </c:pt>
                <c:pt idx="840">
                  <c:v>6162.1599999999953</c:v>
                </c:pt>
                <c:pt idx="841">
                  <c:v>10815.949999999986</c:v>
                </c:pt>
                <c:pt idx="842">
                  <c:v>11025.999999999995</c:v>
                </c:pt>
                <c:pt idx="843">
                  <c:v>6992.5899999999947</c:v>
                </c:pt>
                <c:pt idx="844">
                  <c:v>8896.6499999999942</c:v>
                </c:pt>
                <c:pt idx="845">
                  <c:v>5680.2399999999934</c:v>
                </c:pt>
                <c:pt idx="846">
                  <c:v>8777.3199999999943</c:v>
                </c:pt>
                <c:pt idx="847">
                  <c:v>11511.569999999983</c:v>
                </c:pt>
                <c:pt idx="848">
                  <c:v>9963.9999999999891</c:v>
                </c:pt>
                <c:pt idx="849">
                  <c:v>14548.649999999987</c:v>
                </c:pt>
                <c:pt idx="850">
                  <c:v>11971.739999999989</c:v>
                </c:pt>
                <c:pt idx="851">
                  <c:v>12041.729999999989</c:v>
                </c:pt>
                <c:pt idx="852">
                  <c:v>7616.9599999999919</c:v>
                </c:pt>
                <c:pt idx="853">
                  <c:v>11562.979999999987</c:v>
                </c:pt>
                <c:pt idx="854">
                  <c:v>11288.189999999988</c:v>
                </c:pt>
                <c:pt idx="855">
                  <c:v>12098.429999999984</c:v>
                </c:pt>
                <c:pt idx="856">
                  <c:v>12157.659999999987</c:v>
                </c:pt>
                <c:pt idx="857">
                  <c:v>13970.609999999984</c:v>
                </c:pt>
                <c:pt idx="858">
                  <c:v>11873.209999999986</c:v>
                </c:pt>
                <c:pt idx="859">
                  <c:v>7726.3999999999933</c:v>
                </c:pt>
                <c:pt idx="860">
                  <c:v>9998.1499999999905</c:v>
                </c:pt>
                <c:pt idx="861">
                  <c:v>10927.849999999989</c:v>
                </c:pt>
                <c:pt idx="862">
                  <c:v>9976.049999999992</c:v>
                </c:pt>
                <c:pt idx="863">
                  <c:v>14030.559999999992</c:v>
                </c:pt>
                <c:pt idx="864">
                  <c:v>14878.759999999984</c:v>
                </c:pt>
                <c:pt idx="865">
                  <c:v>9247.5599999999922</c:v>
                </c:pt>
                <c:pt idx="866">
                  <c:v>14479.839999999984</c:v>
                </c:pt>
                <c:pt idx="867">
                  <c:v>11443.449999999988</c:v>
                </c:pt>
                <c:pt idx="868">
                  <c:v>9683.0399999999918</c:v>
                </c:pt>
                <c:pt idx="869">
                  <c:v>11252.949999999992</c:v>
                </c:pt>
                <c:pt idx="870">
                  <c:v>17136.029999999992</c:v>
                </c:pt>
                <c:pt idx="871">
                  <c:v>12829.739999999983</c:v>
                </c:pt>
                <c:pt idx="872">
                  <c:v>9539.5599999999886</c:v>
                </c:pt>
                <c:pt idx="873">
                  <c:v>8074.6999999999889</c:v>
                </c:pt>
                <c:pt idx="874">
                  <c:v>9124.0399999999918</c:v>
                </c:pt>
                <c:pt idx="875">
                  <c:v>7920.8799999999919</c:v>
                </c:pt>
                <c:pt idx="876">
                  <c:v>11071.809999999989</c:v>
                </c:pt>
                <c:pt idx="877">
                  <c:v>16215.109999999988</c:v>
                </c:pt>
                <c:pt idx="878">
                  <c:v>15085.15999999998</c:v>
                </c:pt>
                <c:pt idx="879">
                  <c:v>10344.379999999986</c:v>
                </c:pt>
                <c:pt idx="880">
                  <c:v>12078.339999999984</c:v>
                </c:pt>
                <c:pt idx="881">
                  <c:v>13787.749999999989</c:v>
                </c:pt>
                <c:pt idx="882">
                  <c:v>13043.50999999998</c:v>
                </c:pt>
                <c:pt idx="883">
                  <c:v>15269.319999999989</c:v>
                </c:pt>
                <c:pt idx="884">
                  <c:v>14707.149999999994</c:v>
                </c:pt>
                <c:pt idx="885">
                  <c:v>12823.43999999999</c:v>
                </c:pt>
                <c:pt idx="886">
                  <c:v>12296.259999999982</c:v>
                </c:pt>
                <c:pt idx="887">
                  <c:v>8532.3499999999913</c:v>
                </c:pt>
                <c:pt idx="888">
                  <c:v>15376.109999999984</c:v>
                </c:pt>
                <c:pt idx="889">
                  <c:v>11615.479999999983</c:v>
                </c:pt>
                <c:pt idx="890">
                  <c:v>11510.449999999983</c:v>
                </c:pt>
                <c:pt idx="891">
                  <c:v>18451.449999999993</c:v>
                </c:pt>
                <c:pt idx="892">
                  <c:v>11052.539999999981</c:v>
                </c:pt>
                <c:pt idx="893">
                  <c:v>8579.5399999999881</c:v>
                </c:pt>
                <c:pt idx="894">
                  <c:v>10632.889999999983</c:v>
                </c:pt>
                <c:pt idx="895">
                  <c:v>15741.639999999985</c:v>
                </c:pt>
                <c:pt idx="896">
                  <c:v>30816.510000000017</c:v>
                </c:pt>
                <c:pt idx="897">
                  <c:v>25301.340000000018</c:v>
                </c:pt>
                <c:pt idx="898">
                  <c:v>24682.640000000029</c:v>
                </c:pt>
                <c:pt idx="899">
                  <c:v>22510.200000000012</c:v>
                </c:pt>
                <c:pt idx="900">
                  <c:v>19743.220000000008</c:v>
                </c:pt>
                <c:pt idx="901">
                  <c:v>13725.699999999981</c:v>
                </c:pt>
                <c:pt idx="902">
                  <c:v>12943.01999999997</c:v>
                </c:pt>
                <c:pt idx="903">
                  <c:v>15952.189999999991</c:v>
                </c:pt>
                <c:pt idx="904">
                  <c:v>18648.799999999996</c:v>
                </c:pt>
                <c:pt idx="905">
                  <c:v>20721.190000000017</c:v>
                </c:pt>
                <c:pt idx="906">
                  <c:v>13892.819999999991</c:v>
                </c:pt>
                <c:pt idx="907">
                  <c:v>16570.159999999985</c:v>
                </c:pt>
                <c:pt idx="908">
                  <c:v>15224.509999999986</c:v>
                </c:pt>
                <c:pt idx="909">
                  <c:v>18051.609999999997</c:v>
                </c:pt>
                <c:pt idx="910">
                  <c:v>17641.539999999997</c:v>
                </c:pt>
                <c:pt idx="911">
                  <c:v>25451.570000000011</c:v>
                </c:pt>
                <c:pt idx="912">
                  <c:v>29710.340000000026</c:v>
                </c:pt>
                <c:pt idx="913">
                  <c:v>22539.750000000011</c:v>
                </c:pt>
                <c:pt idx="914">
                  <c:v>18018.349999999988</c:v>
                </c:pt>
                <c:pt idx="915">
                  <c:v>21809.510000000024</c:v>
                </c:pt>
                <c:pt idx="916">
                  <c:v>14724.849999999984</c:v>
                </c:pt>
                <c:pt idx="917">
                  <c:v>14349.189999999995</c:v>
                </c:pt>
                <c:pt idx="918">
                  <c:v>15468.109999999981</c:v>
                </c:pt>
                <c:pt idx="919">
                  <c:v>25498.76000000002</c:v>
                </c:pt>
                <c:pt idx="920">
                  <c:v>21500.80000000001</c:v>
                </c:pt>
                <c:pt idx="921">
                  <c:v>19141.400000000001</c:v>
                </c:pt>
                <c:pt idx="922">
                  <c:v>14693.769999999977</c:v>
                </c:pt>
                <c:pt idx="923">
                  <c:v>15824.469999999981</c:v>
                </c:pt>
                <c:pt idx="924">
                  <c:v>23377.040000000012</c:v>
                </c:pt>
                <c:pt idx="925">
                  <c:v>20800.230000000007</c:v>
                </c:pt>
                <c:pt idx="926">
                  <c:v>30513.610000000011</c:v>
                </c:pt>
                <c:pt idx="927">
                  <c:v>23393.600000000017</c:v>
                </c:pt>
                <c:pt idx="928">
                  <c:v>20784.440000000006</c:v>
                </c:pt>
                <c:pt idx="929">
                  <c:v>16972.799999999985</c:v>
                </c:pt>
                <c:pt idx="930">
                  <c:v>22689.940000000021</c:v>
                </c:pt>
                <c:pt idx="931">
                  <c:v>20293.120000000014</c:v>
                </c:pt>
                <c:pt idx="932">
                  <c:v>21950.720000000012</c:v>
                </c:pt>
                <c:pt idx="933">
                  <c:v>28476.970000000041</c:v>
                </c:pt>
                <c:pt idx="934">
                  <c:v>18025.629999999986</c:v>
                </c:pt>
                <c:pt idx="935">
                  <c:v>12505.109999999984</c:v>
                </c:pt>
                <c:pt idx="936">
                  <c:v>16287.729999999987</c:v>
                </c:pt>
                <c:pt idx="937">
                  <c:v>15387.749999999991</c:v>
                </c:pt>
                <c:pt idx="938">
                  <c:v>19158.840000000011</c:v>
                </c:pt>
                <c:pt idx="939">
                  <c:v>22322.280000000028</c:v>
                </c:pt>
                <c:pt idx="940">
                  <c:v>18541.569999999989</c:v>
                </c:pt>
                <c:pt idx="941">
                  <c:v>16218.049999999981</c:v>
                </c:pt>
                <c:pt idx="942">
                  <c:v>16207.359999999988</c:v>
                </c:pt>
                <c:pt idx="943">
                  <c:v>13352.119999999984</c:v>
                </c:pt>
                <c:pt idx="944">
                  <c:v>15703.029999999979</c:v>
                </c:pt>
                <c:pt idx="945">
                  <c:v>18854.239999999983</c:v>
                </c:pt>
                <c:pt idx="946">
                  <c:v>18342.989999999994</c:v>
                </c:pt>
                <c:pt idx="947">
                  <c:v>26831.10000000002</c:v>
                </c:pt>
                <c:pt idx="948">
                  <c:v>19503.749999999989</c:v>
                </c:pt>
                <c:pt idx="949">
                  <c:v>14976.549999999977</c:v>
                </c:pt>
                <c:pt idx="950">
                  <c:v>13064.679999999978</c:v>
                </c:pt>
                <c:pt idx="951">
                  <c:v>19057.860000000004</c:v>
                </c:pt>
                <c:pt idx="952">
                  <c:v>23385.610000000015</c:v>
                </c:pt>
                <c:pt idx="953">
                  <c:v>24295.070000000029</c:v>
                </c:pt>
                <c:pt idx="954">
                  <c:v>21235.470000000016</c:v>
                </c:pt>
                <c:pt idx="955">
                  <c:v>19302.589999999989</c:v>
                </c:pt>
                <c:pt idx="956">
                  <c:v>16186.01999999999</c:v>
                </c:pt>
                <c:pt idx="957">
                  <c:v>16536.409999999989</c:v>
                </c:pt>
                <c:pt idx="958">
                  <c:v>17445.939999999988</c:v>
                </c:pt>
                <c:pt idx="959">
                  <c:v>18487.339999999997</c:v>
                </c:pt>
                <c:pt idx="960">
                  <c:v>19963.250000000025</c:v>
                </c:pt>
                <c:pt idx="961">
                  <c:v>25916.130000000034</c:v>
                </c:pt>
                <c:pt idx="962">
                  <c:v>17618.899999999994</c:v>
                </c:pt>
                <c:pt idx="963">
                  <c:v>17006.059999999983</c:v>
                </c:pt>
                <c:pt idx="964">
                  <c:v>15136.199999999975</c:v>
                </c:pt>
                <c:pt idx="965">
                  <c:v>17966.30999999999</c:v>
                </c:pt>
                <c:pt idx="966">
                  <c:v>16495.789999999979</c:v>
                </c:pt>
                <c:pt idx="967">
                  <c:v>19567.490000000013</c:v>
                </c:pt>
                <c:pt idx="968">
                  <c:v>24751.590000000015</c:v>
                </c:pt>
                <c:pt idx="969">
                  <c:v>19246.57</c:v>
                </c:pt>
                <c:pt idx="970">
                  <c:v>17092.169999999991</c:v>
                </c:pt>
                <c:pt idx="971">
                  <c:v>15091.969999999981</c:v>
                </c:pt>
                <c:pt idx="972">
                  <c:v>20334.770000000022</c:v>
                </c:pt>
                <c:pt idx="973">
                  <c:v>20646.110000000011</c:v>
                </c:pt>
                <c:pt idx="974">
                  <c:v>22282.660000000047</c:v>
                </c:pt>
                <c:pt idx="975">
                  <c:v>26604.730000000036</c:v>
                </c:pt>
                <c:pt idx="976">
                  <c:v>17848.709999999988</c:v>
                </c:pt>
                <c:pt idx="977">
                  <c:v>14695.839999999986</c:v>
                </c:pt>
                <c:pt idx="978">
                  <c:v>18310.089999999997</c:v>
                </c:pt>
                <c:pt idx="979">
                  <c:v>17174.019999999979</c:v>
                </c:pt>
                <c:pt idx="980">
                  <c:v>17255.899999999994</c:v>
                </c:pt>
                <c:pt idx="981">
                  <c:v>20511.210000000014</c:v>
                </c:pt>
                <c:pt idx="982">
                  <c:v>24431.850000000042</c:v>
                </c:pt>
                <c:pt idx="983">
                  <c:v>22149.930000000018</c:v>
                </c:pt>
                <c:pt idx="984">
                  <c:v>22064.970000000016</c:v>
                </c:pt>
                <c:pt idx="985">
                  <c:v>21948.140000000029</c:v>
                </c:pt>
                <c:pt idx="986">
                  <c:v>22564.160000000014</c:v>
                </c:pt>
                <c:pt idx="987">
                  <c:v>21483.510000000028</c:v>
                </c:pt>
                <c:pt idx="988">
                  <c:v>21666.980000000014</c:v>
                </c:pt>
                <c:pt idx="989">
                  <c:v>27972.890000000029</c:v>
                </c:pt>
                <c:pt idx="990">
                  <c:v>21367.580000000027</c:v>
                </c:pt>
                <c:pt idx="991">
                  <c:v>19303.669999999995</c:v>
                </c:pt>
                <c:pt idx="992">
                  <c:v>18706.049999999988</c:v>
                </c:pt>
                <c:pt idx="993">
                  <c:v>21513.000000000036</c:v>
                </c:pt>
                <c:pt idx="994">
                  <c:v>19807.180000000004</c:v>
                </c:pt>
                <c:pt idx="995">
                  <c:v>23613.530000000021</c:v>
                </c:pt>
                <c:pt idx="996">
                  <c:v>33043.950000000033</c:v>
                </c:pt>
                <c:pt idx="997">
                  <c:v>23619.360000000019</c:v>
                </c:pt>
                <c:pt idx="998">
                  <c:v>21071.880000000016</c:v>
                </c:pt>
                <c:pt idx="999">
                  <c:v>21298.960000000014</c:v>
                </c:pt>
                <c:pt idx="1000">
                  <c:v>23784.800000000025</c:v>
                </c:pt>
                <c:pt idx="1001">
                  <c:v>18618.250000000007</c:v>
                </c:pt>
                <c:pt idx="1002">
                  <c:v>26046.710000000028</c:v>
                </c:pt>
                <c:pt idx="1003">
                  <c:v>26065.360000000015</c:v>
                </c:pt>
                <c:pt idx="1004">
                  <c:v>27451.470000000038</c:v>
                </c:pt>
                <c:pt idx="1005">
                  <c:v>20725.87000000001</c:v>
                </c:pt>
                <c:pt idx="1006">
                  <c:v>22404.760000000031</c:v>
                </c:pt>
                <c:pt idx="1007">
                  <c:v>21278.35000000002</c:v>
                </c:pt>
                <c:pt idx="1008">
                  <c:v>23306.640000000021</c:v>
                </c:pt>
                <c:pt idx="1009">
                  <c:v>24681.40000000002</c:v>
                </c:pt>
                <c:pt idx="1010">
                  <c:v>24393.450000000033</c:v>
                </c:pt>
                <c:pt idx="1011">
                  <c:v>20234.260000000009</c:v>
                </c:pt>
                <c:pt idx="1012">
                  <c:v>20213.310000000023</c:v>
                </c:pt>
                <c:pt idx="1013">
                  <c:v>18677.739999999983</c:v>
                </c:pt>
                <c:pt idx="1014">
                  <c:v>19163.720000000012</c:v>
                </c:pt>
                <c:pt idx="1015">
                  <c:v>18602.759999999995</c:v>
                </c:pt>
                <c:pt idx="1016">
                  <c:v>20699.050000000021</c:v>
                </c:pt>
                <c:pt idx="1017">
                  <c:v>32820.28000000005</c:v>
                </c:pt>
                <c:pt idx="1018">
                  <c:v>23392.790000000012</c:v>
                </c:pt>
                <c:pt idx="1019">
                  <c:v>20404.270000000033</c:v>
                </c:pt>
                <c:pt idx="1020">
                  <c:v>18973.450000000008</c:v>
                </c:pt>
                <c:pt idx="1021">
                  <c:v>23156.780000000053</c:v>
                </c:pt>
                <c:pt idx="1022">
                  <c:v>16434.249999999975</c:v>
                </c:pt>
                <c:pt idx="1023">
                  <c:v>20984.74000000002</c:v>
                </c:pt>
                <c:pt idx="1024">
                  <c:v>20250.670000000013</c:v>
                </c:pt>
                <c:pt idx="1025">
                  <c:v>23857.890000000036</c:v>
                </c:pt>
                <c:pt idx="1026">
                  <c:v>18869.239999999987</c:v>
                </c:pt>
                <c:pt idx="1027">
                  <c:v>16469.839999999989</c:v>
                </c:pt>
                <c:pt idx="1028">
                  <c:v>16754.54999999997</c:v>
                </c:pt>
                <c:pt idx="1029">
                  <c:v>15074.559999999974</c:v>
                </c:pt>
                <c:pt idx="1030">
                  <c:v>19277.339999999997</c:v>
                </c:pt>
                <c:pt idx="1031">
                  <c:v>22356.74000000002</c:v>
                </c:pt>
                <c:pt idx="1032">
                  <c:v>22083.070000000022</c:v>
                </c:pt>
                <c:pt idx="1033">
                  <c:v>18770.050000000007</c:v>
                </c:pt>
                <c:pt idx="1034">
                  <c:v>19046.910000000011</c:v>
                </c:pt>
                <c:pt idx="1035">
                  <c:v>23670.529999999992</c:v>
                </c:pt>
                <c:pt idx="1036">
                  <c:v>21430.930000000015</c:v>
                </c:pt>
                <c:pt idx="1037">
                  <c:v>20843.990000000016</c:v>
                </c:pt>
                <c:pt idx="1038">
                  <c:v>26004.740000000023</c:v>
                </c:pt>
                <c:pt idx="1039">
                  <c:v>23312.130000000026</c:v>
                </c:pt>
                <c:pt idx="1040">
                  <c:v>20079.830000000009</c:v>
                </c:pt>
                <c:pt idx="1041">
                  <c:v>20362.560000000023</c:v>
                </c:pt>
                <c:pt idx="1042">
                  <c:v>17723.35999999999</c:v>
                </c:pt>
                <c:pt idx="1043">
                  <c:v>15622.499999999975</c:v>
                </c:pt>
                <c:pt idx="1044">
                  <c:v>21139.770000000019</c:v>
                </c:pt>
                <c:pt idx="1045">
                  <c:v>27717.830000000031</c:v>
                </c:pt>
                <c:pt idx="1046">
                  <c:v>18406.399999999991</c:v>
                </c:pt>
                <c:pt idx="1047">
                  <c:v>16092.339999999971</c:v>
                </c:pt>
                <c:pt idx="1048">
                  <c:v>17337.649999999983</c:v>
                </c:pt>
                <c:pt idx="1049">
                  <c:v>20213.450000000019</c:v>
                </c:pt>
                <c:pt idx="1050">
                  <c:v>20013.860000000022</c:v>
                </c:pt>
                <c:pt idx="1051">
                  <c:v>21275.780000000013</c:v>
                </c:pt>
                <c:pt idx="1052">
                  <c:v>24354.150000000016</c:v>
                </c:pt>
                <c:pt idx="1053">
                  <c:v>25860.850000000017</c:v>
                </c:pt>
                <c:pt idx="1054">
                  <c:v>20825.990000000002</c:v>
                </c:pt>
                <c:pt idx="1055">
                  <c:v>19964.32</c:v>
                </c:pt>
                <c:pt idx="1056">
                  <c:v>21340.830000000027</c:v>
                </c:pt>
                <c:pt idx="1057">
                  <c:v>20972.440000000017</c:v>
                </c:pt>
                <c:pt idx="1058">
                  <c:v>22306.850000000035</c:v>
                </c:pt>
                <c:pt idx="1059">
                  <c:v>25349.02000000003</c:v>
                </c:pt>
                <c:pt idx="1060">
                  <c:v>22696.12</c:v>
                </c:pt>
                <c:pt idx="1061">
                  <c:v>15978.08999999998</c:v>
                </c:pt>
                <c:pt idx="1062">
                  <c:v>17436.459999999988</c:v>
                </c:pt>
                <c:pt idx="1063">
                  <c:v>16321.839999999975</c:v>
                </c:pt>
                <c:pt idx="1064">
                  <c:v>20305.000000000022</c:v>
                </c:pt>
                <c:pt idx="1065">
                  <c:v>25578.170000000038</c:v>
                </c:pt>
                <c:pt idx="1066">
                  <c:v>29145.130000000034</c:v>
                </c:pt>
                <c:pt idx="1067">
                  <c:v>27869.580000000031</c:v>
                </c:pt>
                <c:pt idx="1068">
                  <c:v>24449.550000000021</c:v>
                </c:pt>
                <c:pt idx="1069">
                  <c:v>17599.579999999976</c:v>
                </c:pt>
                <c:pt idx="1070">
                  <c:v>18018.459999999974</c:v>
                </c:pt>
                <c:pt idx="1071">
                  <c:v>17586.68</c:v>
                </c:pt>
                <c:pt idx="1072">
                  <c:v>23905.110000000041</c:v>
                </c:pt>
                <c:pt idx="1073">
                  <c:v>24258.470000000038</c:v>
                </c:pt>
                <c:pt idx="1074">
                  <c:v>25037.270000000026</c:v>
                </c:pt>
                <c:pt idx="1075">
                  <c:v>20716.810000000005</c:v>
                </c:pt>
                <c:pt idx="1076">
                  <c:v>16930.369999999984</c:v>
                </c:pt>
                <c:pt idx="1077">
                  <c:v>17308.779999999977</c:v>
                </c:pt>
                <c:pt idx="1078">
                  <c:v>20118.870000000021</c:v>
                </c:pt>
                <c:pt idx="1079">
                  <c:v>24932.310000000019</c:v>
                </c:pt>
                <c:pt idx="1080">
                  <c:v>28770.420000000042</c:v>
                </c:pt>
                <c:pt idx="1081">
                  <c:v>25351.010000000006</c:v>
                </c:pt>
                <c:pt idx="1082">
                  <c:v>20215.960000000036</c:v>
                </c:pt>
                <c:pt idx="1083">
                  <c:v>17363.349999999988</c:v>
                </c:pt>
                <c:pt idx="1084">
                  <c:v>19548.540000000005</c:v>
                </c:pt>
                <c:pt idx="1085">
                  <c:v>17682.329999999994</c:v>
                </c:pt>
                <c:pt idx="1086">
                  <c:v>18745.330000000005</c:v>
                </c:pt>
                <c:pt idx="1087">
                  <c:v>29639.220000000041</c:v>
                </c:pt>
                <c:pt idx="1088">
                  <c:v>25426.93000000004</c:v>
                </c:pt>
                <c:pt idx="1089">
                  <c:v>20853.220000000012</c:v>
                </c:pt>
                <c:pt idx="1090">
                  <c:v>18639.729999999985</c:v>
                </c:pt>
                <c:pt idx="1091">
                  <c:v>19712.140000000021</c:v>
                </c:pt>
                <c:pt idx="1092">
                  <c:v>17940.459999999988</c:v>
                </c:pt>
                <c:pt idx="1093">
                  <c:v>20797.710000000006</c:v>
                </c:pt>
                <c:pt idx="1094">
                  <c:v>27055.760000000028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0-459E-95D3-2913CBA86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56872"/>
        <c:axId val="515758840"/>
      </c:lineChart>
      <c:dateAx>
        <c:axId val="5157568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8840"/>
        <c:crosses val="autoZero"/>
        <c:auto val="1"/>
        <c:lblOffset val="100"/>
        <c:baseTimeUnit val="days"/>
      </c:dateAx>
      <c:valAx>
        <c:axId val="51575884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6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342901</xdr:colOff>
      <xdr:row>4</xdr:row>
      <xdr:rowOff>136226</xdr:rowOff>
    </xdr:from>
    <xdr:to>
      <xdr:col>29</xdr:col>
      <xdr:colOff>85725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BBB261-5995-47ED-9D83-D12E666A0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</xdr:colOff>
      <xdr:row>25</xdr:row>
      <xdr:rowOff>66467</xdr:rowOff>
    </xdr:from>
    <xdr:to>
      <xdr:col>31</xdr:col>
      <xdr:colOff>598081</xdr:colOff>
      <xdr:row>42</xdr:row>
      <xdr:rowOff>66467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E5D076-09B2-453D-8F73-1A625424F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</xdr:colOff>
      <xdr:row>46</xdr:row>
      <xdr:rowOff>7</xdr:rowOff>
    </xdr:from>
    <xdr:to>
      <xdr:col>32</xdr:col>
      <xdr:colOff>0</xdr:colOff>
      <xdr:row>63</xdr:row>
      <xdr:rowOff>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7DF998-344D-4913-85D2-B08EBA9B4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5</xdr:row>
      <xdr:rowOff>76200</xdr:rowOff>
    </xdr:from>
    <xdr:to>
      <xdr:col>10</xdr:col>
      <xdr:colOff>114300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10184-2580-4965-B438-77BF34B68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5</xdr:row>
      <xdr:rowOff>61915</xdr:rowOff>
    </xdr:from>
    <xdr:to>
      <xdr:col>19</xdr:col>
      <xdr:colOff>590550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83EEFF-E78E-4713-80BB-31CE9CE83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279400</xdr:colOff>
      <xdr:row>1</xdr:row>
      <xdr:rowOff>38100</xdr:rowOff>
    </xdr:from>
    <xdr:to>
      <xdr:col>26</xdr:col>
      <xdr:colOff>355600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0F912-36AF-4A2A-AFC2-329D454AE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288925</xdr:colOff>
      <xdr:row>15</xdr:row>
      <xdr:rowOff>177800</xdr:rowOff>
    </xdr:from>
    <xdr:to>
      <xdr:col>26</xdr:col>
      <xdr:colOff>355600</xdr:colOff>
      <xdr:row>30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1ABE50-A97A-4C1C-808E-90CE3831C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523876</xdr:colOff>
      <xdr:row>5</xdr:row>
      <xdr:rowOff>0</xdr:rowOff>
    </xdr:from>
    <xdr:to>
      <xdr:col>19</xdr:col>
      <xdr:colOff>23814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99BC7C-9CF2-420A-8F35-A91600157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mmedhamid/Downloads/Facebook%20Correlation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ebook Correlation Summary"/>
    </sheetNames>
    <sheetDataSet>
      <sheetData sheetId="0">
        <row r="1">
          <cell r="B1" t="str">
            <v>App Event Optimization</v>
          </cell>
          <cell r="C1" t="str">
            <v>ROAS</v>
          </cell>
          <cell r="D1" t="str">
            <v>Other</v>
          </cell>
        </row>
        <row r="2">
          <cell r="A2">
            <v>43770</v>
          </cell>
          <cell r="B2">
            <v>16314</v>
          </cell>
          <cell r="C2">
            <v>19460</v>
          </cell>
          <cell r="D2">
            <v>558</v>
          </cell>
        </row>
        <row r="3">
          <cell r="A3">
            <v>43771</v>
          </cell>
          <cell r="B3">
            <v>16968</v>
          </cell>
          <cell r="C3">
            <v>17256</v>
          </cell>
          <cell r="D3">
            <v>552</v>
          </cell>
        </row>
        <row r="4">
          <cell r="A4">
            <v>43772</v>
          </cell>
          <cell r="B4">
            <v>13554</v>
          </cell>
          <cell r="C4">
            <v>14852</v>
          </cell>
          <cell r="D4">
            <v>748</v>
          </cell>
        </row>
        <row r="5">
          <cell r="A5">
            <v>43773</v>
          </cell>
          <cell r="B5">
            <v>14212</v>
          </cell>
          <cell r="C5">
            <v>18052</v>
          </cell>
          <cell r="D5">
            <v>682</v>
          </cell>
        </row>
        <row r="6">
          <cell r="A6">
            <v>43774</v>
          </cell>
          <cell r="B6">
            <v>10182</v>
          </cell>
          <cell r="C6">
            <v>15510</v>
          </cell>
          <cell r="D6">
            <v>516</v>
          </cell>
        </row>
        <row r="7">
          <cell r="A7">
            <v>43775</v>
          </cell>
          <cell r="B7">
            <v>10148</v>
          </cell>
          <cell r="C7">
            <v>13760</v>
          </cell>
          <cell r="D7">
            <v>390</v>
          </cell>
        </row>
        <row r="8">
          <cell r="A8">
            <v>43776</v>
          </cell>
          <cell r="B8">
            <v>6084</v>
          </cell>
          <cell r="C8">
            <v>13718</v>
          </cell>
          <cell r="D8">
            <v>544</v>
          </cell>
        </row>
        <row r="9">
          <cell r="A9">
            <v>43777</v>
          </cell>
          <cell r="B9">
            <v>8034</v>
          </cell>
          <cell r="C9">
            <v>14918</v>
          </cell>
          <cell r="D9">
            <v>544</v>
          </cell>
        </row>
        <row r="10">
          <cell r="A10">
            <v>43778</v>
          </cell>
          <cell r="B10">
            <v>10724</v>
          </cell>
          <cell r="C10">
            <v>20316</v>
          </cell>
          <cell r="D10">
            <v>604</v>
          </cell>
        </row>
        <row r="11">
          <cell r="A11">
            <v>43779</v>
          </cell>
          <cell r="B11">
            <v>6862</v>
          </cell>
          <cell r="C11">
            <v>14518</v>
          </cell>
          <cell r="D11">
            <v>826</v>
          </cell>
        </row>
        <row r="12">
          <cell r="A12">
            <v>43780</v>
          </cell>
          <cell r="B12">
            <v>10552</v>
          </cell>
          <cell r="C12">
            <v>18532</v>
          </cell>
          <cell r="D12">
            <v>838</v>
          </cell>
        </row>
        <row r="13">
          <cell r="A13">
            <v>43781</v>
          </cell>
          <cell r="B13">
            <v>10940</v>
          </cell>
          <cell r="C13">
            <v>16364</v>
          </cell>
          <cell r="D13">
            <v>642</v>
          </cell>
        </row>
        <row r="14">
          <cell r="A14">
            <v>43782</v>
          </cell>
          <cell r="B14">
            <v>5058</v>
          </cell>
          <cell r="C14">
            <v>10468</v>
          </cell>
          <cell r="D14">
            <v>726</v>
          </cell>
        </row>
        <row r="15">
          <cell r="A15">
            <v>43783</v>
          </cell>
          <cell r="B15">
            <v>4862</v>
          </cell>
          <cell r="C15">
            <v>8106</v>
          </cell>
          <cell r="D15">
            <v>616</v>
          </cell>
        </row>
        <row r="16">
          <cell r="A16">
            <v>43784</v>
          </cell>
          <cell r="B16">
            <v>9098</v>
          </cell>
          <cell r="C16">
            <v>10976</v>
          </cell>
          <cell r="D16">
            <v>672</v>
          </cell>
        </row>
        <row r="17">
          <cell r="A17">
            <v>43785</v>
          </cell>
          <cell r="B17">
            <v>10054</v>
          </cell>
          <cell r="C17">
            <v>11872</v>
          </cell>
          <cell r="D17">
            <v>364</v>
          </cell>
        </row>
        <row r="18">
          <cell r="A18">
            <v>43786</v>
          </cell>
          <cell r="B18">
            <v>7530</v>
          </cell>
          <cell r="C18">
            <v>9842</v>
          </cell>
          <cell r="D18">
            <v>446</v>
          </cell>
        </row>
        <row r="19">
          <cell r="A19">
            <v>43787</v>
          </cell>
          <cell r="B19">
            <v>7440</v>
          </cell>
          <cell r="C19">
            <v>10144</v>
          </cell>
          <cell r="D19">
            <v>480</v>
          </cell>
        </row>
        <row r="20">
          <cell r="A20">
            <v>43788</v>
          </cell>
          <cell r="B20">
            <v>6862</v>
          </cell>
          <cell r="C20">
            <v>10868</v>
          </cell>
          <cell r="D20">
            <v>420</v>
          </cell>
        </row>
        <row r="21">
          <cell r="A21">
            <v>43789</v>
          </cell>
          <cell r="B21">
            <v>5040</v>
          </cell>
          <cell r="C21">
            <v>10816</v>
          </cell>
          <cell r="D21">
            <v>560</v>
          </cell>
        </row>
        <row r="22">
          <cell r="A22">
            <v>43790</v>
          </cell>
          <cell r="B22">
            <v>6700</v>
          </cell>
          <cell r="C22">
            <v>14160</v>
          </cell>
          <cell r="D22">
            <v>580</v>
          </cell>
        </row>
        <row r="23">
          <cell r="A23">
            <v>43791</v>
          </cell>
          <cell r="B23">
            <v>8878</v>
          </cell>
          <cell r="C23">
            <v>18482</v>
          </cell>
          <cell r="D23">
            <v>594</v>
          </cell>
        </row>
        <row r="24">
          <cell r="A24">
            <v>43792</v>
          </cell>
          <cell r="B24">
            <v>9124</v>
          </cell>
          <cell r="C24">
            <v>18462</v>
          </cell>
          <cell r="D24">
            <v>700</v>
          </cell>
        </row>
        <row r="25">
          <cell r="A25">
            <v>43793</v>
          </cell>
          <cell r="B25">
            <v>9376</v>
          </cell>
          <cell r="C25">
            <v>16834</v>
          </cell>
          <cell r="D25">
            <v>650</v>
          </cell>
        </row>
        <row r="26">
          <cell r="A26">
            <v>43794</v>
          </cell>
          <cell r="B26">
            <v>9966</v>
          </cell>
          <cell r="C26">
            <v>15080</v>
          </cell>
          <cell r="D26">
            <v>580</v>
          </cell>
        </row>
        <row r="27">
          <cell r="A27">
            <v>43795</v>
          </cell>
          <cell r="B27">
            <v>10348</v>
          </cell>
          <cell r="C27">
            <v>17344</v>
          </cell>
          <cell r="D27">
            <v>594</v>
          </cell>
        </row>
        <row r="28">
          <cell r="A28">
            <v>43796</v>
          </cell>
          <cell r="B28">
            <v>9690</v>
          </cell>
          <cell r="C28">
            <v>16746</v>
          </cell>
          <cell r="D28">
            <v>790</v>
          </cell>
        </row>
        <row r="29">
          <cell r="A29">
            <v>43797</v>
          </cell>
          <cell r="B29">
            <v>9354</v>
          </cell>
          <cell r="C29">
            <v>11188</v>
          </cell>
          <cell r="D29">
            <v>742</v>
          </cell>
        </row>
        <row r="30">
          <cell r="A30">
            <v>43798</v>
          </cell>
          <cell r="B30">
            <v>11216</v>
          </cell>
          <cell r="C30">
            <v>18972</v>
          </cell>
          <cell r="D30">
            <v>546</v>
          </cell>
        </row>
        <row r="31">
          <cell r="A31">
            <v>43799</v>
          </cell>
          <cell r="B31">
            <v>10382</v>
          </cell>
          <cell r="C31">
            <v>19276</v>
          </cell>
          <cell r="D31">
            <v>638</v>
          </cell>
        </row>
        <row r="32">
          <cell r="A32">
            <v>43800</v>
          </cell>
          <cell r="B32">
            <v>7910</v>
          </cell>
          <cell r="C32">
            <v>14650</v>
          </cell>
          <cell r="D32">
            <v>804</v>
          </cell>
        </row>
        <row r="33">
          <cell r="A33">
            <v>43801</v>
          </cell>
          <cell r="B33">
            <v>7936</v>
          </cell>
          <cell r="C33">
            <v>14774</v>
          </cell>
          <cell r="D33">
            <v>1162</v>
          </cell>
        </row>
        <row r="34">
          <cell r="A34">
            <v>43802</v>
          </cell>
          <cell r="B34">
            <v>6824</v>
          </cell>
          <cell r="C34">
            <v>16302</v>
          </cell>
          <cell r="D34">
            <v>1018</v>
          </cell>
        </row>
        <row r="35">
          <cell r="A35">
            <v>43803</v>
          </cell>
          <cell r="B35">
            <v>7262</v>
          </cell>
          <cell r="C35">
            <v>15374</v>
          </cell>
          <cell r="D35">
            <v>828</v>
          </cell>
        </row>
        <row r="36">
          <cell r="A36">
            <v>43804</v>
          </cell>
          <cell r="B36">
            <v>8476</v>
          </cell>
          <cell r="C36">
            <v>16832</v>
          </cell>
          <cell r="D36">
            <v>966</v>
          </cell>
        </row>
        <row r="37">
          <cell r="A37">
            <v>43805</v>
          </cell>
          <cell r="B37">
            <v>10778</v>
          </cell>
          <cell r="C37">
            <v>19382</v>
          </cell>
          <cell r="D37">
            <v>898</v>
          </cell>
        </row>
        <row r="38">
          <cell r="A38">
            <v>43806</v>
          </cell>
          <cell r="B38">
            <v>10792</v>
          </cell>
          <cell r="C38">
            <v>18106</v>
          </cell>
          <cell r="D38">
            <v>824</v>
          </cell>
        </row>
        <row r="39">
          <cell r="A39">
            <v>43807</v>
          </cell>
          <cell r="B39">
            <v>9330</v>
          </cell>
          <cell r="C39">
            <v>14062</v>
          </cell>
          <cell r="D39">
            <v>846</v>
          </cell>
        </row>
        <row r="40">
          <cell r="A40">
            <v>43808</v>
          </cell>
          <cell r="B40">
            <v>10750</v>
          </cell>
          <cell r="C40">
            <v>19468</v>
          </cell>
          <cell r="D40">
            <v>996</v>
          </cell>
        </row>
        <row r="41">
          <cell r="A41">
            <v>43809</v>
          </cell>
          <cell r="B41">
            <v>10902</v>
          </cell>
          <cell r="C41">
            <v>19768</v>
          </cell>
          <cell r="D41">
            <v>1144</v>
          </cell>
        </row>
        <row r="42">
          <cell r="A42">
            <v>43810</v>
          </cell>
          <cell r="B42">
            <v>12386</v>
          </cell>
          <cell r="C42">
            <v>16034</v>
          </cell>
          <cell r="D42">
            <v>1434</v>
          </cell>
        </row>
        <row r="43">
          <cell r="A43">
            <v>43811</v>
          </cell>
          <cell r="B43">
            <v>7452</v>
          </cell>
          <cell r="C43">
            <v>9950</v>
          </cell>
          <cell r="D43">
            <v>1020</v>
          </cell>
        </row>
        <row r="44">
          <cell r="A44">
            <v>43812</v>
          </cell>
          <cell r="B44">
            <v>9618</v>
          </cell>
          <cell r="C44">
            <v>18076</v>
          </cell>
          <cell r="D44">
            <v>712</v>
          </cell>
        </row>
        <row r="45">
          <cell r="A45">
            <v>43813</v>
          </cell>
          <cell r="B45">
            <v>6598</v>
          </cell>
          <cell r="C45">
            <v>12050</v>
          </cell>
          <cell r="D45">
            <v>824</v>
          </cell>
        </row>
        <row r="46">
          <cell r="A46">
            <v>43814</v>
          </cell>
          <cell r="B46">
            <v>5022</v>
          </cell>
          <cell r="C46">
            <v>8398</v>
          </cell>
          <cell r="D46">
            <v>950</v>
          </cell>
        </row>
        <row r="47">
          <cell r="A47">
            <v>43815</v>
          </cell>
          <cell r="B47">
            <v>5896</v>
          </cell>
          <cell r="C47">
            <v>12780</v>
          </cell>
          <cell r="D47">
            <v>1036</v>
          </cell>
        </row>
        <row r="48">
          <cell r="A48">
            <v>43816</v>
          </cell>
          <cell r="B48">
            <v>4808</v>
          </cell>
          <cell r="C48">
            <v>10852</v>
          </cell>
          <cell r="D48">
            <v>928</v>
          </cell>
        </row>
        <row r="49">
          <cell r="A49">
            <v>43817</v>
          </cell>
          <cell r="B49">
            <v>5858</v>
          </cell>
          <cell r="C49">
            <v>13344</v>
          </cell>
          <cell r="D49">
            <v>994</v>
          </cell>
        </row>
        <row r="50">
          <cell r="A50">
            <v>43818</v>
          </cell>
          <cell r="B50">
            <v>6362</v>
          </cell>
          <cell r="C50">
            <v>12642</v>
          </cell>
          <cell r="D50">
            <v>708</v>
          </cell>
        </row>
        <row r="51">
          <cell r="A51">
            <v>43819</v>
          </cell>
          <cell r="B51">
            <v>7238</v>
          </cell>
          <cell r="C51">
            <v>18778</v>
          </cell>
          <cell r="D51">
            <v>556</v>
          </cell>
        </row>
        <row r="52">
          <cell r="A52">
            <v>43820</v>
          </cell>
          <cell r="B52">
            <v>8460</v>
          </cell>
          <cell r="C52">
            <v>24480</v>
          </cell>
          <cell r="D52">
            <v>872</v>
          </cell>
        </row>
        <row r="53">
          <cell r="A53">
            <v>43821</v>
          </cell>
          <cell r="B53">
            <v>8420</v>
          </cell>
          <cell r="C53">
            <v>20764</v>
          </cell>
          <cell r="D53">
            <v>976</v>
          </cell>
        </row>
        <row r="54">
          <cell r="A54">
            <v>43822</v>
          </cell>
          <cell r="B54">
            <v>7920</v>
          </cell>
          <cell r="C54">
            <v>18918</v>
          </cell>
          <cell r="D54">
            <v>848</v>
          </cell>
        </row>
        <row r="55">
          <cell r="A55">
            <v>43823</v>
          </cell>
          <cell r="B55">
            <v>9210</v>
          </cell>
          <cell r="C55">
            <v>15862</v>
          </cell>
          <cell r="D55">
            <v>828</v>
          </cell>
        </row>
        <row r="56">
          <cell r="A56">
            <v>43824</v>
          </cell>
          <cell r="B56">
            <v>13114</v>
          </cell>
          <cell r="C56">
            <v>16546</v>
          </cell>
          <cell r="D56">
            <v>830</v>
          </cell>
        </row>
        <row r="57">
          <cell r="A57">
            <v>43825</v>
          </cell>
          <cell r="B57">
            <v>14642</v>
          </cell>
          <cell r="C57">
            <v>19560</v>
          </cell>
          <cell r="D57">
            <v>936</v>
          </cell>
        </row>
        <row r="58">
          <cell r="A58">
            <v>43826</v>
          </cell>
          <cell r="B58">
            <v>12984</v>
          </cell>
          <cell r="C58">
            <v>17508</v>
          </cell>
          <cell r="D58">
            <v>996</v>
          </cell>
        </row>
        <row r="59">
          <cell r="A59">
            <v>43827</v>
          </cell>
          <cell r="B59">
            <v>12922</v>
          </cell>
          <cell r="C59">
            <v>16788</v>
          </cell>
          <cell r="D59">
            <v>1292</v>
          </cell>
        </row>
        <row r="60">
          <cell r="A60">
            <v>43828</v>
          </cell>
          <cell r="B60">
            <v>12200</v>
          </cell>
          <cell r="C60">
            <v>15068</v>
          </cell>
          <cell r="D60">
            <v>1658</v>
          </cell>
        </row>
        <row r="61">
          <cell r="A61">
            <v>43829</v>
          </cell>
          <cell r="B61">
            <v>14664</v>
          </cell>
          <cell r="C61">
            <v>20372</v>
          </cell>
          <cell r="D61">
            <v>1604</v>
          </cell>
        </row>
        <row r="62">
          <cell r="A62">
            <v>43830</v>
          </cell>
          <cell r="B62">
            <v>13246</v>
          </cell>
          <cell r="C62">
            <v>23200</v>
          </cell>
          <cell r="D62">
            <v>1398</v>
          </cell>
        </row>
        <row r="63">
          <cell r="A63">
            <v>43831</v>
          </cell>
          <cell r="B63">
            <v>8209</v>
          </cell>
          <cell r="C63">
            <v>13116</v>
          </cell>
          <cell r="D63">
            <v>623</v>
          </cell>
        </row>
        <row r="64">
          <cell r="A64">
            <v>43832</v>
          </cell>
          <cell r="B64">
            <v>10702</v>
          </cell>
          <cell r="C64">
            <v>15624</v>
          </cell>
          <cell r="D64">
            <v>827</v>
          </cell>
        </row>
        <row r="65">
          <cell r="A65">
            <v>43833</v>
          </cell>
          <cell r="B65">
            <v>7108</v>
          </cell>
          <cell r="C65">
            <v>14812</v>
          </cell>
          <cell r="D65">
            <v>751</v>
          </cell>
        </row>
        <row r="66">
          <cell r="A66">
            <v>43834</v>
          </cell>
          <cell r="B66">
            <v>7811</v>
          </cell>
          <cell r="C66">
            <v>15224</v>
          </cell>
          <cell r="D66">
            <v>842</v>
          </cell>
        </row>
        <row r="67">
          <cell r="A67">
            <v>43835</v>
          </cell>
          <cell r="B67">
            <v>6516</v>
          </cell>
          <cell r="C67">
            <v>10255</v>
          </cell>
          <cell r="D67">
            <v>757</v>
          </cell>
        </row>
        <row r="68">
          <cell r="A68">
            <v>43836</v>
          </cell>
          <cell r="B68">
            <v>7916</v>
          </cell>
          <cell r="C68">
            <v>12289</v>
          </cell>
          <cell r="D68">
            <v>730</v>
          </cell>
        </row>
        <row r="69">
          <cell r="A69">
            <v>43837</v>
          </cell>
          <cell r="B69">
            <v>7004</v>
          </cell>
          <cell r="C69">
            <v>12406</v>
          </cell>
          <cell r="D69">
            <v>760</v>
          </cell>
        </row>
        <row r="70">
          <cell r="A70">
            <v>43838</v>
          </cell>
          <cell r="B70">
            <v>6010</v>
          </cell>
          <cell r="C70">
            <v>11374</v>
          </cell>
          <cell r="D70">
            <v>686</v>
          </cell>
        </row>
        <row r="71">
          <cell r="A71">
            <v>43839</v>
          </cell>
          <cell r="B71">
            <v>5814</v>
          </cell>
          <cell r="C71">
            <v>10398</v>
          </cell>
          <cell r="D71">
            <v>453</v>
          </cell>
        </row>
        <row r="72">
          <cell r="A72">
            <v>43840</v>
          </cell>
          <cell r="B72">
            <v>6793</v>
          </cell>
          <cell r="C72">
            <v>12537</v>
          </cell>
          <cell r="D72">
            <v>455</v>
          </cell>
        </row>
        <row r="73">
          <cell r="A73">
            <v>43841</v>
          </cell>
          <cell r="B73">
            <v>7178</v>
          </cell>
          <cell r="C73">
            <v>11806</v>
          </cell>
          <cell r="D73">
            <v>515</v>
          </cell>
        </row>
        <row r="74">
          <cell r="A74">
            <v>43842</v>
          </cell>
          <cell r="B74">
            <v>6873</v>
          </cell>
          <cell r="C74">
            <v>15962</v>
          </cell>
          <cell r="D74">
            <v>649</v>
          </cell>
        </row>
        <row r="75">
          <cell r="A75">
            <v>43843</v>
          </cell>
          <cell r="B75">
            <v>7076</v>
          </cell>
          <cell r="C75">
            <v>14789</v>
          </cell>
          <cell r="D75">
            <v>667</v>
          </cell>
        </row>
        <row r="76">
          <cell r="A76">
            <v>43844</v>
          </cell>
          <cell r="B76">
            <v>6474</v>
          </cell>
          <cell r="C76">
            <v>12394</v>
          </cell>
          <cell r="D76">
            <v>577</v>
          </cell>
        </row>
        <row r="77">
          <cell r="A77">
            <v>43845</v>
          </cell>
          <cell r="B77">
            <v>6757</v>
          </cell>
          <cell r="C77">
            <v>12433</v>
          </cell>
          <cell r="D77">
            <v>557</v>
          </cell>
        </row>
        <row r="78">
          <cell r="A78">
            <v>43846</v>
          </cell>
          <cell r="B78">
            <v>7697</v>
          </cell>
          <cell r="C78">
            <v>13824</v>
          </cell>
          <cell r="D78">
            <v>625</v>
          </cell>
        </row>
        <row r="79">
          <cell r="A79">
            <v>43847</v>
          </cell>
          <cell r="B79">
            <v>6636</v>
          </cell>
          <cell r="C79">
            <v>11032</v>
          </cell>
          <cell r="D79">
            <v>430</v>
          </cell>
        </row>
        <row r="80">
          <cell r="A80">
            <v>43848</v>
          </cell>
          <cell r="B80">
            <v>7094</v>
          </cell>
          <cell r="C80">
            <v>11618</v>
          </cell>
          <cell r="D80">
            <v>537</v>
          </cell>
        </row>
        <row r="81">
          <cell r="A81">
            <v>43849</v>
          </cell>
          <cell r="B81">
            <v>7505</v>
          </cell>
          <cell r="C81">
            <v>11533</v>
          </cell>
          <cell r="D81">
            <v>568</v>
          </cell>
        </row>
        <row r="82">
          <cell r="A82">
            <v>43850</v>
          </cell>
          <cell r="B82">
            <v>8610</v>
          </cell>
          <cell r="C82">
            <v>10332</v>
          </cell>
          <cell r="D82">
            <v>627</v>
          </cell>
        </row>
        <row r="83">
          <cell r="A83">
            <v>43851</v>
          </cell>
          <cell r="B83">
            <v>9920</v>
          </cell>
          <cell r="C83">
            <v>10118</v>
          </cell>
          <cell r="D83">
            <v>750</v>
          </cell>
        </row>
        <row r="84">
          <cell r="A84">
            <v>43852</v>
          </cell>
          <cell r="B84">
            <v>7961</v>
          </cell>
          <cell r="C84">
            <v>9076</v>
          </cell>
          <cell r="D84">
            <v>735</v>
          </cell>
        </row>
        <row r="85">
          <cell r="A85">
            <v>43853</v>
          </cell>
          <cell r="B85">
            <v>7493</v>
          </cell>
          <cell r="C85">
            <v>8384</v>
          </cell>
          <cell r="D85">
            <v>632</v>
          </cell>
        </row>
        <row r="86">
          <cell r="A86">
            <v>43854</v>
          </cell>
          <cell r="B86">
            <v>6546</v>
          </cell>
          <cell r="C86">
            <v>8014</v>
          </cell>
          <cell r="D86">
            <v>637</v>
          </cell>
        </row>
        <row r="87">
          <cell r="A87">
            <v>43855</v>
          </cell>
          <cell r="B87">
            <v>6569</v>
          </cell>
          <cell r="C87">
            <v>8501</v>
          </cell>
          <cell r="D87">
            <v>682</v>
          </cell>
        </row>
        <row r="88">
          <cell r="A88">
            <v>43856</v>
          </cell>
          <cell r="B88">
            <v>5914</v>
          </cell>
          <cell r="C88">
            <v>6670</v>
          </cell>
          <cell r="D88">
            <v>923</v>
          </cell>
        </row>
        <row r="89">
          <cell r="A89">
            <v>43857</v>
          </cell>
          <cell r="B89">
            <v>5837</v>
          </cell>
          <cell r="C89">
            <v>6057</v>
          </cell>
          <cell r="D89">
            <v>1008</v>
          </cell>
        </row>
        <row r="90">
          <cell r="A90">
            <v>43858</v>
          </cell>
          <cell r="B90">
            <v>5190</v>
          </cell>
          <cell r="C90">
            <v>7180</v>
          </cell>
          <cell r="D90">
            <v>1048</v>
          </cell>
        </row>
        <row r="91">
          <cell r="A91">
            <v>43859</v>
          </cell>
          <cell r="B91">
            <v>5411</v>
          </cell>
          <cell r="C91">
            <v>6605</v>
          </cell>
          <cell r="D91">
            <v>756</v>
          </cell>
        </row>
        <row r="92">
          <cell r="A92">
            <v>43860</v>
          </cell>
          <cell r="B92">
            <v>3530</v>
          </cell>
          <cell r="C92">
            <v>4852</v>
          </cell>
          <cell r="D92">
            <v>759</v>
          </cell>
        </row>
        <row r="93">
          <cell r="A93">
            <v>43861</v>
          </cell>
          <cell r="B93">
            <v>3229</v>
          </cell>
          <cell r="C93">
            <v>4589</v>
          </cell>
          <cell r="D93">
            <v>606</v>
          </cell>
        </row>
        <row r="94">
          <cell r="A94">
            <v>43862</v>
          </cell>
          <cell r="B94">
            <v>3569</v>
          </cell>
          <cell r="C94">
            <v>3842</v>
          </cell>
          <cell r="D94">
            <v>743</v>
          </cell>
        </row>
        <row r="95">
          <cell r="A95">
            <v>43863</v>
          </cell>
          <cell r="B95">
            <v>3704</v>
          </cell>
          <cell r="C95">
            <v>4454</v>
          </cell>
          <cell r="D95">
            <v>884</v>
          </cell>
        </row>
        <row r="96">
          <cell r="A96">
            <v>43864</v>
          </cell>
          <cell r="B96">
            <v>4946</v>
          </cell>
          <cell r="C96">
            <v>5686</v>
          </cell>
          <cell r="D96">
            <v>793</v>
          </cell>
        </row>
        <row r="97">
          <cell r="A97">
            <v>43865</v>
          </cell>
          <cell r="B97">
            <v>4664</v>
          </cell>
          <cell r="C97">
            <v>7740</v>
          </cell>
          <cell r="D97">
            <v>866</v>
          </cell>
        </row>
        <row r="98">
          <cell r="A98">
            <v>43866</v>
          </cell>
          <cell r="B98">
            <v>5911</v>
          </cell>
          <cell r="C98">
            <v>8572</v>
          </cell>
          <cell r="D98">
            <v>849</v>
          </cell>
        </row>
        <row r="99">
          <cell r="A99">
            <v>43867</v>
          </cell>
          <cell r="B99">
            <v>7319</v>
          </cell>
          <cell r="C99">
            <v>9857</v>
          </cell>
          <cell r="D99">
            <v>882</v>
          </cell>
        </row>
        <row r="100">
          <cell r="A100">
            <v>43868</v>
          </cell>
          <cell r="B100">
            <v>7528</v>
          </cell>
          <cell r="C100">
            <v>8741</v>
          </cell>
          <cell r="D100">
            <v>877</v>
          </cell>
        </row>
        <row r="101">
          <cell r="A101">
            <v>43869</v>
          </cell>
          <cell r="B101">
            <v>7774</v>
          </cell>
          <cell r="C101">
            <v>9499</v>
          </cell>
          <cell r="D101">
            <v>843</v>
          </cell>
        </row>
        <row r="102">
          <cell r="A102">
            <v>43870</v>
          </cell>
          <cell r="B102">
            <v>7077</v>
          </cell>
          <cell r="C102">
            <v>7739</v>
          </cell>
          <cell r="D102">
            <v>894</v>
          </cell>
        </row>
        <row r="103">
          <cell r="A103">
            <v>43871</v>
          </cell>
          <cell r="B103">
            <v>6239</v>
          </cell>
          <cell r="C103">
            <v>8051</v>
          </cell>
          <cell r="D103">
            <v>1199</v>
          </cell>
        </row>
        <row r="104">
          <cell r="A104">
            <v>43872</v>
          </cell>
          <cell r="B104">
            <v>7008</v>
          </cell>
          <cell r="C104">
            <v>8745</v>
          </cell>
          <cell r="D104">
            <v>903</v>
          </cell>
        </row>
        <row r="105">
          <cell r="A105">
            <v>43873</v>
          </cell>
          <cell r="B105">
            <v>8446</v>
          </cell>
          <cell r="C105">
            <v>8622</v>
          </cell>
          <cell r="D105">
            <v>697</v>
          </cell>
        </row>
        <row r="106">
          <cell r="A106">
            <v>43874</v>
          </cell>
          <cell r="B106">
            <v>8126</v>
          </cell>
          <cell r="C106">
            <v>7904</v>
          </cell>
          <cell r="D106">
            <v>865</v>
          </cell>
        </row>
        <row r="107">
          <cell r="A107">
            <v>43875</v>
          </cell>
          <cell r="B107">
            <v>6608</v>
          </cell>
          <cell r="C107">
            <v>8836</v>
          </cell>
          <cell r="D107">
            <v>857</v>
          </cell>
        </row>
        <row r="108">
          <cell r="A108">
            <v>43876</v>
          </cell>
          <cell r="B108">
            <v>6712</v>
          </cell>
          <cell r="C108">
            <v>8376</v>
          </cell>
          <cell r="D108">
            <v>679</v>
          </cell>
        </row>
        <row r="109">
          <cell r="A109">
            <v>43877</v>
          </cell>
          <cell r="B109">
            <v>6267</v>
          </cell>
          <cell r="C109">
            <v>6827</v>
          </cell>
          <cell r="D109">
            <v>1055</v>
          </cell>
        </row>
        <row r="110">
          <cell r="A110">
            <v>43878</v>
          </cell>
          <cell r="B110">
            <v>6785</v>
          </cell>
          <cell r="C110">
            <v>6768</v>
          </cell>
          <cell r="D110">
            <v>974</v>
          </cell>
        </row>
        <row r="111">
          <cell r="A111">
            <v>43879</v>
          </cell>
          <cell r="B111">
            <v>8461</v>
          </cell>
          <cell r="C111">
            <v>9157</v>
          </cell>
          <cell r="D111">
            <v>1176</v>
          </cell>
        </row>
        <row r="112">
          <cell r="A112">
            <v>43880</v>
          </cell>
          <cell r="B112">
            <v>9482</v>
          </cell>
          <cell r="C112">
            <v>9131</v>
          </cell>
          <cell r="D112">
            <v>955</v>
          </cell>
        </row>
        <row r="113">
          <cell r="A113">
            <v>43881</v>
          </cell>
          <cell r="B113">
            <v>8689</v>
          </cell>
          <cell r="C113">
            <v>8506</v>
          </cell>
          <cell r="D113">
            <v>1047</v>
          </cell>
        </row>
        <row r="114">
          <cell r="A114">
            <v>43882</v>
          </cell>
          <cell r="B114">
            <v>8419</v>
          </cell>
          <cell r="C114">
            <v>8446</v>
          </cell>
          <cell r="D114">
            <v>811</v>
          </cell>
        </row>
        <row r="115">
          <cell r="A115">
            <v>43883</v>
          </cell>
          <cell r="B115">
            <v>8000</v>
          </cell>
          <cell r="C115">
            <v>9991</v>
          </cell>
          <cell r="D115">
            <v>852</v>
          </cell>
        </row>
        <row r="116">
          <cell r="A116">
            <v>43884</v>
          </cell>
          <cell r="B116">
            <v>5397</v>
          </cell>
          <cell r="C116">
            <v>7941</v>
          </cell>
          <cell r="D116">
            <v>649</v>
          </cell>
        </row>
        <row r="117">
          <cell r="A117">
            <v>43885</v>
          </cell>
          <cell r="B117">
            <v>6185</v>
          </cell>
          <cell r="C117">
            <v>9407</v>
          </cell>
          <cell r="D117">
            <v>956</v>
          </cell>
        </row>
        <row r="118">
          <cell r="A118">
            <v>43886</v>
          </cell>
          <cell r="B118">
            <v>5395</v>
          </cell>
          <cell r="C118">
            <v>6666</v>
          </cell>
          <cell r="D118">
            <v>790</v>
          </cell>
        </row>
        <row r="119">
          <cell r="A119">
            <v>43887</v>
          </cell>
          <cell r="B119">
            <v>4887</v>
          </cell>
          <cell r="C119">
            <v>6378</v>
          </cell>
          <cell r="D119">
            <v>786</v>
          </cell>
        </row>
        <row r="120">
          <cell r="A120">
            <v>43888</v>
          </cell>
          <cell r="B120">
            <v>4970</v>
          </cell>
          <cell r="C120">
            <v>7104</v>
          </cell>
          <cell r="D120">
            <v>912</v>
          </cell>
        </row>
        <row r="121">
          <cell r="A121">
            <v>43889</v>
          </cell>
          <cell r="B121">
            <v>5081</v>
          </cell>
          <cell r="C121">
            <v>8529</v>
          </cell>
          <cell r="D121">
            <v>674</v>
          </cell>
        </row>
        <row r="122">
          <cell r="A122">
            <v>43890</v>
          </cell>
          <cell r="B122">
            <v>4372</v>
          </cell>
          <cell r="C122">
            <v>7606</v>
          </cell>
          <cell r="D122">
            <v>491</v>
          </cell>
        </row>
        <row r="123">
          <cell r="A123">
            <v>43891</v>
          </cell>
          <cell r="B123">
            <v>4173</v>
          </cell>
          <cell r="C123">
            <v>8310</v>
          </cell>
          <cell r="D123">
            <v>475</v>
          </cell>
        </row>
        <row r="124">
          <cell r="A124">
            <v>43892</v>
          </cell>
          <cell r="B124">
            <v>7139</v>
          </cell>
          <cell r="C124">
            <v>12319</v>
          </cell>
          <cell r="D124">
            <v>647</v>
          </cell>
        </row>
        <row r="125">
          <cell r="A125">
            <v>43893</v>
          </cell>
          <cell r="B125">
            <v>6621</v>
          </cell>
          <cell r="C125">
            <v>9913</v>
          </cell>
          <cell r="D125">
            <v>637</v>
          </cell>
        </row>
        <row r="126">
          <cell r="A126">
            <v>43894</v>
          </cell>
          <cell r="B126">
            <v>5704</v>
          </cell>
          <cell r="C126">
            <v>10610</v>
          </cell>
          <cell r="D126">
            <v>816</v>
          </cell>
        </row>
        <row r="127">
          <cell r="A127">
            <v>43895</v>
          </cell>
          <cell r="B127">
            <v>6206</v>
          </cell>
          <cell r="C127">
            <v>9923</v>
          </cell>
          <cell r="D127">
            <v>863</v>
          </cell>
        </row>
        <row r="128">
          <cell r="A128">
            <v>43896</v>
          </cell>
          <cell r="B128">
            <v>6192</v>
          </cell>
          <cell r="C128">
            <v>11111</v>
          </cell>
          <cell r="D128">
            <v>567</v>
          </cell>
        </row>
        <row r="129">
          <cell r="A129">
            <v>43897</v>
          </cell>
          <cell r="B129">
            <v>7420</v>
          </cell>
          <cell r="C129">
            <v>11523</v>
          </cell>
          <cell r="D129">
            <v>368</v>
          </cell>
        </row>
        <row r="130">
          <cell r="A130">
            <v>43898</v>
          </cell>
          <cell r="B130">
            <v>7433</v>
          </cell>
          <cell r="C130">
            <v>10749</v>
          </cell>
          <cell r="D130">
            <v>777</v>
          </cell>
        </row>
        <row r="131">
          <cell r="A131">
            <v>43899</v>
          </cell>
          <cell r="B131">
            <v>7032</v>
          </cell>
          <cell r="C131">
            <v>8824</v>
          </cell>
          <cell r="D131">
            <v>1123</v>
          </cell>
        </row>
        <row r="132">
          <cell r="A132">
            <v>43900</v>
          </cell>
          <cell r="B132">
            <v>7162</v>
          </cell>
          <cell r="C132">
            <v>7900</v>
          </cell>
          <cell r="D132">
            <v>737</v>
          </cell>
        </row>
        <row r="133">
          <cell r="A133">
            <v>43901</v>
          </cell>
          <cell r="B133">
            <v>7385</v>
          </cell>
          <cell r="C133">
            <v>7762</v>
          </cell>
          <cell r="D133">
            <v>757</v>
          </cell>
        </row>
        <row r="134">
          <cell r="A134">
            <v>43902</v>
          </cell>
          <cell r="B134">
            <v>7933</v>
          </cell>
          <cell r="C134">
            <v>7635</v>
          </cell>
          <cell r="D134">
            <v>803</v>
          </cell>
        </row>
        <row r="135">
          <cell r="A135">
            <v>43903</v>
          </cell>
          <cell r="B135">
            <v>8196</v>
          </cell>
          <cell r="C135">
            <v>7358</v>
          </cell>
          <cell r="D135">
            <v>570</v>
          </cell>
        </row>
        <row r="136">
          <cell r="A136">
            <v>43904</v>
          </cell>
          <cell r="B136">
            <v>10437</v>
          </cell>
          <cell r="C136">
            <v>8933</v>
          </cell>
          <cell r="D136">
            <v>836</v>
          </cell>
        </row>
        <row r="137">
          <cell r="A137">
            <v>43905</v>
          </cell>
          <cell r="B137">
            <v>8347</v>
          </cell>
          <cell r="C137">
            <v>7831</v>
          </cell>
          <cell r="D137">
            <v>744</v>
          </cell>
        </row>
        <row r="138">
          <cell r="A138">
            <v>43906</v>
          </cell>
          <cell r="B138">
            <v>9025</v>
          </cell>
          <cell r="C138">
            <v>8546</v>
          </cell>
          <cell r="D138">
            <v>745</v>
          </cell>
        </row>
        <row r="139">
          <cell r="A139">
            <v>43907</v>
          </cell>
          <cell r="B139">
            <v>11126</v>
          </cell>
          <cell r="C139">
            <v>10759</v>
          </cell>
          <cell r="D139">
            <v>667</v>
          </cell>
        </row>
        <row r="140">
          <cell r="A140">
            <v>43908</v>
          </cell>
          <cell r="B140">
            <v>11194</v>
          </cell>
          <cell r="C140">
            <v>11977</v>
          </cell>
          <cell r="D140">
            <v>678</v>
          </cell>
        </row>
        <row r="141">
          <cell r="A141">
            <v>43909</v>
          </cell>
          <cell r="B141">
            <v>11137</v>
          </cell>
          <cell r="C141">
            <v>14898</v>
          </cell>
          <cell r="D141">
            <v>900</v>
          </cell>
        </row>
        <row r="142">
          <cell r="A142">
            <v>43910</v>
          </cell>
          <cell r="B142">
            <v>12593</v>
          </cell>
          <cell r="C142">
            <v>19915</v>
          </cell>
          <cell r="D142">
            <v>882</v>
          </cell>
        </row>
        <row r="143">
          <cell r="A143">
            <v>43911</v>
          </cell>
          <cell r="B143">
            <v>14733</v>
          </cell>
          <cell r="C143">
            <v>21923</v>
          </cell>
          <cell r="D143">
            <v>1080</v>
          </cell>
        </row>
        <row r="144">
          <cell r="A144">
            <v>43912</v>
          </cell>
          <cell r="B144">
            <v>9544</v>
          </cell>
          <cell r="C144">
            <v>12519</v>
          </cell>
          <cell r="D144">
            <v>1203</v>
          </cell>
        </row>
        <row r="145">
          <cell r="A145">
            <v>43913</v>
          </cell>
          <cell r="B145">
            <v>9466</v>
          </cell>
          <cell r="C145">
            <v>15005</v>
          </cell>
          <cell r="D145">
            <v>919</v>
          </cell>
        </row>
        <row r="146">
          <cell r="A146">
            <v>43914</v>
          </cell>
          <cell r="B146">
            <v>8185</v>
          </cell>
          <cell r="C146">
            <v>16121</v>
          </cell>
          <cell r="D146">
            <v>878</v>
          </cell>
        </row>
        <row r="147">
          <cell r="A147">
            <v>43915</v>
          </cell>
          <cell r="B147">
            <v>10153</v>
          </cell>
          <cell r="C147">
            <v>23280</v>
          </cell>
          <cell r="D147">
            <v>1013</v>
          </cell>
        </row>
        <row r="148">
          <cell r="A148">
            <v>43916</v>
          </cell>
          <cell r="B148">
            <v>7975</v>
          </cell>
          <cell r="C148">
            <v>20499</v>
          </cell>
          <cell r="D148">
            <v>926</v>
          </cell>
        </row>
        <row r="149">
          <cell r="A149">
            <v>43917</v>
          </cell>
          <cell r="B149">
            <v>6082</v>
          </cell>
          <cell r="C149">
            <v>19675</v>
          </cell>
          <cell r="D149">
            <v>560</v>
          </cell>
        </row>
        <row r="150">
          <cell r="A150">
            <v>43918</v>
          </cell>
          <cell r="B150">
            <v>5871</v>
          </cell>
          <cell r="C150">
            <v>17653</v>
          </cell>
          <cell r="D150">
            <v>523</v>
          </cell>
        </row>
        <row r="151">
          <cell r="A151">
            <v>43919</v>
          </cell>
          <cell r="B151">
            <v>6119</v>
          </cell>
          <cell r="C151">
            <v>19691</v>
          </cell>
          <cell r="D151">
            <v>522</v>
          </cell>
        </row>
        <row r="152">
          <cell r="A152">
            <v>43920</v>
          </cell>
          <cell r="B152">
            <v>7111</v>
          </cell>
          <cell r="C152">
            <v>16851</v>
          </cell>
          <cell r="D152">
            <v>658</v>
          </cell>
        </row>
        <row r="153">
          <cell r="A153">
            <v>43921</v>
          </cell>
          <cell r="B153">
            <v>6958</v>
          </cell>
          <cell r="C153">
            <v>16619</v>
          </cell>
          <cell r="D153">
            <v>706</v>
          </cell>
        </row>
        <row r="154">
          <cell r="A154">
            <v>43922</v>
          </cell>
          <cell r="B154">
            <v>5383</v>
          </cell>
          <cell r="C154">
            <v>15518</v>
          </cell>
          <cell r="D154">
            <v>0</v>
          </cell>
        </row>
        <row r="155">
          <cell r="A155">
            <v>43923</v>
          </cell>
          <cell r="B155">
            <v>5391</v>
          </cell>
          <cell r="C155">
            <v>12736</v>
          </cell>
          <cell r="D155">
            <v>0</v>
          </cell>
        </row>
        <row r="156">
          <cell r="A156">
            <v>43924</v>
          </cell>
          <cell r="B156">
            <v>4876</v>
          </cell>
          <cell r="C156">
            <v>15224</v>
          </cell>
          <cell r="D156">
            <v>0</v>
          </cell>
        </row>
        <row r="157">
          <cell r="A157">
            <v>43925</v>
          </cell>
          <cell r="B157">
            <v>4876</v>
          </cell>
          <cell r="C157">
            <v>12753</v>
          </cell>
          <cell r="D157">
            <v>0</v>
          </cell>
        </row>
        <row r="158">
          <cell r="A158">
            <v>43926</v>
          </cell>
          <cell r="B158">
            <v>3921</v>
          </cell>
          <cell r="C158">
            <v>13317</v>
          </cell>
          <cell r="D158">
            <v>0</v>
          </cell>
        </row>
        <row r="159">
          <cell r="A159">
            <v>43927</v>
          </cell>
          <cell r="B159">
            <v>5227</v>
          </cell>
          <cell r="C159">
            <v>15161</v>
          </cell>
          <cell r="D159">
            <v>0</v>
          </cell>
        </row>
        <row r="160">
          <cell r="A160">
            <v>43928</v>
          </cell>
          <cell r="B160">
            <v>6723</v>
          </cell>
          <cell r="C160">
            <v>16564</v>
          </cell>
          <cell r="D160">
            <v>0</v>
          </cell>
        </row>
        <row r="161">
          <cell r="A161">
            <v>43929</v>
          </cell>
          <cell r="B161">
            <v>7305</v>
          </cell>
          <cell r="C161">
            <v>15165</v>
          </cell>
          <cell r="D161">
            <v>0</v>
          </cell>
        </row>
        <row r="162">
          <cell r="A162">
            <v>43930</v>
          </cell>
          <cell r="B162">
            <v>7248</v>
          </cell>
          <cell r="C162">
            <v>16832</v>
          </cell>
          <cell r="D162">
            <v>0</v>
          </cell>
        </row>
        <row r="163">
          <cell r="A163">
            <v>43931</v>
          </cell>
          <cell r="B163">
            <v>5995</v>
          </cell>
          <cell r="C163">
            <v>16480</v>
          </cell>
          <cell r="D163">
            <v>0</v>
          </cell>
        </row>
        <row r="164">
          <cell r="A164">
            <v>43932</v>
          </cell>
          <cell r="B164">
            <v>6751</v>
          </cell>
          <cell r="C164">
            <v>14427</v>
          </cell>
          <cell r="D164">
            <v>0</v>
          </cell>
        </row>
        <row r="165">
          <cell r="A165">
            <v>43933</v>
          </cell>
          <cell r="B165">
            <v>7834</v>
          </cell>
          <cell r="C165">
            <v>14400</v>
          </cell>
          <cell r="D165">
            <v>0</v>
          </cell>
        </row>
        <row r="166">
          <cell r="A166">
            <v>43934</v>
          </cell>
          <cell r="B166">
            <v>9017</v>
          </cell>
          <cell r="C166">
            <v>16821</v>
          </cell>
          <cell r="D166">
            <v>0</v>
          </cell>
        </row>
        <row r="167">
          <cell r="A167">
            <v>43935</v>
          </cell>
          <cell r="B167">
            <v>7705</v>
          </cell>
          <cell r="C167">
            <v>15409</v>
          </cell>
          <cell r="D167">
            <v>0</v>
          </cell>
        </row>
        <row r="168">
          <cell r="A168">
            <v>43936</v>
          </cell>
          <cell r="B168">
            <v>7102</v>
          </cell>
          <cell r="C168">
            <v>13564</v>
          </cell>
          <cell r="D168">
            <v>0</v>
          </cell>
        </row>
        <row r="169">
          <cell r="A169">
            <v>43937</v>
          </cell>
          <cell r="B169">
            <v>6974</v>
          </cell>
          <cell r="C169">
            <v>14366</v>
          </cell>
          <cell r="D169">
            <v>0</v>
          </cell>
        </row>
        <row r="170">
          <cell r="A170">
            <v>43938</v>
          </cell>
          <cell r="B170">
            <v>5569</v>
          </cell>
          <cell r="C170">
            <v>13082</v>
          </cell>
          <cell r="D170">
            <v>0</v>
          </cell>
        </row>
        <row r="171">
          <cell r="A171">
            <v>43939</v>
          </cell>
          <cell r="B171">
            <v>5411</v>
          </cell>
          <cell r="C171">
            <v>12443</v>
          </cell>
          <cell r="D171">
            <v>0</v>
          </cell>
        </row>
        <row r="172">
          <cell r="A172">
            <v>43940</v>
          </cell>
          <cell r="B172">
            <v>5258</v>
          </cell>
          <cell r="C172">
            <v>11307</v>
          </cell>
          <cell r="D172">
            <v>0</v>
          </cell>
        </row>
        <row r="173">
          <cell r="A173">
            <v>43941</v>
          </cell>
          <cell r="B173">
            <v>7436</v>
          </cell>
          <cell r="C173">
            <v>13945</v>
          </cell>
          <cell r="D173">
            <v>0</v>
          </cell>
        </row>
        <row r="174">
          <cell r="A174">
            <v>43942</v>
          </cell>
          <cell r="B174">
            <v>7710</v>
          </cell>
          <cell r="C174">
            <v>19258</v>
          </cell>
          <cell r="D174">
            <v>0</v>
          </cell>
        </row>
        <row r="175">
          <cell r="A175">
            <v>43943</v>
          </cell>
          <cell r="B175">
            <v>8010</v>
          </cell>
          <cell r="C175">
            <v>21255</v>
          </cell>
          <cell r="D175">
            <v>0</v>
          </cell>
        </row>
        <row r="176">
          <cell r="A176">
            <v>43944</v>
          </cell>
          <cell r="B176">
            <v>7197</v>
          </cell>
          <cell r="C176">
            <v>18727</v>
          </cell>
          <cell r="D176">
            <v>0</v>
          </cell>
        </row>
        <row r="177">
          <cell r="A177">
            <v>43945</v>
          </cell>
          <cell r="B177">
            <v>8002</v>
          </cell>
          <cell r="C177">
            <v>18853</v>
          </cell>
          <cell r="D177">
            <v>0</v>
          </cell>
        </row>
        <row r="178">
          <cell r="A178">
            <v>43946</v>
          </cell>
          <cell r="B178">
            <v>7680</v>
          </cell>
          <cell r="C178">
            <v>19800</v>
          </cell>
          <cell r="D178">
            <v>0</v>
          </cell>
        </row>
        <row r="179">
          <cell r="A179">
            <v>43947</v>
          </cell>
          <cell r="B179">
            <v>6006</v>
          </cell>
          <cell r="C179">
            <v>15960</v>
          </cell>
          <cell r="D179">
            <v>0</v>
          </cell>
        </row>
        <row r="180">
          <cell r="A180">
            <v>43948</v>
          </cell>
          <cell r="B180">
            <v>12090</v>
          </cell>
          <cell r="C180">
            <v>19929</v>
          </cell>
          <cell r="D180">
            <v>3068</v>
          </cell>
        </row>
        <row r="181">
          <cell r="A181">
            <v>43949</v>
          </cell>
          <cell r="B181">
            <v>45557</v>
          </cell>
          <cell r="C181">
            <v>19791</v>
          </cell>
          <cell r="D181">
            <v>14755</v>
          </cell>
        </row>
        <row r="182">
          <cell r="A182">
            <v>43950</v>
          </cell>
          <cell r="B182">
            <v>42693</v>
          </cell>
          <cell r="C182">
            <v>14179</v>
          </cell>
          <cell r="D182">
            <v>12727</v>
          </cell>
        </row>
        <row r="183">
          <cell r="A183">
            <v>43951</v>
          </cell>
          <cell r="B183">
            <v>40067</v>
          </cell>
          <cell r="C183">
            <v>13233</v>
          </cell>
          <cell r="D183">
            <v>9644</v>
          </cell>
        </row>
        <row r="184">
          <cell r="A184">
            <v>43952</v>
          </cell>
          <cell r="B184">
            <v>32900</v>
          </cell>
          <cell r="C184">
            <v>12723</v>
          </cell>
          <cell r="D184">
            <v>11700</v>
          </cell>
        </row>
        <row r="185">
          <cell r="A185">
            <v>43953</v>
          </cell>
          <cell r="B185">
            <v>35360</v>
          </cell>
          <cell r="C185">
            <v>15444</v>
          </cell>
          <cell r="D185">
            <v>12922</v>
          </cell>
        </row>
        <row r="186">
          <cell r="A186">
            <v>43954</v>
          </cell>
          <cell r="B186">
            <v>29898</v>
          </cell>
          <cell r="C186">
            <v>11233</v>
          </cell>
          <cell r="D186">
            <v>9153</v>
          </cell>
        </row>
        <row r="187">
          <cell r="A187">
            <v>43955</v>
          </cell>
          <cell r="B187">
            <v>29040</v>
          </cell>
          <cell r="C187">
            <v>10221</v>
          </cell>
          <cell r="D187">
            <v>12283</v>
          </cell>
        </row>
        <row r="188">
          <cell r="A188">
            <v>43956</v>
          </cell>
          <cell r="B188">
            <v>34139</v>
          </cell>
          <cell r="C188">
            <v>10520</v>
          </cell>
          <cell r="D188">
            <v>10383</v>
          </cell>
        </row>
        <row r="189">
          <cell r="A189">
            <v>43957</v>
          </cell>
          <cell r="B189">
            <v>35669</v>
          </cell>
          <cell r="C189">
            <v>20077</v>
          </cell>
          <cell r="D189">
            <v>9080</v>
          </cell>
        </row>
        <row r="190">
          <cell r="A190">
            <v>43958</v>
          </cell>
          <cell r="B190">
            <v>30425</v>
          </cell>
          <cell r="C190">
            <v>42764</v>
          </cell>
          <cell r="D190">
            <v>10937</v>
          </cell>
        </row>
        <row r="191">
          <cell r="A191">
            <v>43959</v>
          </cell>
          <cell r="B191">
            <v>24416</v>
          </cell>
          <cell r="C191">
            <v>41022</v>
          </cell>
          <cell r="D191">
            <v>18905</v>
          </cell>
        </row>
        <row r="192">
          <cell r="A192">
            <v>43960</v>
          </cell>
          <cell r="B192">
            <v>22453</v>
          </cell>
          <cell r="C192">
            <v>64899</v>
          </cell>
          <cell r="D192">
            <v>14421</v>
          </cell>
        </row>
        <row r="193">
          <cell r="A193">
            <v>43961</v>
          </cell>
          <cell r="B193">
            <v>23012</v>
          </cell>
          <cell r="C193">
            <v>47780</v>
          </cell>
          <cell r="D193">
            <v>17469</v>
          </cell>
        </row>
        <row r="194">
          <cell r="A194">
            <v>43962</v>
          </cell>
          <cell r="B194">
            <v>21351</v>
          </cell>
          <cell r="C194">
            <v>40695</v>
          </cell>
          <cell r="D194">
            <v>19745</v>
          </cell>
        </row>
        <row r="195">
          <cell r="A195">
            <v>43963</v>
          </cell>
          <cell r="B195">
            <v>22572</v>
          </cell>
          <cell r="C195">
            <v>44359</v>
          </cell>
          <cell r="D195">
            <v>26084</v>
          </cell>
        </row>
        <row r="196">
          <cell r="A196">
            <v>43964</v>
          </cell>
          <cell r="B196">
            <v>24043</v>
          </cell>
          <cell r="C196">
            <v>44972</v>
          </cell>
          <cell r="D196">
            <v>23383</v>
          </cell>
        </row>
        <row r="197">
          <cell r="A197">
            <v>43965</v>
          </cell>
          <cell r="B197">
            <v>30274</v>
          </cell>
          <cell r="C197">
            <v>39239</v>
          </cell>
          <cell r="D197">
            <v>25689</v>
          </cell>
        </row>
        <row r="198">
          <cell r="A198">
            <v>43966</v>
          </cell>
          <cell r="B198">
            <v>31041</v>
          </cell>
          <cell r="C198">
            <v>68880</v>
          </cell>
          <cell r="D198">
            <v>24175</v>
          </cell>
        </row>
        <row r="199">
          <cell r="A199">
            <v>43967</v>
          </cell>
          <cell r="B199">
            <v>29013</v>
          </cell>
          <cell r="C199">
            <v>77947</v>
          </cell>
          <cell r="D199">
            <v>22911</v>
          </cell>
        </row>
        <row r="200">
          <cell r="A200">
            <v>43968</v>
          </cell>
          <cell r="B200">
            <v>25218</v>
          </cell>
          <cell r="C200">
            <v>60827</v>
          </cell>
          <cell r="D200">
            <v>22130</v>
          </cell>
        </row>
        <row r="201">
          <cell r="A201">
            <v>43969</v>
          </cell>
          <cell r="B201">
            <v>35869</v>
          </cell>
          <cell r="C201">
            <v>78123</v>
          </cell>
          <cell r="D201">
            <v>24597</v>
          </cell>
        </row>
        <row r="202">
          <cell r="A202">
            <v>43970</v>
          </cell>
          <cell r="B202">
            <v>39173</v>
          </cell>
          <cell r="C202">
            <v>70127</v>
          </cell>
          <cell r="D202">
            <v>26570</v>
          </cell>
        </row>
        <row r="203">
          <cell r="A203">
            <v>43971</v>
          </cell>
          <cell r="B203">
            <v>35643</v>
          </cell>
          <cell r="C203">
            <v>51408</v>
          </cell>
          <cell r="D203">
            <v>21212</v>
          </cell>
        </row>
        <row r="204">
          <cell r="A204">
            <v>43972</v>
          </cell>
          <cell r="B204">
            <v>24653</v>
          </cell>
          <cell r="C204">
            <v>53061</v>
          </cell>
          <cell r="D204">
            <v>23095</v>
          </cell>
        </row>
        <row r="205">
          <cell r="A205">
            <v>43973</v>
          </cell>
          <cell r="B205">
            <v>32705</v>
          </cell>
          <cell r="C205">
            <v>65437</v>
          </cell>
          <cell r="D205">
            <v>22550</v>
          </cell>
        </row>
        <row r="206">
          <cell r="A206">
            <v>43974</v>
          </cell>
          <cell r="B206">
            <v>34166</v>
          </cell>
          <cell r="C206">
            <v>52174</v>
          </cell>
          <cell r="D206">
            <v>18958</v>
          </cell>
        </row>
        <row r="207">
          <cell r="A207">
            <v>43975</v>
          </cell>
          <cell r="B207">
            <v>30838</v>
          </cell>
          <cell r="C207">
            <v>38001</v>
          </cell>
          <cell r="D207">
            <v>18898</v>
          </cell>
        </row>
        <row r="208">
          <cell r="A208">
            <v>43976</v>
          </cell>
          <cell r="B208">
            <v>30804</v>
          </cell>
          <cell r="C208">
            <v>48509</v>
          </cell>
          <cell r="D208">
            <v>22571</v>
          </cell>
        </row>
        <row r="209">
          <cell r="A209">
            <v>43977</v>
          </cell>
          <cell r="B209">
            <v>27318</v>
          </cell>
          <cell r="C209">
            <v>49993</v>
          </cell>
          <cell r="D209">
            <v>22009</v>
          </cell>
        </row>
        <row r="210">
          <cell r="A210">
            <v>43978</v>
          </cell>
          <cell r="B210">
            <v>30461</v>
          </cell>
          <cell r="C210">
            <v>57902</v>
          </cell>
          <cell r="D210">
            <v>21866</v>
          </cell>
        </row>
        <row r="211">
          <cell r="A211">
            <v>43979</v>
          </cell>
          <cell r="B211">
            <v>25820</v>
          </cell>
          <cell r="C211">
            <v>46843</v>
          </cell>
          <cell r="D211">
            <v>24257</v>
          </cell>
        </row>
        <row r="212">
          <cell r="A212">
            <v>43980</v>
          </cell>
          <cell r="B212">
            <v>25547</v>
          </cell>
          <cell r="C212">
            <v>63049</v>
          </cell>
          <cell r="D212">
            <v>20912</v>
          </cell>
        </row>
        <row r="213">
          <cell r="A213">
            <v>43981</v>
          </cell>
          <cell r="B213">
            <v>28005</v>
          </cell>
          <cell r="C213">
            <v>60591</v>
          </cell>
          <cell r="D213">
            <v>22483</v>
          </cell>
        </row>
        <row r="214">
          <cell r="A214">
            <v>43982</v>
          </cell>
          <cell r="B214">
            <v>24903</v>
          </cell>
          <cell r="C214">
            <v>66652</v>
          </cell>
          <cell r="D214">
            <v>20776</v>
          </cell>
        </row>
        <row r="215">
          <cell r="A215">
            <v>43983</v>
          </cell>
          <cell r="B215">
            <v>31945</v>
          </cell>
          <cell r="C215">
            <v>73101</v>
          </cell>
          <cell r="D215">
            <v>25447</v>
          </cell>
        </row>
        <row r="216">
          <cell r="A216">
            <v>43984</v>
          </cell>
          <cell r="B216">
            <v>25935</v>
          </cell>
          <cell r="C216">
            <v>65550</v>
          </cell>
          <cell r="D216">
            <v>30846</v>
          </cell>
        </row>
        <row r="217">
          <cell r="A217">
            <v>43985</v>
          </cell>
          <cell r="B217">
            <v>24634</v>
          </cell>
          <cell r="C217">
            <v>83615</v>
          </cell>
          <cell r="D217">
            <v>21929</v>
          </cell>
        </row>
        <row r="218">
          <cell r="A218">
            <v>43986</v>
          </cell>
          <cell r="B218">
            <v>19424</v>
          </cell>
          <cell r="C218">
            <v>58757</v>
          </cell>
          <cell r="D218">
            <v>24621</v>
          </cell>
        </row>
        <row r="219">
          <cell r="A219">
            <v>43987</v>
          </cell>
          <cell r="B219">
            <v>29634</v>
          </cell>
          <cell r="C219">
            <v>74395</v>
          </cell>
          <cell r="D219">
            <v>28623</v>
          </cell>
        </row>
        <row r="220">
          <cell r="A220">
            <v>43988</v>
          </cell>
          <cell r="B220">
            <v>30469</v>
          </cell>
          <cell r="C220">
            <v>74643</v>
          </cell>
          <cell r="D220">
            <v>23848</v>
          </cell>
        </row>
        <row r="221">
          <cell r="A221">
            <v>43989</v>
          </cell>
          <cell r="B221">
            <v>30575</v>
          </cell>
          <cell r="C221">
            <v>87931</v>
          </cell>
          <cell r="D221">
            <v>22919</v>
          </cell>
        </row>
        <row r="222">
          <cell r="A222">
            <v>43990</v>
          </cell>
          <cell r="B222">
            <v>28178</v>
          </cell>
          <cell r="C222">
            <v>69419</v>
          </cell>
          <cell r="D222">
            <v>22448</v>
          </cell>
        </row>
        <row r="223">
          <cell r="A223">
            <v>43991</v>
          </cell>
          <cell r="B223">
            <v>30114</v>
          </cell>
          <cell r="C223">
            <v>82322</v>
          </cell>
          <cell r="D223">
            <v>18833</v>
          </cell>
        </row>
        <row r="224">
          <cell r="A224">
            <v>43992</v>
          </cell>
          <cell r="B224">
            <v>26269</v>
          </cell>
          <cell r="C224">
            <v>95713</v>
          </cell>
          <cell r="D224">
            <v>14230</v>
          </cell>
        </row>
        <row r="225">
          <cell r="A225">
            <v>43993</v>
          </cell>
          <cell r="B225">
            <v>22237</v>
          </cell>
          <cell r="C225">
            <v>77782</v>
          </cell>
          <cell r="D225">
            <v>18999</v>
          </cell>
        </row>
        <row r="226">
          <cell r="A226">
            <v>43994</v>
          </cell>
          <cell r="B226">
            <v>19079</v>
          </cell>
          <cell r="C226">
            <v>75965</v>
          </cell>
          <cell r="D226">
            <v>21257</v>
          </cell>
        </row>
        <row r="227">
          <cell r="A227">
            <v>43995</v>
          </cell>
          <cell r="B227">
            <v>10829</v>
          </cell>
          <cell r="C227">
            <v>86039</v>
          </cell>
          <cell r="D227">
            <v>12952</v>
          </cell>
        </row>
        <row r="228">
          <cell r="A228">
            <v>43996</v>
          </cell>
          <cell r="B228">
            <v>8307</v>
          </cell>
          <cell r="C228">
            <v>83498</v>
          </cell>
          <cell r="D228">
            <v>12443</v>
          </cell>
        </row>
        <row r="229">
          <cell r="A229">
            <v>43997</v>
          </cell>
          <cell r="B229">
            <v>9335</v>
          </cell>
          <cell r="C229">
            <v>78287</v>
          </cell>
          <cell r="D229">
            <v>14286</v>
          </cell>
        </row>
        <row r="230">
          <cell r="A230">
            <v>43998</v>
          </cell>
          <cell r="B230">
            <v>9380</v>
          </cell>
          <cell r="C230">
            <v>87371</v>
          </cell>
          <cell r="D230">
            <v>17626</v>
          </cell>
        </row>
        <row r="231">
          <cell r="A231">
            <v>43999</v>
          </cell>
          <cell r="B231">
            <v>11560</v>
          </cell>
          <cell r="C231">
            <v>85204</v>
          </cell>
          <cell r="D231">
            <v>25559</v>
          </cell>
        </row>
        <row r="232">
          <cell r="A232">
            <v>44000</v>
          </cell>
          <cell r="B232">
            <v>11134</v>
          </cell>
          <cell r="C232">
            <v>65532</v>
          </cell>
          <cell r="D232">
            <v>17840</v>
          </cell>
        </row>
        <row r="233">
          <cell r="A233">
            <v>44001</v>
          </cell>
          <cell r="B233">
            <v>12259</v>
          </cell>
          <cell r="C233">
            <v>72725</v>
          </cell>
          <cell r="D233">
            <v>19182</v>
          </cell>
        </row>
        <row r="234">
          <cell r="A234">
            <v>44002</v>
          </cell>
          <cell r="B234">
            <v>15391</v>
          </cell>
          <cell r="C234">
            <v>72922</v>
          </cell>
          <cell r="D234">
            <v>20732</v>
          </cell>
        </row>
        <row r="235">
          <cell r="A235">
            <v>44003</v>
          </cell>
          <cell r="B235">
            <v>16020</v>
          </cell>
          <cell r="C235">
            <v>76952</v>
          </cell>
          <cell r="D235">
            <v>16193</v>
          </cell>
        </row>
        <row r="236">
          <cell r="A236">
            <v>44004</v>
          </cell>
          <cell r="B236">
            <v>17617</v>
          </cell>
          <cell r="C236">
            <v>93053</v>
          </cell>
          <cell r="D236">
            <v>26671</v>
          </cell>
        </row>
        <row r="237">
          <cell r="A237">
            <v>44005</v>
          </cell>
          <cell r="B237">
            <v>17431</v>
          </cell>
          <cell r="C237">
            <v>87657</v>
          </cell>
          <cell r="D237">
            <v>25525</v>
          </cell>
        </row>
        <row r="238">
          <cell r="A238">
            <v>44006</v>
          </cell>
          <cell r="B238">
            <v>13832</v>
          </cell>
          <cell r="C238">
            <v>82939</v>
          </cell>
          <cell r="D238">
            <v>22802</v>
          </cell>
        </row>
        <row r="239">
          <cell r="A239">
            <v>44007</v>
          </cell>
          <cell r="B239">
            <v>17805</v>
          </cell>
          <cell r="C239">
            <v>78925</v>
          </cell>
          <cell r="D239">
            <v>21609</v>
          </cell>
        </row>
        <row r="240">
          <cell r="A240">
            <v>44008</v>
          </cell>
          <cell r="B240">
            <v>17300</v>
          </cell>
          <cell r="C240">
            <v>72104</v>
          </cell>
          <cell r="D240">
            <v>20486</v>
          </cell>
        </row>
        <row r="241">
          <cell r="A241">
            <v>44009</v>
          </cell>
          <cell r="B241">
            <v>22458</v>
          </cell>
          <cell r="C241">
            <v>91520</v>
          </cell>
          <cell r="D241">
            <v>20228</v>
          </cell>
        </row>
        <row r="242">
          <cell r="A242">
            <v>44010</v>
          </cell>
          <cell r="B242">
            <v>22192</v>
          </cell>
          <cell r="C242">
            <v>76325</v>
          </cell>
          <cell r="D242">
            <v>18658</v>
          </cell>
        </row>
        <row r="243">
          <cell r="A243">
            <v>44011</v>
          </cell>
          <cell r="B243">
            <v>25044</v>
          </cell>
          <cell r="C243">
            <v>90306</v>
          </cell>
          <cell r="D243">
            <v>15476</v>
          </cell>
        </row>
        <row r="244">
          <cell r="A244">
            <v>44012</v>
          </cell>
          <cell r="B244">
            <v>49588</v>
          </cell>
          <cell r="C244">
            <v>172344</v>
          </cell>
          <cell r="D244">
            <v>31127</v>
          </cell>
        </row>
        <row r="245">
          <cell r="A245">
            <v>44013</v>
          </cell>
          <cell r="B245">
            <v>31967</v>
          </cell>
          <cell r="C245">
            <v>114279</v>
          </cell>
          <cell r="D245">
            <v>15335</v>
          </cell>
        </row>
        <row r="246">
          <cell r="A246">
            <v>44014</v>
          </cell>
          <cell r="B246">
            <v>34317</v>
          </cell>
          <cell r="C246">
            <v>128642</v>
          </cell>
          <cell r="D246">
            <v>16305</v>
          </cell>
        </row>
        <row r="247">
          <cell r="A247">
            <v>44015</v>
          </cell>
          <cell r="B247">
            <v>30634</v>
          </cell>
          <cell r="C247">
            <v>156489</v>
          </cell>
          <cell r="D247">
            <v>17873</v>
          </cell>
        </row>
        <row r="248">
          <cell r="A248">
            <v>44016</v>
          </cell>
          <cell r="B248">
            <v>32309</v>
          </cell>
          <cell r="C248">
            <v>164478</v>
          </cell>
          <cell r="D248">
            <v>30589</v>
          </cell>
        </row>
        <row r="249">
          <cell r="A249">
            <v>44017</v>
          </cell>
          <cell r="B249">
            <v>30616</v>
          </cell>
          <cell r="C249">
            <v>146419</v>
          </cell>
          <cell r="D249">
            <v>28447</v>
          </cell>
        </row>
        <row r="250">
          <cell r="A250">
            <v>44018</v>
          </cell>
          <cell r="B250">
            <v>40417</v>
          </cell>
          <cell r="C250">
            <v>174499</v>
          </cell>
          <cell r="D250">
            <v>31772</v>
          </cell>
        </row>
        <row r="251">
          <cell r="A251">
            <v>44019</v>
          </cell>
          <cell r="B251">
            <v>39796</v>
          </cell>
          <cell r="C251">
            <v>167482</v>
          </cell>
          <cell r="D251">
            <v>36237</v>
          </cell>
        </row>
        <row r="252">
          <cell r="A252">
            <v>44020</v>
          </cell>
          <cell r="B252">
            <v>38693</v>
          </cell>
          <cell r="C252">
            <v>196712</v>
          </cell>
          <cell r="D252">
            <v>18362</v>
          </cell>
        </row>
        <row r="253">
          <cell r="A253">
            <v>44021</v>
          </cell>
          <cell r="B253">
            <v>28792</v>
          </cell>
          <cell r="C253">
            <v>122655</v>
          </cell>
          <cell r="D253">
            <v>13810</v>
          </cell>
        </row>
        <row r="254">
          <cell r="A254">
            <v>44022</v>
          </cell>
          <cell r="B254">
            <v>34905</v>
          </cell>
          <cell r="C254">
            <v>109289</v>
          </cell>
          <cell r="D254">
            <v>14330</v>
          </cell>
        </row>
        <row r="255">
          <cell r="A255">
            <v>44023</v>
          </cell>
          <cell r="B255">
            <v>27187</v>
          </cell>
          <cell r="C255">
            <v>107472</v>
          </cell>
          <cell r="D255">
            <v>14561</v>
          </cell>
        </row>
        <row r="256">
          <cell r="A256">
            <v>44024</v>
          </cell>
          <cell r="B256">
            <v>28699</v>
          </cell>
          <cell r="C256">
            <v>111537</v>
          </cell>
          <cell r="D256">
            <v>16794</v>
          </cell>
        </row>
        <row r="257">
          <cell r="A257">
            <v>44025</v>
          </cell>
          <cell r="B257">
            <v>28237</v>
          </cell>
          <cell r="C257">
            <v>122514</v>
          </cell>
          <cell r="D257">
            <v>28491</v>
          </cell>
        </row>
        <row r="258">
          <cell r="A258">
            <v>44026</v>
          </cell>
          <cell r="B258">
            <v>24037</v>
          </cell>
          <cell r="C258">
            <v>128969</v>
          </cell>
          <cell r="D258">
            <v>34556</v>
          </cell>
        </row>
        <row r="259">
          <cell r="A259">
            <v>44027</v>
          </cell>
          <cell r="B259">
            <v>23578</v>
          </cell>
          <cell r="C259">
            <v>105283</v>
          </cell>
          <cell r="D259">
            <v>28651</v>
          </cell>
        </row>
        <row r="260">
          <cell r="A260">
            <v>44028</v>
          </cell>
          <cell r="B260">
            <v>28780</v>
          </cell>
          <cell r="C260">
            <v>105968</v>
          </cell>
          <cell r="D260">
            <v>23717</v>
          </cell>
        </row>
        <row r="261">
          <cell r="A261">
            <v>44029</v>
          </cell>
          <cell r="B261">
            <v>26816</v>
          </cell>
          <cell r="C261">
            <v>106305</v>
          </cell>
          <cell r="D261">
            <v>23349</v>
          </cell>
        </row>
        <row r="262">
          <cell r="A262">
            <v>44030</v>
          </cell>
          <cell r="B262">
            <v>28770</v>
          </cell>
          <cell r="C262">
            <v>119104</v>
          </cell>
          <cell r="D262">
            <v>26047</v>
          </cell>
        </row>
        <row r="263">
          <cell r="A263">
            <v>44031</v>
          </cell>
          <cell r="B263">
            <v>45592</v>
          </cell>
          <cell r="C263">
            <v>125403</v>
          </cell>
          <cell r="D263">
            <v>26332</v>
          </cell>
        </row>
        <row r="264">
          <cell r="A264">
            <v>44032</v>
          </cell>
          <cell r="B264">
            <v>49102</v>
          </cell>
          <cell r="C264">
            <v>137467</v>
          </cell>
          <cell r="D264">
            <v>25988</v>
          </cell>
        </row>
        <row r="265">
          <cell r="A265">
            <v>44033</v>
          </cell>
          <cell r="B265">
            <v>40625</v>
          </cell>
          <cell r="C265">
            <v>121821</v>
          </cell>
          <cell r="D265">
            <v>23480</v>
          </cell>
        </row>
        <row r="266">
          <cell r="A266">
            <v>44034</v>
          </cell>
          <cell r="B266">
            <v>39698</v>
          </cell>
          <cell r="C266">
            <v>115817</v>
          </cell>
          <cell r="D266">
            <v>22686</v>
          </cell>
        </row>
        <row r="267">
          <cell r="A267">
            <v>44035</v>
          </cell>
          <cell r="B267">
            <v>37231</v>
          </cell>
          <cell r="C267">
            <v>111226</v>
          </cell>
          <cell r="D267">
            <v>26326</v>
          </cell>
        </row>
        <row r="268">
          <cell r="A268">
            <v>44036</v>
          </cell>
          <cell r="B268">
            <v>33792</v>
          </cell>
          <cell r="C268">
            <v>109405</v>
          </cell>
          <cell r="D268">
            <v>26495</v>
          </cell>
        </row>
        <row r="269">
          <cell r="A269">
            <v>44037</v>
          </cell>
          <cell r="B269">
            <v>40983</v>
          </cell>
          <cell r="C269">
            <v>114959</v>
          </cell>
          <cell r="D269">
            <v>24043</v>
          </cell>
        </row>
        <row r="270">
          <cell r="A270">
            <v>44038</v>
          </cell>
          <cell r="B270">
            <v>37681</v>
          </cell>
          <cell r="C270">
            <v>99649</v>
          </cell>
          <cell r="D270">
            <v>24612</v>
          </cell>
        </row>
        <row r="271">
          <cell r="A271">
            <v>44039</v>
          </cell>
          <cell r="B271">
            <v>41042</v>
          </cell>
          <cell r="C271">
            <v>97492</v>
          </cell>
          <cell r="D271">
            <v>21922</v>
          </cell>
        </row>
        <row r="272">
          <cell r="A272">
            <v>44040</v>
          </cell>
          <cell r="B272">
            <v>37180</v>
          </cell>
          <cell r="C272">
            <v>92669</v>
          </cell>
          <cell r="D272">
            <v>22544</v>
          </cell>
        </row>
        <row r="273">
          <cell r="A273">
            <v>44041</v>
          </cell>
          <cell r="B273">
            <v>30621</v>
          </cell>
          <cell r="C273">
            <v>78500</v>
          </cell>
          <cell r="D273">
            <v>21592</v>
          </cell>
        </row>
        <row r="274">
          <cell r="A274">
            <v>44042</v>
          </cell>
          <cell r="B274">
            <v>30283</v>
          </cell>
          <cell r="C274">
            <v>90678</v>
          </cell>
          <cell r="D274">
            <v>23984</v>
          </cell>
        </row>
        <row r="275">
          <cell r="A275">
            <v>44043</v>
          </cell>
          <cell r="B275">
            <v>33317</v>
          </cell>
          <cell r="C275">
            <v>103718</v>
          </cell>
          <cell r="D275">
            <v>23086</v>
          </cell>
        </row>
        <row r="276">
          <cell r="A276">
            <v>44044</v>
          </cell>
          <cell r="B276">
            <v>37328</v>
          </cell>
          <cell r="C276">
            <v>103489</v>
          </cell>
          <cell r="D276">
            <v>25929</v>
          </cell>
        </row>
        <row r="277">
          <cell r="A277">
            <v>44045</v>
          </cell>
          <cell r="B277">
            <v>38468</v>
          </cell>
          <cell r="C277">
            <v>114495</v>
          </cell>
          <cell r="D277">
            <v>24593</v>
          </cell>
        </row>
        <row r="278">
          <cell r="A278">
            <v>44046</v>
          </cell>
          <cell r="B278">
            <v>47415</v>
          </cell>
          <cell r="C278">
            <v>103164</v>
          </cell>
          <cell r="D278">
            <v>25965</v>
          </cell>
        </row>
        <row r="279">
          <cell r="A279">
            <v>44047</v>
          </cell>
          <cell r="B279">
            <v>38382</v>
          </cell>
          <cell r="C279">
            <v>80617</v>
          </cell>
          <cell r="D279">
            <v>25782</v>
          </cell>
        </row>
        <row r="280">
          <cell r="A280">
            <v>44048</v>
          </cell>
          <cell r="B280">
            <v>33718</v>
          </cell>
          <cell r="C280">
            <v>74145</v>
          </cell>
          <cell r="D280">
            <v>22612</v>
          </cell>
        </row>
        <row r="281">
          <cell r="A281">
            <v>44049</v>
          </cell>
          <cell r="B281">
            <v>31523</v>
          </cell>
          <cell r="C281">
            <v>65299</v>
          </cell>
          <cell r="D281">
            <v>19934</v>
          </cell>
        </row>
        <row r="282">
          <cell r="A282">
            <v>44050</v>
          </cell>
          <cell r="B282">
            <v>32003</v>
          </cell>
          <cell r="C282">
            <v>87509</v>
          </cell>
          <cell r="D282">
            <v>20249</v>
          </cell>
        </row>
        <row r="283">
          <cell r="A283">
            <v>44051</v>
          </cell>
          <cell r="B283">
            <v>36157</v>
          </cell>
          <cell r="C283">
            <v>96039</v>
          </cell>
          <cell r="D283">
            <v>21185</v>
          </cell>
        </row>
        <row r="284">
          <cell r="A284">
            <v>44052</v>
          </cell>
          <cell r="B284">
            <v>32701</v>
          </cell>
          <cell r="C284">
            <v>84741</v>
          </cell>
          <cell r="D284">
            <v>23285</v>
          </cell>
        </row>
        <row r="285">
          <cell r="A285">
            <v>44053</v>
          </cell>
          <cell r="B285">
            <v>36705</v>
          </cell>
          <cell r="C285">
            <v>87264</v>
          </cell>
          <cell r="D285">
            <v>24549</v>
          </cell>
        </row>
        <row r="286">
          <cell r="A286">
            <v>44054</v>
          </cell>
          <cell r="B286">
            <v>31540</v>
          </cell>
          <cell r="C286">
            <v>85229</v>
          </cell>
          <cell r="D286">
            <v>22312</v>
          </cell>
        </row>
        <row r="287">
          <cell r="A287">
            <v>44055</v>
          </cell>
          <cell r="B287">
            <v>31004</v>
          </cell>
          <cell r="C287">
            <v>90312</v>
          </cell>
          <cell r="D287">
            <v>22147</v>
          </cell>
        </row>
        <row r="288">
          <cell r="A288">
            <v>44056</v>
          </cell>
          <cell r="B288">
            <v>34307</v>
          </cell>
          <cell r="C288">
            <v>90434</v>
          </cell>
          <cell r="D288">
            <v>22483</v>
          </cell>
        </row>
        <row r="289">
          <cell r="A289">
            <v>44057</v>
          </cell>
          <cell r="B289">
            <v>33467</v>
          </cell>
          <cell r="C289">
            <v>81783</v>
          </cell>
          <cell r="D289">
            <v>25191</v>
          </cell>
        </row>
        <row r="290">
          <cell r="A290">
            <v>44058</v>
          </cell>
          <cell r="B290">
            <v>32179</v>
          </cell>
          <cell r="C290">
            <v>69102</v>
          </cell>
          <cell r="D290">
            <v>26541</v>
          </cell>
        </row>
        <row r="291">
          <cell r="A291">
            <v>44059</v>
          </cell>
          <cell r="B291">
            <v>29889</v>
          </cell>
          <cell r="C291">
            <v>72370</v>
          </cell>
          <cell r="D291">
            <v>34403</v>
          </cell>
        </row>
        <row r="292">
          <cell r="A292">
            <v>44060</v>
          </cell>
          <cell r="B292">
            <v>35856</v>
          </cell>
          <cell r="C292">
            <v>89886</v>
          </cell>
          <cell r="D292">
            <v>39542</v>
          </cell>
        </row>
        <row r="293">
          <cell r="A293">
            <v>44061</v>
          </cell>
          <cell r="B293">
            <v>29795</v>
          </cell>
          <cell r="C293">
            <v>86419</v>
          </cell>
          <cell r="D293">
            <v>34983</v>
          </cell>
        </row>
        <row r="294">
          <cell r="A294">
            <v>44062</v>
          </cell>
          <cell r="B294">
            <v>36386</v>
          </cell>
          <cell r="C294">
            <v>96150</v>
          </cell>
          <cell r="D294">
            <v>34573</v>
          </cell>
        </row>
        <row r="295">
          <cell r="A295">
            <v>44063</v>
          </cell>
          <cell r="B295">
            <v>36303</v>
          </cell>
          <cell r="C295">
            <v>114003</v>
          </cell>
          <cell r="D295">
            <v>21320</v>
          </cell>
        </row>
        <row r="296">
          <cell r="A296">
            <v>44064</v>
          </cell>
          <cell r="B296">
            <v>35851</v>
          </cell>
          <cell r="C296">
            <v>108927</v>
          </cell>
          <cell r="D296">
            <v>23040</v>
          </cell>
        </row>
        <row r="297">
          <cell r="A297">
            <v>44065</v>
          </cell>
          <cell r="B297">
            <v>36206</v>
          </cell>
          <cell r="C297">
            <v>109045</v>
          </cell>
          <cell r="D297">
            <v>22414</v>
          </cell>
        </row>
        <row r="298">
          <cell r="A298">
            <v>44066</v>
          </cell>
          <cell r="B298">
            <v>36064</v>
          </cell>
          <cell r="C298">
            <v>101386</v>
          </cell>
          <cell r="D298">
            <v>18405</v>
          </cell>
        </row>
        <row r="299">
          <cell r="A299">
            <v>44067</v>
          </cell>
          <cell r="B299">
            <v>32548</v>
          </cell>
          <cell r="C299">
            <v>96013</v>
          </cell>
          <cell r="D299">
            <v>19803</v>
          </cell>
        </row>
        <row r="300">
          <cell r="A300">
            <v>44068</v>
          </cell>
          <cell r="B300">
            <v>26870</v>
          </cell>
          <cell r="C300">
            <v>98126</v>
          </cell>
          <cell r="D300">
            <v>18772</v>
          </cell>
        </row>
        <row r="301">
          <cell r="A301">
            <v>44069</v>
          </cell>
          <cell r="B301">
            <v>31114</v>
          </cell>
          <cell r="C301">
            <v>97115</v>
          </cell>
          <cell r="D301">
            <v>20695</v>
          </cell>
        </row>
        <row r="302">
          <cell r="A302">
            <v>44070</v>
          </cell>
          <cell r="B302">
            <v>35622</v>
          </cell>
          <cell r="C302">
            <v>108496</v>
          </cell>
          <cell r="D302">
            <v>20391</v>
          </cell>
        </row>
        <row r="303">
          <cell r="A303">
            <v>44071</v>
          </cell>
          <cell r="B303">
            <v>37781</v>
          </cell>
          <cell r="C303">
            <v>136418</v>
          </cell>
          <cell r="D303">
            <v>21569</v>
          </cell>
        </row>
        <row r="304">
          <cell r="A304">
            <v>44072</v>
          </cell>
          <cell r="B304">
            <v>34359</v>
          </cell>
          <cell r="C304">
            <v>117455</v>
          </cell>
          <cell r="D304">
            <v>22796</v>
          </cell>
        </row>
        <row r="305">
          <cell r="A305">
            <v>44073</v>
          </cell>
          <cell r="B305">
            <v>36541</v>
          </cell>
          <cell r="C305">
            <v>116901</v>
          </cell>
          <cell r="D305">
            <v>19010</v>
          </cell>
        </row>
        <row r="306">
          <cell r="A306">
            <v>44074</v>
          </cell>
          <cell r="B306">
            <v>36064</v>
          </cell>
          <cell r="C306">
            <v>115731</v>
          </cell>
          <cell r="D306">
            <v>20956</v>
          </cell>
        </row>
        <row r="307">
          <cell r="A307">
            <v>44075</v>
          </cell>
          <cell r="B307">
            <v>30573</v>
          </cell>
          <cell r="C307">
            <v>118569</v>
          </cell>
          <cell r="D307">
            <v>23262</v>
          </cell>
        </row>
        <row r="308">
          <cell r="A308">
            <v>44076</v>
          </cell>
          <cell r="B308">
            <v>36983</v>
          </cell>
          <cell r="C308">
            <v>113474</v>
          </cell>
          <cell r="D308">
            <v>21394</v>
          </cell>
        </row>
        <row r="309">
          <cell r="A309">
            <v>44077</v>
          </cell>
          <cell r="B309">
            <v>43871</v>
          </cell>
          <cell r="C309">
            <v>119601</v>
          </cell>
          <cell r="D309">
            <v>21356</v>
          </cell>
        </row>
        <row r="310">
          <cell r="A310">
            <v>44078</v>
          </cell>
          <cell r="B310">
            <v>37968</v>
          </cell>
          <cell r="C310">
            <v>98844</v>
          </cell>
          <cell r="D310">
            <v>24070</v>
          </cell>
        </row>
        <row r="311">
          <cell r="A311">
            <v>44079</v>
          </cell>
          <cell r="B311">
            <v>31400</v>
          </cell>
          <cell r="C311">
            <v>91976</v>
          </cell>
          <cell r="D311">
            <v>36461</v>
          </cell>
        </row>
        <row r="312">
          <cell r="A312">
            <v>44080</v>
          </cell>
          <cell r="B312">
            <v>31004</v>
          </cell>
          <cell r="C312">
            <v>80865</v>
          </cell>
          <cell r="D312">
            <v>36548</v>
          </cell>
        </row>
        <row r="313">
          <cell r="A313">
            <v>44081</v>
          </cell>
          <cell r="B313">
            <v>30856</v>
          </cell>
          <cell r="C313">
            <v>80620</v>
          </cell>
          <cell r="D313">
            <v>34184</v>
          </cell>
        </row>
        <row r="314">
          <cell r="A314">
            <v>44082</v>
          </cell>
          <cell r="B314">
            <v>27583</v>
          </cell>
          <cell r="C314">
            <v>87259</v>
          </cell>
          <cell r="D314">
            <v>21649</v>
          </cell>
        </row>
        <row r="315">
          <cell r="A315">
            <v>44083</v>
          </cell>
          <cell r="B315">
            <v>26259</v>
          </cell>
          <cell r="C315">
            <v>98535</v>
          </cell>
          <cell r="D315">
            <v>22266</v>
          </cell>
        </row>
        <row r="316">
          <cell r="A316">
            <v>44084</v>
          </cell>
          <cell r="B316">
            <v>26429</v>
          </cell>
          <cell r="C316">
            <v>88628</v>
          </cell>
          <cell r="D316">
            <v>20017</v>
          </cell>
        </row>
        <row r="317">
          <cell r="A317">
            <v>44085</v>
          </cell>
          <cell r="B317">
            <v>21956</v>
          </cell>
          <cell r="C317">
            <v>68177</v>
          </cell>
          <cell r="D317">
            <v>17154</v>
          </cell>
        </row>
        <row r="318">
          <cell r="A318">
            <v>44086</v>
          </cell>
          <cell r="B318">
            <v>23030</v>
          </cell>
          <cell r="C318">
            <v>74788</v>
          </cell>
          <cell r="D318">
            <v>18349</v>
          </cell>
        </row>
        <row r="319">
          <cell r="A319">
            <v>44087</v>
          </cell>
          <cell r="B319">
            <v>22017</v>
          </cell>
          <cell r="C319">
            <v>74898</v>
          </cell>
          <cell r="D319">
            <v>17954</v>
          </cell>
        </row>
        <row r="320">
          <cell r="A320">
            <v>44088</v>
          </cell>
          <cell r="B320">
            <v>24753</v>
          </cell>
          <cell r="C320">
            <v>89018</v>
          </cell>
          <cell r="D320">
            <v>20055</v>
          </cell>
        </row>
        <row r="321">
          <cell r="A321">
            <v>44089</v>
          </cell>
          <cell r="B321">
            <v>27062</v>
          </cell>
          <cell r="C321">
            <v>98485</v>
          </cell>
          <cell r="D321">
            <v>22960</v>
          </cell>
        </row>
        <row r="322">
          <cell r="A322">
            <v>44090</v>
          </cell>
          <cell r="B322">
            <v>26432</v>
          </cell>
          <cell r="C322">
            <v>93609</v>
          </cell>
          <cell r="D322">
            <v>21793</v>
          </cell>
        </row>
        <row r="323">
          <cell r="A323">
            <v>44091</v>
          </cell>
          <cell r="B323">
            <v>21963</v>
          </cell>
          <cell r="C323">
            <v>88256</v>
          </cell>
          <cell r="D323">
            <v>20137</v>
          </cell>
        </row>
        <row r="324">
          <cell r="A324">
            <v>44092</v>
          </cell>
          <cell r="B324">
            <v>28554</v>
          </cell>
          <cell r="C324">
            <v>107003</v>
          </cell>
          <cell r="D324">
            <v>20309</v>
          </cell>
        </row>
        <row r="325">
          <cell r="A325">
            <v>44093</v>
          </cell>
          <cell r="B325">
            <v>26601</v>
          </cell>
          <cell r="C325">
            <v>85490</v>
          </cell>
          <cell r="D325">
            <v>19510</v>
          </cell>
        </row>
        <row r="326">
          <cell r="A326">
            <v>44094</v>
          </cell>
          <cell r="B326">
            <v>20594</v>
          </cell>
          <cell r="C326">
            <v>63563</v>
          </cell>
          <cell r="D326">
            <v>17086</v>
          </cell>
        </row>
        <row r="327">
          <cell r="A327">
            <v>44095</v>
          </cell>
          <cell r="B327">
            <v>22552</v>
          </cell>
          <cell r="C327">
            <v>68630</v>
          </cell>
          <cell r="D327">
            <v>18305</v>
          </cell>
        </row>
        <row r="328">
          <cell r="A328">
            <v>44096</v>
          </cell>
          <cell r="B328">
            <v>22612</v>
          </cell>
          <cell r="C328">
            <v>72780</v>
          </cell>
          <cell r="D328">
            <v>19202</v>
          </cell>
        </row>
        <row r="329">
          <cell r="A329">
            <v>44097</v>
          </cell>
          <cell r="B329">
            <v>19804</v>
          </cell>
          <cell r="C329">
            <v>75737</v>
          </cell>
          <cell r="D329">
            <v>20245</v>
          </cell>
        </row>
        <row r="330">
          <cell r="A330">
            <v>44098</v>
          </cell>
          <cell r="B330">
            <v>36154</v>
          </cell>
          <cell r="C330">
            <v>76681</v>
          </cell>
          <cell r="D330">
            <v>18802</v>
          </cell>
        </row>
        <row r="331">
          <cell r="A331">
            <v>44099</v>
          </cell>
          <cell r="B331">
            <v>42772</v>
          </cell>
          <cell r="C331">
            <v>75903</v>
          </cell>
          <cell r="D331">
            <v>14980</v>
          </cell>
        </row>
        <row r="332">
          <cell r="A332">
            <v>44100</v>
          </cell>
          <cell r="B332">
            <v>39018</v>
          </cell>
          <cell r="C332">
            <v>70380</v>
          </cell>
          <cell r="D332">
            <v>15992</v>
          </cell>
        </row>
        <row r="333">
          <cell r="A333">
            <v>44101</v>
          </cell>
          <cell r="B333">
            <v>32723</v>
          </cell>
          <cell r="C333">
            <v>59017</v>
          </cell>
          <cell r="D333">
            <v>16861</v>
          </cell>
        </row>
        <row r="334">
          <cell r="A334">
            <v>44102</v>
          </cell>
          <cell r="B334">
            <v>35194</v>
          </cell>
          <cell r="C334">
            <v>67251</v>
          </cell>
          <cell r="D334">
            <v>18738</v>
          </cell>
        </row>
        <row r="335">
          <cell r="A335">
            <v>44103</v>
          </cell>
          <cell r="B335">
            <v>37328</v>
          </cell>
          <cell r="C335">
            <v>70340</v>
          </cell>
          <cell r="D335">
            <v>20845</v>
          </cell>
        </row>
        <row r="336">
          <cell r="A336">
            <v>44104</v>
          </cell>
          <cell r="B336">
            <v>36970</v>
          </cell>
          <cell r="C336">
            <v>75238</v>
          </cell>
          <cell r="D336">
            <v>18064</v>
          </cell>
        </row>
        <row r="337">
          <cell r="A337">
            <v>44105</v>
          </cell>
          <cell r="B337">
            <v>37864</v>
          </cell>
          <cell r="C337">
            <v>58545</v>
          </cell>
          <cell r="D337">
            <v>17289</v>
          </cell>
        </row>
        <row r="338">
          <cell r="A338">
            <v>44106</v>
          </cell>
          <cell r="B338">
            <v>42438</v>
          </cell>
          <cell r="C338">
            <v>69840</v>
          </cell>
          <cell r="D338">
            <v>17837</v>
          </cell>
        </row>
        <row r="339">
          <cell r="A339">
            <v>44107</v>
          </cell>
          <cell r="B339">
            <v>38690</v>
          </cell>
          <cell r="C339">
            <v>63056</v>
          </cell>
          <cell r="D339">
            <v>16147</v>
          </cell>
        </row>
        <row r="340">
          <cell r="A340">
            <v>44108</v>
          </cell>
          <cell r="B340">
            <v>38204</v>
          </cell>
          <cell r="C340">
            <v>56309</v>
          </cell>
          <cell r="D340">
            <v>15955</v>
          </cell>
        </row>
        <row r="341">
          <cell r="A341">
            <v>44109</v>
          </cell>
          <cell r="B341">
            <v>43639</v>
          </cell>
          <cell r="C341">
            <v>64812</v>
          </cell>
          <cell r="D341">
            <v>19218</v>
          </cell>
        </row>
        <row r="342">
          <cell r="A342">
            <v>44110</v>
          </cell>
          <cell r="B342">
            <v>46041</v>
          </cell>
          <cell r="C342">
            <v>69530</v>
          </cell>
          <cell r="D342">
            <v>20454</v>
          </cell>
        </row>
        <row r="343">
          <cell r="A343">
            <v>44111</v>
          </cell>
          <cell r="B343">
            <v>43704</v>
          </cell>
          <cell r="C343">
            <v>68080</v>
          </cell>
          <cell r="D343">
            <v>17972</v>
          </cell>
        </row>
        <row r="344">
          <cell r="A344">
            <v>44112</v>
          </cell>
          <cell r="B344">
            <v>43160</v>
          </cell>
          <cell r="C344">
            <v>64330</v>
          </cell>
          <cell r="D344">
            <v>17510</v>
          </cell>
        </row>
        <row r="345">
          <cell r="A345">
            <v>44113</v>
          </cell>
          <cell r="B345">
            <v>36744</v>
          </cell>
          <cell r="C345">
            <v>49951</v>
          </cell>
          <cell r="D345">
            <v>16794</v>
          </cell>
        </row>
        <row r="346">
          <cell r="A346">
            <v>44114</v>
          </cell>
          <cell r="B346">
            <v>38724</v>
          </cell>
          <cell r="C346">
            <v>50218</v>
          </cell>
          <cell r="D346">
            <v>17129</v>
          </cell>
        </row>
        <row r="347">
          <cell r="A347">
            <v>44115</v>
          </cell>
          <cell r="B347">
            <v>35516</v>
          </cell>
          <cell r="C347">
            <v>53516</v>
          </cell>
          <cell r="D347">
            <v>18520</v>
          </cell>
        </row>
        <row r="348">
          <cell r="A348">
            <v>44116</v>
          </cell>
          <cell r="B348">
            <v>35836</v>
          </cell>
          <cell r="C348">
            <v>59832</v>
          </cell>
          <cell r="D348">
            <v>18974</v>
          </cell>
        </row>
        <row r="349">
          <cell r="A349">
            <v>44117</v>
          </cell>
          <cell r="B349">
            <v>34901</v>
          </cell>
          <cell r="C349">
            <v>67987</v>
          </cell>
          <cell r="D349">
            <v>18909</v>
          </cell>
        </row>
        <row r="350">
          <cell r="A350">
            <v>44118</v>
          </cell>
          <cell r="B350">
            <v>33412</v>
          </cell>
          <cell r="C350">
            <v>56936</v>
          </cell>
          <cell r="D350">
            <v>16505</v>
          </cell>
        </row>
        <row r="351">
          <cell r="A351">
            <v>44119</v>
          </cell>
          <cell r="B351">
            <v>30582</v>
          </cell>
          <cell r="C351">
            <v>54509</v>
          </cell>
          <cell r="D351">
            <v>17734</v>
          </cell>
        </row>
        <row r="352">
          <cell r="A352">
            <v>44120</v>
          </cell>
          <cell r="B352">
            <v>32956</v>
          </cell>
          <cell r="C352">
            <v>55579</v>
          </cell>
          <cell r="D352">
            <v>15641</v>
          </cell>
        </row>
        <row r="353">
          <cell r="A353">
            <v>44121</v>
          </cell>
          <cell r="B353">
            <v>24554</v>
          </cell>
          <cell r="C353">
            <v>51391</v>
          </cell>
          <cell r="D353">
            <v>15527</v>
          </cell>
        </row>
        <row r="354">
          <cell r="A354">
            <v>44122</v>
          </cell>
          <cell r="B354">
            <v>21175</v>
          </cell>
          <cell r="C354">
            <v>48075</v>
          </cell>
          <cell r="D354">
            <v>14040</v>
          </cell>
        </row>
        <row r="355">
          <cell r="A355">
            <v>44123</v>
          </cell>
          <cell r="B355">
            <v>22032</v>
          </cell>
          <cell r="C355">
            <v>46686</v>
          </cell>
          <cell r="D355">
            <v>14863</v>
          </cell>
        </row>
        <row r="356">
          <cell r="A356">
            <v>44124</v>
          </cell>
          <cell r="B356">
            <v>19488</v>
          </cell>
          <cell r="C356">
            <v>46407</v>
          </cell>
          <cell r="D356">
            <v>14283</v>
          </cell>
        </row>
        <row r="357">
          <cell r="A357">
            <v>44125</v>
          </cell>
          <cell r="B357">
            <v>17674</v>
          </cell>
          <cell r="C357">
            <v>44709</v>
          </cell>
          <cell r="D357">
            <v>17801</v>
          </cell>
        </row>
        <row r="358">
          <cell r="A358">
            <v>44126</v>
          </cell>
          <cell r="B358">
            <v>18948</v>
          </cell>
          <cell r="C358">
            <v>54173</v>
          </cell>
          <cell r="D358">
            <v>15332</v>
          </cell>
        </row>
        <row r="359">
          <cell r="A359">
            <v>44127</v>
          </cell>
          <cell r="B359">
            <v>14510</v>
          </cell>
          <cell r="C359">
            <v>68640</v>
          </cell>
          <cell r="D359">
            <v>13232</v>
          </cell>
        </row>
        <row r="360">
          <cell r="A360">
            <v>44128</v>
          </cell>
          <cell r="B360">
            <v>14195</v>
          </cell>
          <cell r="C360">
            <v>61229</v>
          </cell>
          <cell r="D360">
            <v>15000</v>
          </cell>
        </row>
        <row r="361">
          <cell r="A361">
            <v>44129</v>
          </cell>
          <cell r="B361">
            <v>11831</v>
          </cell>
          <cell r="C361">
            <v>61464</v>
          </cell>
          <cell r="D361">
            <v>15047</v>
          </cell>
        </row>
        <row r="362">
          <cell r="A362">
            <v>44130</v>
          </cell>
          <cell r="B362">
            <v>11248</v>
          </cell>
          <cell r="C362">
            <v>67195</v>
          </cell>
          <cell r="D362">
            <v>17686</v>
          </cell>
        </row>
        <row r="363">
          <cell r="A363">
            <v>44131</v>
          </cell>
          <cell r="B363">
            <v>17027</v>
          </cell>
          <cell r="C363">
            <v>75215</v>
          </cell>
          <cell r="D363">
            <v>15436</v>
          </cell>
        </row>
        <row r="364">
          <cell r="A364">
            <v>44132</v>
          </cell>
          <cell r="B364">
            <v>36696</v>
          </cell>
          <cell r="C364">
            <v>83287</v>
          </cell>
          <cell r="D364">
            <v>19227</v>
          </cell>
        </row>
        <row r="365">
          <cell r="A365">
            <v>44133</v>
          </cell>
          <cell r="B365">
            <v>24215</v>
          </cell>
          <cell r="C365">
            <v>62322</v>
          </cell>
          <cell r="D365">
            <v>15960</v>
          </cell>
        </row>
        <row r="366">
          <cell r="A366">
            <v>44134</v>
          </cell>
          <cell r="B366">
            <v>20255</v>
          </cell>
          <cell r="C366">
            <v>76822</v>
          </cell>
          <cell r="D366">
            <v>17167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ksingh" refreshedDate="44314.575916550923" createdVersion="6" refreshedVersion="7" minRefreshableVersion="3" recordCount="365" xr:uid="{79054A7E-B548-4A36-B56E-3FD6C56EE97E}">
  <cacheSource type="worksheet">
    <worksheetSource ref="A1:DJ366" sheet="Decomp Weekly"/>
  </cacheSource>
  <cacheFields count="114">
    <cacheField name="Half Yearly" numFmtId="0">
      <sharedItems count="2">
        <s v="1st Half"/>
        <s v="2nd Half"/>
      </sharedItems>
    </cacheField>
    <cacheField name="Quarter" numFmtId="0">
      <sharedItems/>
    </cacheField>
    <cacheField name="Dimension" numFmtId="0">
      <sharedItems/>
    </cacheField>
    <cacheField name="weekEnding" numFmtId="14">
      <sharedItems containsSemiMixedTypes="0" containsNonDate="0" containsDate="1" containsString="0" minDate="2019-11-01T00:00:00" maxDate="2020-10-31T00:00:00"/>
    </cacheField>
    <cacheField name="Game" numFmtId="0">
      <sharedItems/>
    </cacheField>
    <cacheField name="Actual" numFmtId="0">
      <sharedItems containsSemiMixedTypes="0" containsString="0" containsNumber="1" minValue="2880.3800000000006" maxValue="33043.950000000033"/>
    </cacheField>
    <cacheField name="Anniversary_Week_1" numFmtId="0">
      <sharedItems containsSemiMixedTypes="0" containsString="0" containsNumber="1" minValue="0" maxValue="3938.3302588000001"/>
    </cacheField>
    <cacheField name="Anniversary_Week_2" numFmtId="0">
      <sharedItems containsSemiMixedTypes="0" containsString="0" containsNumber="1" minValue="0" maxValue="1754.954868"/>
    </cacheField>
    <cacheField name="Christmas_Week" numFmtId="0">
      <sharedItems containsSemiMixedTypes="0" containsString="0" containsNumber="1" minValue="0" maxValue="1252.3149897999999"/>
    </cacheField>
    <cacheField name="Display_Network_Impressions_H1" numFmtId="0">
      <sharedItems containsSemiMixedTypes="0" containsString="0" containsNumber="1" minValue="0" maxValue="6984.5711511999998"/>
    </cacheField>
    <cacheField name="Display_Network_Impressions_Q12020" numFmtId="0">
      <sharedItems containsSemiMixedTypes="0" containsString="0" containsNumber="1" minValue="0" maxValue="9119.0772782000004"/>
    </cacheField>
    <cacheField name="Display_Network_Impressions_Q2Q3_2020" numFmtId="0">
      <sharedItems containsSemiMixedTypes="0" containsString="0" containsNumber="1" minValue="0" maxValue="6018.6546989999997"/>
    </cacheField>
    <cacheField name="Event_Oct_3_23" numFmtId="0">
      <sharedItems containsSemiMixedTypes="0" containsString="0" containsNumber="1" minValue="0" maxValue="5912.0390329000002"/>
    </cacheField>
    <cacheField name="Exponential_Trend_1stHalf" numFmtId="0">
      <sharedItems containsSemiMixedTypes="0" containsString="0" containsNumber="1" minValue="0" maxValue="4568.4255002"/>
    </cacheField>
    <cacheField name="Exponential_Trend_2ndHalf" numFmtId="0">
      <sharedItems containsSemiMixedTypes="0" containsString="0" containsNumber="1" minValue="0" maxValue="7670.4016591"/>
    </cacheField>
    <cacheField name="Facebook_AEO_New_H1" numFmtId="0">
      <sharedItems containsSemiMixedTypes="0" containsString="0" containsNumber="1" minValue="0" maxValue="438.33960180000003"/>
    </cacheField>
    <cacheField name="Facebook_MAI_New_H2" numFmtId="0">
      <sharedItems containsSemiMixedTypes="0" containsString="0" containsNumber="1" minValue="0" maxValue="626.11973839999996"/>
    </cacheField>
    <cacheField name="Facebook_ROAS_New_H1" numFmtId="0">
      <sharedItems containsSemiMixedTypes="0" containsString="0" containsNumber="1" minValue="0" maxValue="780.59411939999995"/>
    </cacheField>
    <cacheField name="Facebook_ROAS_New_H2" numFmtId="0">
      <sharedItems containsSemiMixedTypes="0" containsString="0" containsNumber="1" minValue="0" maxValue="5967.0804870000002"/>
    </cacheField>
    <cacheField name="Game_Update_1" numFmtId="0">
      <sharedItems containsSemiMixedTypes="0" containsString="0" containsNumber="1" minValue="0" maxValue="1162.9453092000001"/>
    </cacheField>
    <cacheField name="Game_Update_19" numFmtId="0">
      <sharedItems containsSemiMixedTypes="0" containsString="0" containsNumber="1" minValue="0" maxValue="4563.612709"/>
    </cacheField>
    <cacheField name="Game_Update_30" numFmtId="0">
      <sharedItems containsSemiMixedTypes="0" containsString="0" containsNumber="1" minValue="0" maxValue="1793.249683"/>
    </cacheField>
    <cacheField name="Game_Update_34" numFmtId="0">
      <sharedItems containsSemiMixedTypes="0" containsString="0" containsNumber="1" minValue="0" maxValue="11323.047185199999"/>
    </cacheField>
    <cacheField name="Game_Update_35" numFmtId="0">
      <sharedItems containsSemiMixedTypes="0" containsString="0" containsNumber="1" minValue="0" maxValue="12487.663646000001"/>
    </cacheField>
    <cacheField name="Game_Update_38" numFmtId="0">
      <sharedItems containsSemiMixedTypes="0" containsString="0" containsNumber="1" minValue="0" maxValue="1137.5144677999999"/>
    </cacheField>
    <cacheField name="Game_Update_39" numFmtId="0">
      <sharedItems containsSemiMixedTypes="0" containsString="0" containsNumber="1" minValue="0" maxValue="2938.3433967999999"/>
    </cacheField>
    <cacheField name="Game_Update_4" numFmtId="0">
      <sharedItems containsSemiMixedTypes="0" containsString="0" containsNumber="1" minValue="0" maxValue="1293.6740259000001"/>
    </cacheField>
    <cacheField name="Game_Update_40" numFmtId="0">
      <sharedItems containsSemiMixedTypes="0" containsString="0" containsNumber="1" minValue="0" maxValue="1314.7423831999999"/>
    </cacheField>
    <cacheField name="Game_Update_41" numFmtId="0">
      <sharedItems containsSemiMixedTypes="0" containsString="0" containsNumber="1" minValue="0" maxValue="603.34300640000004"/>
    </cacheField>
    <cacheField name="Game_Update_42" numFmtId="0">
      <sharedItems containsSemiMixedTypes="0" containsString="0" containsNumber="1" minValue="0" maxValue="1289.9540505"/>
    </cacheField>
    <cacheField name="Game_Update_43" numFmtId="0">
      <sharedItems containsSemiMixedTypes="0" containsString="0" containsNumber="1" minValue="0" maxValue="1374.0669279000001"/>
    </cacheField>
    <cacheField name="Game_Update_44" numFmtId="0">
      <sharedItems containsSemiMixedTypes="0" containsString="0" containsNumber="1" minValue="0" maxValue="4107.3664280000003"/>
    </cacheField>
    <cacheField name="Game_Update_45" numFmtId="0">
      <sharedItems containsSemiMixedTypes="0" containsString="0" containsNumber="1" minValue="0" maxValue="2852.8598151000001"/>
    </cacheField>
    <cacheField name="Game_Update_46" numFmtId="0">
      <sharedItems containsSemiMixedTypes="0" containsString="0" containsNumber="1" minValue="0" maxValue="2730.7508455000002"/>
    </cacheField>
    <cacheField name="Game_Update_48" numFmtId="0">
      <sharedItems containsSemiMixedTypes="0" containsString="0" containsNumber="1" minValue="0" maxValue="1555.7641507000001"/>
    </cacheField>
    <cacheField name="Game_Update_49" numFmtId="0">
      <sharedItems containsSemiMixedTypes="0" containsString="0" containsNumber="1" minValue="0" maxValue="4827.5035631999999"/>
    </cacheField>
    <cacheField name="Game_Update_51" numFmtId="0">
      <sharedItems containsSemiMixedTypes="0" containsString="0" containsNumber="1" minValue="0" maxValue="8108.5838905000001"/>
    </cacheField>
    <cacheField name="Game_Update_54" numFmtId="0">
      <sharedItems containsSemiMixedTypes="0" containsString="0" containsNumber="1" minValue="0" maxValue="6705.4940538999999"/>
    </cacheField>
    <cacheField name="Game_Update_55" numFmtId="0">
      <sharedItems containsSemiMixedTypes="0" containsString="0" containsNumber="1" minValue="0" maxValue="3634.4989068"/>
    </cacheField>
    <cacheField name="Game_Update_57" numFmtId="0">
      <sharedItems containsSemiMixedTypes="0" containsString="0" containsNumber="1" minValue="0" maxValue="2157.0476739000001"/>
    </cacheField>
    <cacheField name="Game_Update_58" numFmtId="0">
      <sharedItems containsSemiMixedTypes="0" containsString="0" containsNumber="1" minValue="0" maxValue="2563.3243358999998"/>
    </cacheField>
    <cacheField name="Game_Update_60" numFmtId="0">
      <sharedItems containsSemiMixedTypes="0" containsString="0" containsNumber="1" minValue="0" maxValue="8629.7443746000008"/>
    </cacheField>
    <cacheField name="Game_Update_61" numFmtId="0">
      <sharedItems containsSemiMixedTypes="0" containsString="0" containsNumber="1" minValue="0" maxValue="1780.4376070999999"/>
    </cacheField>
    <cacheField name="Game_Update_63" numFmtId="0">
      <sharedItems containsSemiMixedTypes="0" containsString="0" containsNumber="1" minValue="0" maxValue="8989.8840424000009"/>
    </cacheField>
    <cacheField name="Game_Update_64" numFmtId="0">
      <sharedItems containsSemiMixedTypes="0" containsString="0" containsNumber="1" minValue="0" maxValue="2751.6688942999999"/>
    </cacheField>
    <cacheField name="Game_Update_65" numFmtId="0">
      <sharedItems containsSemiMixedTypes="0" containsString="0" containsNumber="1" minValue="0" maxValue="3974.6465285999998"/>
    </cacheField>
    <cacheField name="Game_Update_66" numFmtId="0">
      <sharedItems containsSemiMixedTypes="0" containsString="0" containsNumber="1" minValue="0" maxValue="4597.6676970999997"/>
    </cacheField>
    <cacheField name="Game_Update_67" numFmtId="0">
      <sharedItems containsSemiMixedTypes="0" containsString="0" containsNumber="1" minValue="-161.02070190000001" maxValue="0"/>
    </cacheField>
    <cacheField name="Game_Update_69" numFmtId="0">
      <sharedItems containsSemiMixedTypes="0" containsString="0" containsNumber="1" minValue="0" maxValue="694.1558804"/>
    </cacheField>
    <cacheField name="Game_Update_70" numFmtId="0">
      <sharedItems containsSemiMixedTypes="0" containsString="0" containsNumber="1" minValue="0" maxValue="1729.0797396999999"/>
    </cacheField>
    <cacheField name="Game_Update_72" numFmtId="0">
      <sharedItems containsSemiMixedTypes="0" containsString="0" containsNumber="1" minValue="0" maxValue="3715.4202731999999"/>
    </cacheField>
    <cacheField name="Game_Update_77" numFmtId="0">
      <sharedItems containsSemiMixedTypes="0" containsString="0" containsNumber="1" minValue="0" maxValue="9418.7918750999997"/>
    </cacheField>
    <cacheField name="Game_Update_78" numFmtId="0">
      <sharedItems containsSemiMixedTypes="0" containsString="0" containsNumber="1" minValue="0" maxValue="1935.8078433000001"/>
    </cacheField>
    <cacheField name="Game_Update_Beast_Soul_System" numFmtId="0">
      <sharedItems containsSemiMixedTypes="0" containsString="0" containsNumber="1" minValue="0" maxValue="1899.7391428000001"/>
    </cacheField>
    <cacheField name="Game_Update_Canyon_Championship" numFmtId="0">
      <sharedItems containsSemiMixedTypes="0" containsString="0" containsNumber="1" minValue="0" maxValue="6341.4750163999997"/>
    </cacheField>
    <cacheField name="Game_Update_Combined" numFmtId="0">
      <sharedItems containsSemiMixedTypes="0" containsString="0" containsNumber="1" minValue="0" maxValue="3762.0193124000002"/>
    </cacheField>
    <cacheField name="Game_Update_New_Hero_Roland" numFmtId="0">
      <sharedItems containsSemiMixedTypes="0" containsString="0" containsNumber="1" minValue="0" maxValue="3502.5024401000001"/>
    </cacheField>
    <cacheField name="Game_Update_Theme_Mothers_Day" numFmtId="0">
      <sharedItems containsSemiMixedTypes="0" containsString="0" containsNumber="1" minValue="0" maxValue="10438.655366700001"/>
    </cacheField>
    <cacheField name="Game_Update_Theme_Nomadic_Migration" numFmtId="0">
      <sharedItems containsSemiMixedTypes="0" containsString="0" containsNumber="1" minValue="0" maxValue="3810.9531820000002"/>
    </cacheField>
    <cacheField name="Game_Update_Theme_Tribal_Bonds" numFmtId="0">
      <sharedItems containsSemiMixedTypes="0" containsString="0" containsNumber="1" minValue="0" maxValue="6404.0783825999997"/>
    </cacheField>
    <cacheField name="Game_Update_Version_Ancestral_Fort_Skin" numFmtId="0">
      <sharedItems containsSemiMixedTypes="0" containsString="0" containsNumber="1" minValue="0" maxValue="4801.0710553999998"/>
    </cacheField>
    <cacheField name="Game_Update_Version_Equipment_Enhancement" numFmtId="0">
      <sharedItems containsSemiMixedTypes="0" containsString="0" containsNumber="1" minValue="0" maxValue="2134.0082907000001"/>
    </cacheField>
    <cacheField name="Halloween_Week" numFmtId="0">
      <sharedItems containsSemiMixedTypes="0" containsString="0" containsNumber="1" minValue="0" maxValue="3836.1655897000001"/>
    </cacheField>
    <cacheField name="Intercept" numFmtId="0">
      <sharedItems containsSemiMixedTypes="0" containsString="0" containsNumber="1" minValue="2274.1678817000002" maxValue="2274.1678817000002"/>
    </cacheField>
    <cacheField name="Model" numFmtId="0">
      <sharedItems containsSemiMixedTypes="0" containsString="0" containsNumber="1" minValue="3575.4983415000002" maxValue="33043.951377799996"/>
    </cacheField>
    <cacheField name="Monday_Dummy" numFmtId="0">
      <sharedItems containsSemiMixedTypes="0" containsString="0" containsNumber="1" minValue="-2887.8241312" maxValue="0"/>
    </cacheField>
    <cacheField name="Monday_Dummy1" numFmtId="0">
      <sharedItems containsSemiMixedTypes="0" containsString="0" containsNumber="1" minValue="-502.40932600000002" maxValue="0"/>
    </cacheField>
    <cacheField name="Monday_Dummy2" numFmtId="0">
      <sharedItems containsSemiMixedTypes="0" containsString="0" containsNumber="1" minValue="-2006.4843211" maxValue="0"/>
    </cacheField>
    <cacheField name="Monday_Dummy4" numFmtId="0">
      <sharedItems containsSemiMixedTypes="0" containsString="0" containsNumber="1" minValue="-3214.9805233000002" maxValue="0"/>
    </cacheField>
    <cacheField name="NewYear_Week" numFmtId="0">
      <sharedItems containsSemiMixedTypes="0" containsString="0" containsNumber="1" minValue="0" maxValue="770.59407569999996"/>
    </cacheField>
    <cacheField name="Non_Social_Display_Impressions" numFmtId="0">
      <sharedItems containsSemiMixedTypes="0" containsString="0" containsNumber="1" minValue="0" maxValue="1323.7157347"/>
    </cacheField>
    <cacheField name="Non_Social_Video_Impressions" numFmtId="0">
      <sharedItems containsSemiMixedTypes="0" containsString="0" containsNumber="1" minValue="0" maxValue="213.69019249999999"/>
    </cacheField>
    <cacheField name="Others_App Event Optimization" numFmtId="0">
      <sharedItems containsSemiMixedTypes="0" containsString="0" containsNumber="1" minValue="0" maxValue="1672.3420570999999"/>
    </cacheField>
    <cacheField name="Post_Update_1" numFmtId="0">
      <sharedItems containsSemiMixedTypes="0" containsString="0" containsNumber="1" minValue="-5006.8094898999998" maxValue="0"/>
    </cacheField>
    <cacheField name="Post_Update_10" numFmtId="0">
      <sharedItems containsSemiMixedTypes="0" containsString="0" containsNumber="1" minValue="-3327.0542113000001" maxValue="0"/>
    </cacheField>
    <cacheField name="Post_Update_11" numFmtId="0">
      <sharedItems containsSemiMixedTypes="0" containsString="0" containsNumber="1" minValue="-1490.5356265" maxValue="0"/>
    </cacheField>
    <cacheField name="Post_Update_12" numFmtId="0">
      <sharedItems containsSemiMixedTypes="0" containsString="0" containsNumber="1" minValue="-5354.4370102000003" maxValue="0"/>
    </cacheField>
    <cacheField name="Post_Update_13" numFmtId="0">
      <sharedItems containsSemiMixedTypes="0" containsString="0" containsNumber="1" minValue="-5432.1881615000002" maxValue="0"/>
    </cacheField>
    <cacheField name="Post_Update_2" numFmtId="0">
      <sharedItems containsSemiMixedTypes="0" containsString="0" containsNumber="1" minValue="-10893.7146617" maxValue="0"/>
    </cacheField>
    <cacheField name="Post_Update_4" numFmtId="0">
      <sharedItems containsSemiMixedTypes="0" containsString="0" containsNumber="1" minValue="-4537.5459827000004" maxValue="0"/>
    </cacheField>
    <cacheField name="Post_Update_5" numFmtId="0">
      <sharedItems containsSemiMixedTypes="0" containsString="0" containsNumber="1" minValue="-4822.1102086999999" maxValue="0"/>
    </cacheField>
    <cacheField name="Post_Update_6" numFmtId="0">
      <sharedItems containsSemiMixedTypes="0" containsString="0" containsNumber="1" minValue="-3526.1500277999999" maxValue="0"/>
    </cacheField>
    <cacheField name="Post_Update_63" numFmtId="0">
      <sharedItems containsSemiMixedTypes="0" containsString="0" containsNumber="1" minValue="-635.51412110000001" maxValue="0"/>
    </cacheField>
    <cacheField name="Post_Update_66" numFmtId="0">
      <sharedItems containsSemiMixedTypes="0" containsString="0" containsNumber="1" minValue="-2985.0911282000002" maxValue="0"/>
    </cacheField>
    <cacheField name="Post_Update_67" numFmtId="0">
      <sharedItems containsSemiMixedTypes="0" containsString="0" containsNumber="1" minValue="-5947.9843795999996" maxValue="0"/>
    </cacheField>
    <cacheField name="Post_Update_69" numFmtId="0">
      <sharedItems containsSemiMixedTypes="0" containsString="0" containsNumber="1" minValue="-6074.7696919999998" maxValue="0"/>
    </cacheField>
    <cacheField name="Post_Update_7" numFmtId="0">
      <sharedItems containsSemiMixedTypes="0" containsString="0" containsNumber="1" minValue="-7269.9857861" maxValue="0"/>
    </cacheField>
    <cacheField name="Post_Update_70" numFmtId="0">
      <sharedItems containsSemiMixedTypes="0" containsString="0" containsNumber="1" minValue="-5700.3903423000002" maxValue="0"/>
    </cacheField>
    <cacheField name="Post_Update_71" numFmtId="0">
      <sharedItems containsSemiMixedTypes="0" containsString="0" containsNumber="1" minValue="-1944.7883737" maxValue="0"/>
    </cacheField>
    <cacheField name="Post_Update_72" numFmtId="0">
      <sharedItems containsSemiMixedTypes="0" containsString="0" containsNumber="1" minValue="-983.12525730000004" maxValue="0"/>
    </cacheField>
    <cacheField name="Post_Update_73" numFmtId="0">
      <sharedItems containsSemiMixedTypes="0" containsString="0" containsNumber="1" minValue="-1877.8131189000001" maxValue="0"/>
    </cacheField>
    <cacheField name="Post_Update_74" numFmtId="0">
      <sharedItems containsSemiMixedTypes="0" containsString="0" containsNumber="1" minValue="-2491.1872401000001" maxValue="0"/>
    </cacheField>
    <cacheField name="Post_Update_75" numFmtId="0">
      <sharedItems containsSemiMixedTypes="0" containsString="0" containsNumber="1" minValue="-4641.7987376000001" maxValue="0"/>
    </cacheField>
    <cacheField name="Post_Update_76" numFmtId="0">
      <sharedItems containsSemiMixedTypes="0" containsString="0" containsNumber="1" minValue="-1514.1477408999999" maxValue="0"/>
    </cacheField>
    <cacheField name="Post_Update_77" numFmtId="0">
      <sharedItems containsSemiMixedTypes="0" containsString="0" containsNumber="1" minValue="-4885.1005157" maxValue="0"/>
    </cacheField>
    <cacheField name="Post_Update_78" numFmtId="0">
      <sharedItems containsSemiMixedTypes="0" containsString="0" containsNumber="1" minValue="-7693.1923411999996" maxValue="0"/>
    </cacheField>
    <cacheField name="Post_Update_8" numFmtId="0">
      <sharedItems containsSemiMixedTypes="0" containsString="0" containsNumber="1" minValue="-5089.8647197999999" maxValue="0"/>
    </cacheField>
    <cacheField name="Post_Update_9" numFmtId="0">
      <sharedItems containsSemiMixedTypes="0" containsString="0" containsNumber="1" minValue="-4158.1039245000002" maxValue="0"/>
    </cacheField>
    <cacheField name="Residential" numFmtId="0">
      <sharedItems containsSemiMixedTypes="0" containsString="0" containsNumber="1" minValue="-76.128292099999996" maxValue="1294.0477575"/>
    </cacheField>
    <cacheField name="Search_Impressions_Apple_Search" numFmtId="0">
      <sharedItems containsSemiMixedTypes="0" containsString="0" containsNumber="1" minValue="0.72431570000000001" maxValue="126.13982110000001"/>
    </cacheField>
    <cacheField name="Search_Impressions_Google_Search" numFmtId="0">
      <sharedItems containsSemiMixedTypes="0" containsString="0" containsNumber="1" minValue="0" maxValue="162.78869130000001"/>
    </cacheField>
    <cacheField name="Seasonality_Friday_2019" numFmtId="0">
      <sharedItems containsSemiMixedTypes="0" containsString="0" containsNumber="1" minValue="0" maxValue="1575.9225166000001"/>
    </cacheField>
    <cacheField name="Seasonality_Friday_2020_H1" numFmtId="0">
      <sharedItems containsSemiMixedTypes="0" containsString="0" containsNumber="1" minValue="0" maxValue="3013.3049139999998"/>
    </cacheField>
    <cacheField name="Seasonality_Friday_H1Mid" numFmtId="0">
      <sharedItems containsSemiMixedTypes="0" containsString="0" containsNumber="1" minValue="0" maxValue="1851.0433621"/>
    </cacheField>
    <cacheField name="Seasonality_Friday_H2" numFmtId="0">
      <sharedItems containsSemiMixedTypes="0" containsString="0" containsNumber="1" minValue="0" maxValue="2780.3600970000002"/>
    </cacheField>
    <cacheField name="Seasonality_Monday_2019" numFmtId="0">
      <sharedItems containsSemiMixedTypes="0" containsString="0" containsNumber="1" minValue="-894.07943" maxValue="0"/>
    </cacheField>
    <cacheField name="Seasonality_Monday_2020_H1" numFmtId="0">
      <sharedItems containsSemiMixedTypes="0" containsString="0" containsNumber="1" minValue="-1448.8292446" maxValue="0"/>
    </cacheField>
    <cacheField name="Seasonality_Monday_H1Mid" numFmtId="0">
      <sharedItems containsSemiMixedTypes="0" containsString="0" containsNumber="1" minValue="-312.00002050000001" maxValue="0"/>
    </cacheField>
    <cacheField name="Seasonality_Monday_H2" numFmtId="0">
      <sharedItems containsSemiMixedTypes="0" containsString="0" containsNumber="1" minValue="-1837.7360633000001" maxValue="0"/>
    </cacheField>
    <cacheField name="Theme_New_Easter_Pass_Fetter_Hero_One" numFmtId="0">
      <sharedItems containsSemiMixedTypes="0" containsString="0" containsNumber="1" minValue="0" maxValue="14923.873047700001"/>
    </cacheField>
    <cacheField name="US_Elections_Google_Trend" numFmtId="0">
      <sharedItems containsSemiMixedTypes="0" containsString="0" containsNumber="1" minValue="0" maxValue="2141.8788694999998"/>
    </cacheField>
    <cacheField name="Version_New_Char" numFmtId="0">
      <sharedItems containsSemiMixedTypes="0" containsString="0" containsNumber="1" minValue="0" maxValue="2164.7721458000001"/>
    </cacheField>
    <cacheField name="Version_New_Char_1" numFmtId="0">
      <sharedItems containsSemiMixedTypes="0" containsString="0" containsNumber="1" minValue="0" maxValue="10650.523144799999"/>
    </cacheField>
    <cacheField name="YouTube_Impressions" numFmtId="0">
      <sharedItems containsSemiMixedTypes="0" containsString="0" containsNumber="1" minValue="0" maxValue="6712.8653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ksingh" refreshedDate="44314.575917824077" createdVersion="6" refreshedVersion="7" minRefreshableVersion="3" recordCount="365" xr:uid="{76151824-9AE7-4034-8C31-860327BD1294}">
  <cacheSource type="worksheet">
    <worksheetSource ref="A4:F369" sheet="Fit Chart_Old"/>
  </cacheSource>
  <cacheFields count="6">
    <cacheField name="Monthly" numFmtId="14">
      <sharedItems containsSemiMixedTypes="0" containsNonDate="0" containsDate="1" containsString="0" minDate="2019-11-01T00:00:00" maxDate="2020-10-02T00:00:00" count="12"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</sharedItems>
    </cacheField>
    <cacheField name="Weekly" numFmtId="14">
      <sharedItems containsSemiMixedTypes="0" containsNonDate="0" containsDate="1" containsString="0" minDate="2019-11-02T00:00:00" maxDate="2020-11-01T00:00:00" count="53">
        <d v="2019-11-02T00:00:00"/>
        <d v="2019-11-09T00:00:00"/>
        <d v="2019-11-16T00:00:00"/>
        <d v="2019-11-23T00:00:00"/>
        <d v="2019-11-30T00:00:00"/>
        <d v="2019-12-07T00:00:00"/>
        <d v="2019-12-14T00:00:00"/>
        <d v="2019-12-21T00:00:00"/>
        <d v="2019-12-28T00:00:00"/>
        <d v="2020-01-04T00:00:00"/>
        <d v="2020-01-11T00:00:00"/>
        <d v="2020-01-18T00:00:00"/>
        <d v="2020-01-25T00:00:00"/>
        <d v="2020-02-01T00:00:00"/>
        <d v="2020-02-08T00:00:00"/>
        <d v="2020-02-15T00:00:00"/>
        <d v="2020-02-22T00:00:00"/>
        <d v="2020-02-29T00:00:00"/>
        <d v="2020-03-07T00:00:00"/>
        <d v="2020-03-14T00:00:00"/>
        <d v="2020-03-21T00:00:00"/>
        <d v="2020-03-28T00:00:00"/>
        <d v="2020-04-04T00:00:00"/>
        <d v="2020-04-11T00:00:00"/>
        <d v="2020-04-18T00:00:00"/>
        <d v="2020-04-25T00:00:00"/>
        <d v="2020-05-02T00:00:00"/>
        <d v="2020-05-09T00:00:00"/>
        <d v="2020-05-16T00:00:00"/>
        <d v="2020-05-23T00:00:00"/>
        <d v="2020-05-30T00:00:00"/>
        <d v="2020-06-06T00:00:00"/>
        <d v="2020-06-13T00:00:00"/>
        <d v="2020-06-20T00:00:00"/>
        <d v="2020-06-27T00:00:00"/>
        <d v="2020-07-04T00:00:00"/>
        <d v="2020-07-11T00:00:00"/>
        <d v="2020-07-18T00:00:00"/>
        <d v="2020-07-25T00:00:00"/>
        <d v="2020-08-01T00:00:00"/>
        <d v="2020-08-08T00:00:00"/>
        <d v="2020-08-15T00:00:00"/>
        <d v="2020-08-22T00:00:00"/>
        <d v="2020-08-29T00:00:00"/>
        <d v="2020-09-05T00:00:00"/>
        <d v="2020-09-12T00:00:00"/>
        <d v="2020-09-19T00:00:00"/>
        <d v="2020-09-26T00:00:00"/>
        <d v="2020-10-03T00:00:00"/>
        <d v="2020-10-10T00:00:00"/>
        <d v="2020-10-17T00:00:00"/>
        <d v="2020-10-24T00:00:00"/>
        <d v="2020-10-31T00:00:00"/>
      </sharedItems>
    </cacheField>
    <cacheField name="Daily Date" numFmtId="14">
      <sharedItems containsSemiMixedTypes="0" containsNonDate="0" containsDate="1" containsString="0" minDate="2019-11-01T00:00:00" maxDate="2020-10-31T00:00:00" count="365"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</sharedItems>
    </cacheField>
    <cacheField name="Actual Revenue" numFmtId="3">
      <sharedItems containsSemiMixedTypes="0" containsString="0" containsNumber="1" minValue="2880.38" maxValue="33043.949999999997"/>
    </cacheField>
    <cacheField name="Predicted Revenue" numFmtId="3">
      <sharedItems containsSemiMixedTypes="0" containsString="0" containsNumber="1" minValue="4005.7779903999999" maxValue="33043.964909900002"/>
    </cacheField>
    <cacheField name="Error" numFmtId="3">
      <sharedItems containsSemiMixedTypes="0" containsString="0" containsNumber="1" minValue="-5729.8413215" maxValue="10926.17669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s v="Q4 2019"/>
    <s v=" Chief_Almighty"/>
    <d v="2019-11-01T00:00:00"/>
    <s v="Chief_Almighty"/>
    <n v="9553.9899999999925"/>
    <n v="0"/>
    <n v="0"/>
    <n v="0"/>
    <n v="0"/>
    <n v="0"/>
    <n v="0"/>
    <n v="0"/>
    <n v="1846.2722681"/>
    <n v="0"/>
    <n v="7.5585449000000002"/>
    <n v="0"/>
    <n v="13.179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36.1655897000001"/>
    <n v="2274.1678817000002"/>
    <n v="9553.9907251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2431570000000001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02T00:00:00"/>
    <s v="Chief_Almighty"/>
    <n v="6558.8999999999951"/>
    <n v="0"/>
    <n v="0"/>
    <n v="0"/>
    <n v="0"/>
    <n v="0"/>
    <n v="0"/>
    <n v="0"/>
    <n v="1857.3832011"/>
    <n v="0"/>
    <n v="30.259585000000001"/>
    <n v="0"/>
    <n v="50.741113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217.1341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822428000000004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03T00:00:00"/>
    <s v="Chief_Almighty"/>
    <n v="5754.8999999999896"/>
    <n v="0"/>
    <n v="0"/>
    <n v="0"/>
    <n v="0"/>
    <n v="0"/>
    <n v="0"/>
    <n v="0"/>
    <n v="1868.5610002000001"/>
    <n v="0"/>
    <n v="66.909677400000007"/>
    <n v="0"/>
    <n v="109.787132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330.212091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8625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04T00:00:00"/>
    <s v="Chief_Almighty"/>
    <n v="4173.0599999999949"/>
    <n v="0"/>
    <n v="0"/>
    <n v="0"/>
    <n v="0"/>
    <n v="0"/>
    <n v="0"/>
    <n v="0"/>
    <n v="1879.8060677000001"/>
    <n v="0"/>
    <n v="113.1932001"/>
    <n v="0"/>
    <n v="185.4908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3575.498341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9196107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1-05T00:00:00"/>
    <s v="Chief_Almighty"/>
    <n v="3007.0099999999984"/>
    <n v="0"/>
    <n v="0"/>
    <n v="0"/>
    <n v="0"/>
    <n v="0"/>
    <n v="0"/>
    <n v="0"/>
    <n v="1891.1188084"/>
    <n v="0"/>
    <n v="163.30247550000001"/>
    <n v="0"/>
    <n v="271.678899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622.130306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62091800000002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06T00:00:00"/>
    <s v="Chief_Almighty"/>
    <n v="2880.3800000000006"/>
    <n v="0"/>
    <n v="0"/>
    <n v="0"/>
    <n v="0"/>
    <n v="0"/>
    <n v="0"/>
    <n v="0"/>
    <n v="1902.4996295999999"/>
    <n v="0"/>
    <n v="211.9670936"/>
    <n v="0"/>
    <n v="360.13237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774.079862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127336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07T00:00:00"/>
    <s v="Chief_Almighty"/>
    <n v="5346.3399999999929"/>
    <n v="0"/>
    <n v="0"/>
    <n v="0"/>
    <n v="0"/>
    <n v="0"/>
    <n v="0"/>
    <n v="0"/>
    <n v="1913.9489409"/>
    <n v="0"/>
    <n v="254.54322880000001"/>
    <n v="0"/>
    <n v="444.685590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914.3375622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9917708000000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08T00:00:00"/>
    <s v="Chief_Almighty"/>
    <n v="8343.0099999999911"/>
    <n v="0"/>
    <n v="0"/>
    <n v="0"/>
    <n v="0"/>
    <n v="0"/>
    <n v="0"/>
    <n v="0"/>
    <n v="1925.4671547"/>
    <n v="0"/>
    <n v="288.92511089999999"/>
    <n v="0"/>
    <n v="522.8014720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614.128660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844374800000001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09T00:00:00"/>
    <s v="Chief_Almighty"/>
    <n v="7722.8799999999956"/>
    <n v="0"/>
    <n v="0"/>
    <n v="0"/>
    <n v="0"/>
    <n v="0"/>
    <n v="0"/>
    <n v="0"/>
    <n v="1937.0546853999999"/>
    <n v="0"/>
    <n v="316.93963330000003"/>
    <n v="0"/>
    <n v="597.41952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151.2741899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6923159000000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0T00:00:00"/>
    <s v="Chief_Almighty"/>
    <n v="4272.5299999999943"/>
    <n v="0"/>
    <n v="0"/>
    <n v="0"/>
    <n v="0"/>
    <n v="0"/>
    <n v="0"/>
    <n v="0"/>
    <n v="1948.7119502999999"/>
    <n v="0"/>
    <n v="339.03724240000003"/>
    <n v="0"/>
    <n v="667.800387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254.2875391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5699276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1T00:00:00"/>
    <s v="Chief_Almighty"/>
    <n v="3459.8899999999958"/>
    <n v="0"/>
    <n v="0"/>
    <n v="0"/>
    <n v="0"/>
    <n v="0"/>
    <n v="0"/>
    <n v="0"/>
    <n v="1960.4393691"/>
    <n v="0"/>
    <n v="356.38679020000001"/>
    <n v="0"/>
    <n v="653.53779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374.6476515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195093100000001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1-12T00:00:00"/>
    <s v="Chief_Almighty"/>
    <n v="4104.1699999999964"/>
    <n v="0"/>
    <n v="0"/>
    <n v="0"/>
    <n v="0"/>
    <n v="0"/>
    <n v="0"/>
    <n v="0"/>
    <n v="1972.2373639"/>
    <n v="0"/>
    <n v="371.3992508"/>
    <n v="0"/>
    <n v="652.2935836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294.51776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195321000000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3T00:00:00"/>
    <s v="Chief_Almighty"/>
    <n v="4336.0799999999945"/>
    <n v="0"/>
    <n v="0"/>
    <n v="0"/>
    <n v="0"/>
    <n v="0"/>
    <n v="0"/>
    <n v="0"/>
    <n v="1984.1063595000001"/>
    <n v="0"/>
    <n v="382.59102739999997"/>
    <n v="0"/>
    <n v="658.284732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323.8803188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7301678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4T00:00:00"/>
    <s v="Chief_Almighty"/>
    <n v="5489.3499999999949"/>
    <n v="0"/>
    <n v="0"/>
    <n v="0"/>
    <n v="0"/>
    <n v="0"/>
    <n v="0"/>
    <n v="0"/>
    <n v="1996.0467831000001"/>
    <n v="0"/>
    <n v="387.69129570000001"/>
    <n v="0"/>
    <n v="641.163286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323.9374752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8680786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5T00:00:00"/>
    <s v="Chief_Almighty"/>
    <n v="10728.109999999991"/>
    <n v="3938.3302588000001"/>
    <n v="0"/>
    <n v="0"/>
    <n v="0"/>
    <n v="0"/>
    <n v="0"/>
    <n v="0"/>
    <n v="2008.0590646000001"/>
    <n v="0"/>
    <n v="363.09625829999999"/>
    <n v="0"/>
    <n v="625.825945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809.77136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3692937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6T00:00:00"/>
    <s v="Chief_Almighty"/>
    <n v="7610.1099999999942"/>
    <n v="0"/>
    <n v="0"/>
    <n v="0"/>
    <n v="0"/>
    <n v="0"/>
    <n v="0"/>
    <n v="0"/>
    <n v="2020.1436365"/>
    <n v="0"/>
    <n v="340.64492159999998"/>
    <n v="0"/>
    <n v="611.723598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269.22177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5415841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7T00:00:00"/>
    <s v="Chief_Almighty"/>
    <n v="5320.2599999999939"/>
    <n v="0"/>
    <n v="0"/>
    <n v="0"/>
    <n v="0"/>
    <n v="0"/>
    <n v="0"/>
    <n v="0"/>
    <n v="2032.3009337000001"/>
    <n v="0"/>
    <n v="327.02942419999999"/>
    <n v="0"/>
    <n v="593.049368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249.5165245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9687668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18T00:00:00"/>
    <s v="Chief_Almighty"/>
    <n v="5713.9599999999955"/>
    <n v="0"/>
    <n v="0"/>
    <n v="0"/>
    <n v="0"/>
    <n v="0"/>
    <n v="0"/>
    <n v="0"/>
    <n v="2044.5313940000001"/>
    <n v="0"/>
    <n v="313.94669699999997"/>
    <n v="0"/>
    <n v="565.8283616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328.0427655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647711600000001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1-19T00:00:00"/>
    <s v="Chief_Almighty"/>
    <n v="6855.4999999999936"/>
    <n v="0"/>
    <n v="0"/>
    <n v="0"/>
    <n v="0"/>
    <n v="0"/>
    <n v="0"/>
    <n v="0"/>
    <n v="2056.8354576000002"/>
    <n v="0"/>
    <n v="308.13152760000003"/>
    <n v="0"/>
    <n v="515.60374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179.2409267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5021682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0T00:00:00"/>
    <s v="Chief_Almighty"/>
    <n v="6414.6999999999889"/>
    <n v="0"/>
    <n v="0"/>
    <n v="1252.3149897999999"/>
    <n v="0"/>
    <n v="0"/>
    <n v="0"/>
    <n v="0"/>
    <n v="2069.2135675999998"/>
    <n v="0"/>
    <n v="301.03959659999998"/>
    <n v="0"/>
    <n v="492.499858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414.700354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4643112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1T00:00:00"/>
    <s v="Chief_Almighty"/>
    <n v="5173.2399999999952"/>
    <n v="0"/>
    <n v="0"/>
    <n v="0"/>
    <n v="0"/>
    <n v="0"/>
    <n v="0"/>
    <n v="0"/>
    <n v="2081.6661693999999"/>
    <n v="0"/>
    <n v="298.96853909999999"/>
    <n v="0"/>
    <n v="456.9314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138.5814198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8472367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2T00:00:00"/>
    <s v="Chief_Almighty"/>
    <n v="6166.2699999999959"/>
    <n v="0"/>
    <n v="0"/>
    <n v="0"/>
    <n v="0"/>
    <n v="0"/>
    <n v="0"/>
    <n v="0"/>
    <n v="2094.1937115000001"/>
    <n v="0"/>
    <n v="293.4694551"/>
    <n v="0"/>
    <n v="441.6396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707.661780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268400799999998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3T00:00:00"/>
    <s v="Chief_Almighty"/>
    <n v="3591.7899999999959"/>
    <n v="0"/>
    <n v="0"/>
    <n v="0"/>
    <n v="0"/>
    <n v="0"/>
    <n v="0"/>
    <n v="0"/>
    <n v="2106.7966446999999"/>
    <n v="0"/>
    <n v="285.6734768"/>
    <n v="0"/>
    <n v="463.74447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159.4258299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431992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4T00:00:00"/>
    <s v="Chief_Almighty"/>
    <n v="4921.1999999999953"/>
    <n v="0"/>
    <n v="0"/>
    <n v="0"/>
    <n v="0"/>
    <n v="0"/>
    <n v="0"/>
    <n v="0"/>
    <n v="2119.4754229"/>
    <n v="0"/>
    <n v="287.14141000000001"/>
    <n v="0"/>
    <n v="503.869433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214.046892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3925948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5T00:00:00"/>
    <s v="Chief_Almighty"/>
    <n v="3603.709999999995"/>
    <n v="0"/>
    <n v="0"/>
    <n v="0"/>
    <n v="0"/>
    <n v="0"/>
    <n v="0"/>
    <n v="0"/>
    <n v="2132.2305024000002"/>
    <n v="0"/>
    <n v="285.25607480000002"/>
    <n v="0"/>
    <n v="534.7091569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361.6935898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409254399999998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1-26T00:00:00"/>
    <s v="Chief_Almighty"/>
    <n v="3761.1599999999949"/>
    <n v="0"/>
    <n v="0"/>
    <n v="0"/>
    <n v="0"/>
    <n v="0"/>
    <n v="0"/>
    <n v="0"/>
    <n v="2145.0623424999999"/>
    <n v="0"/>
    <n v="286.09653859999997"/>
    <n v="0"/>
    <n v="563.2419728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298.282301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7134159000000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7T00:00:00"/>
    <s v="Chief_Almighty"/>
    <n v="6132.4999999999936"/>
    <n v="0"/>
    <n v="0"/>
    <n v="0"/>
    <n v="0"/>
    <n v="0"/>
    <n v="0"/>
    <n v="0"/>
    <n v="2157.9714049999998"/>
    <n v="0"/>
    <n v="298.76557050000002"/>
    <n v="0"/>
    <n v="600.7966606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32.5002143000002"/>
    <n v="0"/>
    <n v="0"/>
    <n v="0"/>
    <n v="0"/>
    <n v="770.5940756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204471300000002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8T00:00:00"/>
    <s v="Chief_Almighty"/>
    <n v="5184.9199999999937"/>
    <n v="0"/>
    <n v="0"/>
    <n v="0"/>
    <n v="0"/>
    <n v="0"/>
    <n v="0"/>
    <n v="0"/>
    <n v="2170.9581546999998"/>
    <n v="0"/>
    <n v="311.72149960000002"/>
    <n v="0"/>
    <n v="631.7617504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419.5183321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088959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29T00:00:00"/>
    <s v="Chief_Almighty"/>
    <n v="8794.1099999999933"/>
    <n v="0"/>
    <n v="1754.954868"/>
    <n v="0"/>
    <n v="0"/>
    <n v="0"/>
    <n v="0"/>
    <n v="0"/>
    <n v="2184.0230591999998"/>
    <n v="0"/>
    <n v="318.0971376"/>
    <n v="0"/>
    <n v="655.2874366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794.1107389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576895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1-30T00:00:00"/>
    <s v="Chief_Almighty"/>
    <n v="6126.5299999999897"/>
    <n v="0"/>
    <n v="0"/>
    <n v="0"/>
    <n v="0"/>
    <n v="0"/>
    <n v="0"/>
    <n v="0"/>
    <n v="2197.1665886000001"/>
    <n v="0"/>
    <n v="324.12647240000001"/>
    <n v="0"/>
    <n v="679.5840620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507.7118772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6667227000000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1T00:00:00"/>
    <s v="Chief_Almighty"/>
    <n v="5910.229999999995"/>
    <n v="0"/>
    <n v="0"/>
    <n v="0"/>
    <n v="0"/>
    <n v="0"/>
    <n v="0"/>
    <n v="0"/>
    <n v="2210.3892163999999"/>
    <n v="0"/>
    <n v="333.7067811"/>
    <n v="0"/>
    <n v="689.19003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541.0384289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5843650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2T00:00:00"/>
    <s v="Chief_Almighty"/>
    <n v="3572.1199999999953"/>
    <n v="0"/>
    <n v="0"/>
    <n v="0"/>
    <n v="0"/>
    <n v="0"/>
    <n v="0"/>
    <n v="0"/>
    <n v="2223.6914184000002"/>
    <n v="0"/>
    <n v="340.8103997"/>
    <n v="0"/>
    <n v="678.61985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657.3672170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1569456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2-03T00:00:00"/>
    <s v="Chief_Almighty"/>
    <n v="4661.3299999999954"/>
    <n v="0"/>
    <n v="0"/>
    <n v="0"/>
    <n v="0"/>
    <n v="0"/>
    <n v="0"/>
    <n v="0"/>
    <n v="2237.0736735"/>
    <n v="0"/>
    <n v="345.36532670000003"/>
    <n v="0"/>
    <n v="667.824779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558.6783637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465532000000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4T00:00:00"/>
    <s v="Chief_Almighty"/>
    <n v="3160.0699999999952"/>
    <n v="0"/>
    <n v="0"/>
    <n v="0"/>
    <n v="0"/>
    <n v="0"/>
    <n v="0"/>
    <n v="0"/>
    <n v="2250.5364635999999"/>
    <n v="0"/>
    <n v="349.1780832"/>
    <n v="0"/>
    <n v="663.8147891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571.804540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107173000000003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5T00:00:00"/>
    <s v="Chief_Almighty"/>
    <n v="5331.1099999999924"/>
    <n v="0"/>
    <n v="0"/>
    <n v="0"/>
    <n v="0"/>
    <n v="0"/>
    <n v="0"/>
    <n v="0"/>
    <n v="2264.0802730999999"/>
    <n v="0"/>
    <n v="347.66099050000003"/>
    <n v="0"/>
    <n v="667.187777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586.88325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786179699999998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6T00:00:00"/>
    <s v="Chief_Almighty"/>
    <n v="5444.0999999999913"/>
    <n v="0"/>
    <n v="0"/>
    <n v="0"/>
    <n v="0"/>
    <n v="0"/>
    <n v="0"/>
    <n v="0"/>
    <n v="2277.7055899000002"/>
    <n v="0"/>
    <n v="342.88387230000001"/>
    <n v="0"/>
    <n v="663.536203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167.5164903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300276799999999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7T00:00:00"/>
    <s v="Chief_Almighty"/>
    <n v="6063.9599999999928"/>
    <n v="0"/>
    <n v="0"/>
    <n v="0"/>
    <n v="0"/>
    <n v="0"/>
    <n v="0"/>
    <n v="0"/>
    <n v="2291.4129042"/>
    <n v="0"/>
    <n v="340.18339520000001"/>
    <n v="0"/>
    <n v="666.7230713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605.431093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943691200000004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8T00:00:00"/>
    <s v="Chief_Almighty"/>
    <n v="5061.5499999999929"/>
    <n v="0"/>
    <n v="0"/>
    <n v="0"/>
    <n v="0"/>
    <n v="0"/>
    <n v="0"/>
    <n v="0"/>
    <n v="2305.2027097"/>
    <n v="0"/>
    <n v="339.26642570000001"/>
    <n v="0"/>
    <n v="693.02564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644.031294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368478699999997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09T00:00:00"/>
    <s v="Chief_Almighty"/>
    <n v="3953.1499999999924"/>
    <n v="0"/>
    <n v="0"/>
    <n v="0"/>
    <n v="0"/>
    <n v="0"/>
    <n v="0"/>
    <n v="0"/>
    <n v="2319.0755027"/>
    <n v="0"/>
    <n v="339.32583920000002"/>
    <n v="0"/>
    <n v="685.3257362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755.8049256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989246300000001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2-10T00:00:00"/>
    <s v="Chief_Almighty"/>
    <n v="3590.4499999999971"/>
    <n v="0"/>
    <n v="0"/>
    <n v="0"/>
    <n v="0"/>
    <n v="0"/>
    <n v="0"/>
    <n v="0"/>
    <n v="2333.0317826999999"/>
    <n v="0"/>
    <n v="340.91439680000002"/>
    <n v="0"/>
    <n v="680.7460127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660.359443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4992203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1T00:00:00"/>
    <s v="Chief_Almighty"/>
    <n v="4427.7499999999964"/>
    <n v="0"/>
    <n v="0"/>
    <n v="0"/>
    <n v="0"/>
    <n v="0"/>
    <n v="0"/>
    <n v="0"/>
    <n v="2347.0720520999998"/>
    <n v="0"/>
    <n v="346.1254844"/>
    <n v="0"/>
    <n v="697.693139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696.106565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0478586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2T00:00:00"/>
    <s v="Chief_Almighty"/>
    <n v="5241.0199999999959"/>
    <n v="0"/>
    <n v="0"/>
    <n v="0"/>
    <n v="0"/>
    <n v="0"/>
    <n v="0"/>
    <n v="0"/>
    <n v="2361.1968163000001"/>
    <n v="0"/>
    <n v="352.15967169999999"/>
    <n v="0"/>
    <n v="707.398126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725.613747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911013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3T00:00:00"/>
    <s v="Chief_Almighty"/>
    <n v="6441.4999999999891"/>
    <n v="0"/>
    <n v="0"/>
    <n v="0"/>
    <n v="0"/>
    <n v="0"/>
    <n v="0"/>
    <n v="0"/>
    <n v="2375.4065839"/>
    <n v="0"/>
    <n v="353.80295410000002"/>
    <n v="0"/>
    <n v="704.6582848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314.46880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510432099999999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4T00:00:00"/>
    <s v="Chief_Almighty"/>
    <n v="7238.8799999999901"/>
    <n v="0"/>
    <n v="0"/>
    <n v="0"/>
    <n v="0"/>
    <n v="0"/>
    <n v="0"/>
    <n v="0"/>
    <n v="2389.7018662999999"/>
    <n v="0"/>
    <n v="354.55348020000002"/>
    <n v="0"/>
    <n v="701.392198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750.560572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7449967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5T00:00:00"/>
    <s v="Chief_Almighty"/>
    <n v="5956.2999999999884"/>
    <n v="0"/>
    <n v="0"/>
    <n v="0"/>
    <n v="0"/>
    <n v="0"/>
    <n v="0"/>
    <n v="0"/>
    <n v="2404.0831782999999"/>
    <n v="0"/>
    <n v="354.87666289999999"/>
    <n v="0"/>
    <n v="683.240628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748.3869901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0184892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6T00:00:00"/>
    <s v="Chief_Almighty"/>
    <n v="5277.6199999999953"/>
    <n v="0"/>
    <n v="0"/>
    <n v="0"/>
    <n v="0"/>
    <n v="0"/>
    <n v="0"/>
    <n v="0"/>
    <n v="2418.5510376000002"/>
    <n v="0"/>
    <n v="350.1429033"/>
    <n v="0"/>
    <n v="647.5878547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830.5719826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01585600000001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2-17T00:00:00"/>
    <s v="Chief_Almighty"/>
    <n v="4914.4899999999961"/>
    <n v="0"/>
    <n v="0"/>
    <n v="0"/>
    <n v="0"/>
    <n v="0"/>
    <n v="0"/>
    <n v="0"/>
    <n v="2433.1059648999999"/>
    <n v="0"/>
    <n v="342.8330952"/>
    <n v="0"/>
    <n v="614.2592272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700.3360132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969694699999998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8T00:00:00"/>
    <s v="Chief_Almighty"/>
    <n v="6242.6499999999915"/>
    <n v="0"/>
    <n v="0"/>
    <n v="0"/>
    <n v="0"/>
    <n v="0"/>
    <n v="0"/>
    <n v="0"/>
    <n v="2447.7484843000002"/>
    <n v="0"/>
    <n v="331.5233968"/>
    <n v="0"/>
    <n v="597.0285522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687.4500443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98157979999999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19T00:00:00"/>
    <s v="Chief_Almighty"/>
    <n v="6348.7799999999934"/>
    <n v="0"/>
    <n v="0"/>
    <n v="0"/>
    <n v="0"/>
    <n v="0"/>
    <n v="0"/>
    <n v="0"/>
    <n v="2462.4791230000001"/>
    <n v="0"/>
    <n v="316.97039799999999"/>
    <n v="0"/>
    <n v="558.069363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648.742248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055332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0T00:00:00"/>
    <s v="Chief_Almighty"/>
    <n v="8849.6099999999897"/>
    <n v="0"/>
    <n v="0"/>
    <n v="0"/>
    <n v="0"/>
    <n v="0"/>
    <n v="0"/>
    <n v="0"/>
    <n v="2477.2984111000001"/>
    <n v="0"/>
    <n v="299.54680669999999"/>
    <n v="0"/>
    <n v="525.93961320000005"/>
    <n v="0"/>
    <n v="1162.945309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352.1719873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3512992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1T00:00:00"/>
    <s v="Chief_Almighty"/>
    <n v="5732.1899999999914"/>
    <n v="0"/>
    <n v="0"/>
    <n v="0"/>
    <n v="0"/>
    <n v="0"/>
    <n v="0"/>
    <n v="0"/>
    <n v="2492.2068823"/>
    <n v="0"/>
    <n v="285.08819369999998"/>
    <n v="0"/>
    <n v="525.48313380000002"/>
    <n v="0"/>
    <n v="577.5015497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90.0307417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582951000000001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2T00:00:00"/>
    <s v="Chief_Almighty"/>
    <n v="4849.9299999999912"/>
    <n v="0"/>
    <n v="0"/>
    <n v="0"/>
    <n v="0"/>
    <n v="0"/>
    <n v="0"/>
    <n v="0"/>
    <n v="2507.2050730999999"/>
    <n v="0"/>
    <n v="276.72073369999998"/>
    <n v="0"/>
    <n v="565.71320849999995"/>
    <n v="0"/>
    <n v="286.778782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945.1657988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579969900000002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3T00:00:00"/>
    <s v="Chief_Almighty"/>
    <n v="4273.0399999999927"/>
    <n v="0"/>
    <n v="0"/>
    <n v="0"/>
    <n v="0"/>
    <n v="0"/>
    <n v="0"/>
    <n v="0"/>
    <n v="2522.2935237000002"/>
    <n v="0"/>
    <n v="269.21712769999999"/>
    <n v="0"/>
    <n v="580.170190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785.740780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971337300000002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2-24T00:00:00"/>
    <s v="Chief_Almighty"/>
    <n v="4806.5199999999932"/>
    <n v="0"/>
    <n v="0"/>
    <n v="0"/>
    <n v="0"/>
    <n v="0"/>
    <n v="0"/>
    <n v="0"/>
    <n v="2537.472777"/>
    <n v="0"/>
    <n v="264.7821659"/>
    <n v="0"/>
    <n v="623.1802529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733.195074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591847899999998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5T00:00:00"/>
    <s v="Chief_Almighty"/>
    <n v="6225.7499999999945"/>
    <n v="0"/>
    <n v="0"/>
    <n v="0"/>
    <n v="0"/>
    <n v="0"/>
    <n v="0"/>
    <n v="0"/>
    <n v="2552.7433796999999"/>
    <n v="0"/>
    <n v="263.07620300000002"/>
    <n v="0"/>
    <n v="677.149436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800.3399222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202872200000002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6T00:00:00"/>
    <s v="Chief_Almighty"/>
    <n v="4705.3399999999947"/>
    <n v="0"/>
    <n v="0"/>
    <n v="0"/>
    <n v="0"/>
    <n v="0"/>
    <n v="0"/>
    <n v="0"/>
    <n v="2568.1058813999998"/>
    <n v="0"/>
    <n v="276.38360820000003"/>
    <n v="0"/>
    <n v="707.837009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860.19805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703525300000003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7T00:00:00"/>
    <s v="Chief_Almighty"/>
    <n v="11059.419999999986"/>
    <n v="0"/>
    <n v="0"/>
    <n v="0"/>
    <n v="0"/>
    <n v="0"/>
    <n v="0"/>
    <n v="0"/>
    <n v="2583.5608351999999"/>
    <n v="0"/>
    <n v="291.58502170000003"/>
    <n v="0"/>
    <n v="743.3870786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3.324335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066.3035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355694100000001"/>
    <n v="0"/>
    <n v="1575.9225166000001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8T00:00:00"/>
    <s v="Chief_Almighty"/>
    <n v="5583.9399999999923"/>
    <n v="0"/>
    <n v="0"/>
    <n v="0"/>
    <n v="0"/>
    <n v="0"/>
    <n v="0"/>
    <n v="0"/>
    <n v="2599.1087974000002"/>
    <n v="0"/>
    <n v="315.24781519999999"/>
    <n v="0"/>
    <n v="763.4720696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6.782222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393.5169601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738024099999997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29T00:00:00"/>
    <s v="Chief_Almighty"/>
    <n v="9041.2299999999941"/>
    <n v="0"/>
    <n v="0"/>
    <n v="0"/>
    <n v="0"/>
    <n v="0"/>
    <n v="0"/>
    <n v="0"/>
    <n v="2614.7503278999998"/>
    <n v="0"/>
    <n v="342.1957759"/>
    <n v="0"/>
    <n v="780.5941193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46.6746003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9663459"/>
    <n v="0"/>
    <n v="0"/>
    <n v="0"/>
    <n v="0"/>
    <n v="0"/>
    <n v="0"/>
    <n v="0"/>
    <n v="0"/>
    <n v="0"/>
    <n v="0"/>
    <n v="0"/>
    <n v="0"/>
    <n v="0"/>
    <n v="0"/>
  </r>
  <r>
    <x v="0"/>
    <s v="Q4 2019"/>
    <s v=" Chief_Almighty"/>
    <d v="2019-12-30T00:00:00"/>
    <s v="Chief_Almighty"/>
    <n v="6825.769999999995"/>
    <n v="0"/>
    <n v="0"/>
    <n v="0"/>
    <n v="0"/>
    <n v="0"/>
    <n v="0"/>
    <n v="0"/>
    <n v="2630.4859895999998"/>
    <n v="0"/>
    <n v="367.6933133"/>
    <n v="0"/>
    <n v="769.2747862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182.953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410440100000002"/>
    <n v="0"/>
    <n v="0"/>
    <n v="0"/>
    <n v="0"/>
    <n v="0"/>
    <n v="-894.07943"/>
    <n v="0"/>
    <n v="0"/>
    <n v="0"/>
    <n v="0"/>
    <n v="0"/>
    <n v="0"/>
    <n v="0"/>
    <n v="0"/>
  </r>
  <r>
    <x v="0"/>
    <s v="Q4 2019"/>
    <s v=" Chief_Almighty"/>
    <d v="2019-12-31T00:00:00"/>
    <s v="Chief_Almighty"/>
    <n v="7556.4799999999923"/>
    <n v="0"/>
    <n v="0"/>
    <n v="0"/>
    <n v="0"/>
    <n v="0"/>
    <n v="0"/>
    <n v="0"/>
    <n v="2646.3163491"/>
    <n v="0"/>
    <n v="394.56515389999998"/>
    <n v="0"/>
    <n v="740.2722171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91.2861796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964428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01T00:00:00"/>
    <s v="Chief_Almighty"/>
    <n v="7524.2399999999898"/>
    <n v="0"/>
    <n v="0"/>
    <n v="0"/>
    <n v="0"/>
    <n v="0"/>
    <n v="0"/>
    <n v="0"/>
    <n v="2662.2419762999998"/>
    <n v="0"/>
    <n v="415.80142289999998"/>
    <n v="0"/>
    <n v="731.001714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19.28972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07658380000000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02T00:00:00"/>
    <s v="Chief_Almighty"/>
    <n v="7461.3099999999922"/>
    <n v="0"/>
    <n v="0"/>
    <n v="0"/>
    <n v="0"/>
    <n v="0"/>
    <n v="0"/>
    <n v="0"/>
    <n v="2678.2634444999999"/>
    <n v="0"/>
    <n v="430.83769339999998"/>
    <n v="0"/>
    <n v="726.8379050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46.1911803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084105999999998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03T00:00:00"/>
    <s v="Chief_Almighty"/>
    <n v="9442.809999999994"/>
    <n v="0"/>
    <n v="0"/>
    <n v="0"/>
    <n v="0"/>
    <n v="0"/>
    <n v="0"/>
    <n v="0"/>
    <n v="2694.3813304999999"/>
    <n v="0"/>
    <n v="438.33960180000003"/>
    <n v="0"/>
    <n v="731.0105162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186.5803419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375948100000002"/>
    <n v="0"/>
    <n v="0"/>
    <n v="3013.3049139999998"/>
    <n v="0"/>
    <n v="0"/>
    <n v="0"/>
    <n v="0"/>
    <n v="0"/>
    <n v="0"/>
    <n v="0"/>
    <n v="0"/>
    <n v="0"/>
    <n v="0"/>
    <n v="0"/>
  </r>
  <r>
    <x v="0"/>
    <s v="Q1 2020"/>
    <s v=" Chief_Almighty"/>
    <d v="2020-01-04T00:00:00"/>
    <s v="Chief_Almighty"/>
    <n v="7187.8999999999905"/>
    <n v="0"/>
    <n v="0"/>
    <n v="0"/>
    <n v="0"/>
    <n v="0"/>
    <n v="0"/>
    <n v="0"/>
    <n v="2710.5962144999999"/>
    <n v="0"/>
    <n v="437.5844037"/>
    <n v="0"/>
    <n v="727.149440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83.686280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18819090000000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05T00:00:00"/>
    <s v="Chief_Almighty"/>
    <n v="5316.9199999999919"/>
    <n v="0"/>
    <n v="0"/>
    <n v="0"/>
    <n v="0"/>
    <n v="0"/>
    <n v="0"/>
    <n v="0"/>
    <n v="2726.9086802000002"/>
    <n v="0"/>
    <n v="431.35239940000002"/>
    <n v="0"/>
    <n v="703.9469747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69.193515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81743000000000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06T00:00:00"/>
    <s v="Chief_Almighty"/>
    <n v="4640.2699999999968"/>
    <n v="0"/>
    <n v="0"/>
    <n v="0"/>
    <n v="0"/>
    <n v="0"/>
    <n v="0"/>
    <n v="0"/>
    <n v="2743.3193150000002"/>
    <n v="0"/>
    <n v="421.78173989999999"/>
    <n v="0"/>
    <n v="682.91290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704.620715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2679662"/>
    <n v="0"/>
    <n v="0"/>
    <n v="0"/>
    <n v="0"/>
    <n v="0"/>
    <n v="0"/>
    <n v="-1448.8292446"/>
    <n v="0"/>
    <n v="0"/>
    <n v="0"/>
    <n v="0"/>
    <n v="0"/>
    <n v="0"/>
    <n v="0"/>
  </r>
  <r>
    <x v="0"/>
    <s v="Q1 2020"/>
    <s v=" Chief_Almighty"/>
    <d v="2020-01-07T00:00:00"/>
    <s v="Chief_Almighty"/>
    <n v="7149.0199999999923"/>
    <n v="0"/>
    <n v="0"/>
    <n v="0"/>
    <n v="0"/>
    <n v="0"/>
    <n v="0"/>
    <n v="0"/>
    <n v="2759.8287095000001"/>
    <n v="0"/>
    <n v="407.45794560000002"/>
    <n v="0"/>
    <n v="660.031580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31.3756434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8893762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08T00:00:00"/>
    <s v="Chief_Almighty"/>
    <n v="7935.5099999999911"/>
    <n v="0"/>
    <n v="0"/>
    <n v="0"/>
    <n v="0"/>
    <n v="0"/>
    <n v="0"/>
    <n v="0"/>
    <n v="2776.4374582"/>
    <n v="0"/>
    <n v="385.12693000000002"/>
    <n v="0"/>
    <n v="640.612500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04.5819036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2369832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09T00:00:00"/>
    <s v="Chief_Almighty"/>
    <n v="8699.7299999999941"/>
    <n v="0"/>
    <n v="0"/>
    <n v="0"/>
    <n v="0"/>
    <n v="0"/>
    <n v="0"/>
    <n v="0"/>
    <n v="2793.1461589"/>
    <n v="0"/>
    <n v="359.82394770000002"/>
    <n v="0"/>
    <n v="595.67946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48.805866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9882664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10T00:00:00"/>
    <s v="Chief_Almighty"/>
    <n v="10205.19999999999"/>
    <n v="0"/>
    <n v="0"/>
    <n v="0"/>
    <n v="0"/>
    <n v="0"/>
    <n v="0"/>
    <n v="0"/>
    <n v="2809.9554131999998"/>
    <n v="0"/>
    <n v="337.88794489999998"/>
    <n v="0"/>
    <n v="540.10647989999995"/>
    <n v="0"/>
    <n v="0"/>
    <n v="0"/>
    <n v="0"/>
    <n v="0"/>
    <n v="0"/>
    <n v="1137.514467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137.4781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540936299999998"/>
    <n v="0"/>
    <n v="0"/>
    <n v="3013.3049139999998"/>
    <n v="0"/>
    <n v="0"/>
    <n v="0"/>
    <n v="0"/>
    <n v="0"/>
    <n v="0"/>
    <n v="0"/>
    <n v="0"/>
    <n v="0"/>
    <n v="0"/>
    <n v="0"/>
  </r>
  <r>
    <x v="0"/>
    <s v="Q1 2020"/>
    <s v=" Chief_Almighty"/>
    <d v="2020-01-11T00:00:00"/>
    <s v="Chief_Almighty"/>
    <n v="7214.0699999999906"/>
    <n v="0"/>
    <n v="0"/>
    <n v="0"/>
    <n v="0"/>
    <n v="0"/>
    <n v="0"/>
    <n v="0"/>
    <n v="2826.8658261999999"/>
    <n v="0"/>
    <n v="317.61053650000002"/>
    <n v="0"/>
    <n v="530.05806410000002"/>
    <n v="0"/>
    <n v="0"/>
    <n v="0"/>
    <n v="0"/>
    <n v="0"/>
    <n v="0"/>
    <n v="511.118197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483.7563766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57210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12T00:00:00"/>
    <s v="Chief_Almighty"/>
    <n v="4225.4599999999955"/>
    <n v="0"/>
    <n v="0"/>
    <n v="0"/>
    <n v="0"/>
    <n v="0"/>
    <n v="0"/>
    <n v="0"/>
    <n v="2843.8780066999998"/>
    <n v="0"/>
    <n v="300.59856569999999"/>
    <n v="0"/>
    <n v="512.77236349999998"/>
    <n v="0"/>
    <n v="0"/>
    <n v="0"/>
    <n v="0"/>
    <n v="0"/>
    <n v="0"/>
    <n v="229.660210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186.233570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563933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13T00:00:00"/>
    <s v="Chief_Almighty"/>
    <n v="3802.9599999999959"/>
    <n v="0"/>
    <n v="0"/>
    <n v="0"/>
    <n v="0"/>
    <n v="0"/>
    <n v="0"/>
    <n v="0"/>
    <n v="2860.9925669999998"/>
    <n v="0"/>
    <n v="281.88399629999998"/>
    <n v="0"/>
    <n v="505.2898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500.8479673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342789799999998"/>
    <n v="0"/>
    <n v="0"/>
    <n v="0"/>
    <n v="0"/>
    <n v="0"/>
    <n v="0"/>
    <n v="-1448.8292446"/>
    <n v="0"/>
    <n v="0"/>
    <n v="0"/>
    <n v="0"/>
    <n v="0"/>
    <n v="0"/>
    <n v="0"/>
  </r>
  <r>
    <x v="0"/>
    <s v="Q1 2020"/>
    <s v=" Chief_Almighty"/>
    <d v="2020-01-14T00:00:00"/>
    <s v="Chief_Almighty"/>
    <n v="4146.5499999999956"/>
    <n v="0"/>
    <n v="0"/>
    <n v="0"/>
    <n v="0"/>
    <n v="0"/>
    <n v="0"/>
    <n v="0"/>
    <n v="2878.2101235"/>
    <n v="0"/>
    <n v="267.91746799999999"/>
    <n v="0"/>
    <n v="500.059964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949.081093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2550620000000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15T00:00:00"/>
    <s v="Chief_Almighty"/>
    <n v="4958.1799999999967"/>
    <n v="0"/>
    <n v="0"/>
    <n v="0"/>
    <n v="0"/>
    <n v="0"/>
    <n v="0"/>
    <n v="0"/>
    <n v="2895.5312958"/>
    <n v="0"/>
    <n v="263.67226090000003"/>
    <n v="0"/>
    <n v="516.58310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978.8123708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8576757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16T00:00:00"/>
    <s v="Chief_Almighty"/>
    <n v="10733.599999999986"/>
    <n v="0"/>
    <n v="0"/>
    <n v="0"/>
    <n v="0"/>
    <n v="0"/>
    <n v="0"/>
    <n v="0"/>
    <n v="2912.9567075"/>
    <n v="0"/>
    <n v="256.45621360000001"/>
    <n v="0"/>
    <n v="523.59114669999997"/>
    <n v="0"/>
    <n v="0"/>
    <n v="0"/>
    <n v="0"/>
    <n v="0"/>
    <n v="0"/>
    <n v="0"/>
    <n v="2938.343396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933.518135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0026401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17T00:00:00"/>
    <s v="Chief_Almighty"/>
    <n v="9536.6699999999928"/>
    <n v="0"/>
    <n v="0"/>
    <n v="0"/>
    <n v="0"/>
    <n v="0"/>
    <n v="0"/>
    <n v="0"/>
    <n v="2930.4869859999999"/>
    <n v="0"/>
    <n v="256.32001830000002"/>
    <n v="0"/>
    <n v="528.48750180000002"/>
    <n v="0"/>
    <n v="0"/>
    <n v="0"/>
    <n v="0"/>
    <n v="0"/>
    <n v="0"/>
    <n v="0"/>
    <n v="2389.282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418.7677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717738400000002"/>
    <n v="0"/>
    <n v="0"/>
    <n v="3013.3049139999998"/>
    <n v="0"/>
    <n v="0"/>
    <n v="0"/>
    <n v="0"/>
    <n v="0"/>
    <n v="0"/>
    <n v="0"/>
    <n v="0"/>
    <n v="0"/>
    <n v="0"/>
    <n v="0"/>
  </r>
  <r>
    <x v="0"/>
    <s v="Q1 2020"/>
    <s v=" Chief_Almighty"/>
    <d v="2020-01-18T00:00:00"/>
    <s v="Chief_Almighty"/>
    <n v="7645.2599999999875"/>
    <n v="0"/>
    <n v="0"/>
    <n v="0"/>
    <n v="0"/>
    <n v="0"/>
    <n v="0"/>
    <n v="0"/>
    <n v="2948.1227623"/>
    <n v="0"/>
    <n v="255.30729260000001"/>
    <n v="0"/>
    <n v="534.63162169999998"/>
    <n v="0"/>
    <n v="0"/>
    <n v="0"/>
    <n v="0"/>
    <n v="0"/>
    <n v="0"/>
    <n v="0"/>
    <n v="1457.1146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494.50146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570640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19T00:00:00"/>
    <s v="Chief_Almighty"/>
    <n v="5570.799999999992"/>
    <n v="0"/>
    <n v="0"/>
    <n v="0"/>
    <n v="0"/>
    <n v="0"/>
    <n v="0"/>
    <n v="0"/>
    <n v="2965.8646714000001"/>
    <n v="0"/>
    <n v="256.9210076"/>
    <n v="0"/>
    <n v="541.43080050000003"/>
    <n v="0"/>
    <n v="0"/>
    <n v="0"/>
    <n v="0"/>
    <n v="0"/>
    <n v="0"/>
    <n v="0"/>
    <n v="789.8914982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852.0745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7985067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20T00:00:00"/>
    <s v="Chief_Almighty"/>
    <n v="3925.9699999999962"/>
    <n v="0"/>
    <n v="0"/>
    <n v="0"/>
    <n v="0"/>
    <n v="0"/>
    <n v="0"/>
    <n v="0"/>
    <n v="2983.7133518999999"/>
    <n v="0"/>
    <n v="257.26577880000002"/>
    <n v="0"/>
    <n v="535.4039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624.8445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122677299999999"/>
    <n v="0"/>
    <n v="0"/>
    <n v="0"/>
    <n v="0"/>
    <n v="0"/>
    <n v="0"/>
    <n v="-1448.8292446"/>
    <n v="0"/>
    <n v="0"/>
    <n v="0"/>
    <n v="0"/>
    <n v="0"/>
    <n v="0"/>
    <n v="0"/>
  </r>
  <r>
    <x v="0"/>
    <s v="Q1 2020"/>
    <s v=" Chief_Almighty"/>
    <d v="2020-01-21T00:00:00"/>
    <s v="Chief_Almighty"/>
    <n v="8009.5599999999968"/>
    <n v="0"/>
    <n v="0"/>
    <n v="0"/>
    <n v="0"/>
    <n v="0"/>
    <n v="0"/>
    <n v="0"/>
    <n v="3001.6694464000002"/>
    <n v="0"/>
    <n v="261.36231079999999"/>
    <n v="0"/>
    <n v="529.05555289999995"/>
    <n v="0"/>
    <n v="0"/>
    <n v="0"/>
    <n v="0"/>
    <n v="0"/>
    <n v="0"/>
    <n v="0"/>
    <n v="0"/>
    <n v="0"/>
    <n v="1314.742383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403.9786041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98087960000000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22T00:00:00"/>
    <s v="Chief_Almighty"/>
    <n v="5886.1599999999944"/>
    <n v="0"/>
    <n v="0"/>
    <n v="0"/>
    <n v="0"/>
    <n v="0"/>
    <n v="0"/>
    <n v="0"/>
    <n v="3019.7336014000002"/>
    <n v="0"/>
    <n v="268.63787639999998"/>
    <n v="0"/>
    <n v="501.90713979999998"/>
    <n v="0"/>
    <n v="0"/>
    <n v="0"/>
    <n v="0"/>
    <n v="0"/>
    <n v="0"/>
    <n v="0"/>
    <n v="0"/>
    <n v="0"/>
    <n v="797.43156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884.5954322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7172185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23T00:00:00"/>
    <s v="Chief_Almighty"/>
    <n v="8561.0799999999927"/>
    <n v="0"/>
    <n v="0"/>
    <n v="0"/>
    <n v="0"/>
    <n v="0"/>
    <n v="0"/>
    <n v="0"/>
    <n v="3037.9064671000001"/>
    <n v="0"/>
    <n v="276.15809039999999"/>
    <n v="0"/>
    <n v="477.455342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88.07543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875035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24T00:00:00"/>
    <s v="Chief_Almighty"/>
    <n v="9139.9899999999907"/>
    <n v="0"/>
    <n v="0"/>
    <n v="0"/>
    <n v="0"/>
    <n v="0"/>
    <n v="0"/>
    <n v="0"/>
    <n v="3056.1886978000002"/>
    <n v="0"/>
    <n v="280.74857630000002"/>
    <n v="0"/>
    <n v="460.2954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106.4927492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7870916"/>
    <n v="0"/>
    <n v="0"/>
    <n v="3013.3049139999998"/>
    <n v="0"/>
    <n v="0"/>
    <n v="0"/>
    <n v="0"/>
    <n v="0"/>
    <n v="0"/>
    <n v="0"/>
    <n v="0"/>
    <n v="0"/>
    <n v="0"/>
    <n v="0"/>
  </r>
  <r>
    <x v="0"/>
    <s v="Q1 2020"/>
    <s v=" Chief_Almighty"/>
    <d v="2020-01-25T00:00:00"/>
    <s v="Chief_Almighty"/>
    <n v="6949.1899999999914"/>
    <n v="0"/>
    <n v="0"/>
    <n v="0"/>
    <n v="0"/>
    <n v="0"/>
    <n v="0"/>
    <n v="0"/>
    <n v="3074.5809515000001"/>
    <n v="0"/>
    <n v="282.86875070000002"/>
    <n v="0"/>
    <n v="440.43278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92.4281026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377586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26T00:00:00"/>
    <s v="Chief_Almighty"/>
    <n v="5030.0299999999916"/>
    <n v="0"/>
    <n v="0"/>
    <n v="0"/>
    <n v="0"/>
    <n v="0"/>
    <n v="0"/>
    <n v="0"/>
    <n v="3093.0838905000001"/>
    <n v="0"/>
    <n v="283.3601405"/>
    <n v="0"/>
    <n v="412.574637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82.5997746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13075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27T00:00:00"/>
    <s v="Chief_Almighty"/>
    <n v="4242.5599999999977"/>
    <n v="0"/>
    <n v="0"/>
    <n v="0"/>
    <n v="0"/>
    <n v="0"/>
    <n v="0"/>
    <n v="0"/>
    <n v="3111.6981808999999"/>
    <n v="0"/>
    <n v="281.30454020000002"/>
    <n v="0"/>
    <n v="393.98178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632.1069423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783646099999999"/>
    <n v="0"/>
    <n v="0"/>
    <n v="0"/>
    <n v="0"/>
    <n v="0"/>
    <n v="0"/>
    <n v="-1448.8292446"/>
    <n v="0"/>
    <n v="0"/>
    <n v="0"/>
    <n v="0"/>
    <n v="0"/>
    <n v="0"/>
    <n v="0"/>
  </r>
  <r>
    <x v="0"/>
    <s v="Q1 2020"/>
    <s v=" Chief_Almighty"/>
    <d v="2020-01-28T00:00:00"/>
    <s v="Chief_Almighty"/>
    <n v="6939.1199999999899"/>
    <n v="0"/>
    <n v="0"/>
    <n v="0"/>
    <n v="0"/>
    <n v="0"/>
    <n v="0"/>
    <n v="0"/>
    <n v="3130.4244927999998"/>
    <n v="0"/>
    <n v="278.06961660000002"/>
    <n v="0"/>
    <n v="370.66552309999997"/>
    <n v="0"/>
    <n v="0"/>
    <n v="0"/>
    <n v="0"/>
    <n v="0"/>
    <n v="0"/>
    <n v="0"/>
    <n v="0"/>
    <n v="0"/>
    <n v="0"/>
    <n v="603.3430064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676.870900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002306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29T00:00:00"/>
    <s v="Chief_Almighty"/>
    <n v="6156.2799999999934"/>
    <n v="0"/>
    <n v="0"/>
    <n v="0"/>
    <n v="0"/>
    <n v="0"/>
    <n v="0"/>
    <n v="0"/>
    <n v="3149.2635002000002"/>
    <n v="0"/>
    <n v="272.452293"/>
    <n v="0"/>
    <n v="347.02500509999999"/>
    <n v="0"/>
    <n v="0"/>
    <n v="0"/>
    <n v="0"/>
    <n v="0"/>
    <n v="0"/>
    <n v="0"/>
    <n v="0"/>
    <n v="0"/>
    <n v="0"/>
    <n v="446.967492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510.279380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4030585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30T00:00:00"/>
    <s v="Chief_Almighty"/>
    <n v="7427.9599999999946"/>
    <n v="0"/>
    <n v="0"/>
    <n v="0"/>
    <n v="0"/>
    <n v="0"/>
    <n v="0"/>
    <n v="0"/>
    <n v="3168.2158814999998"/>
    <n v="0"/>
    <n v="263.25352529999998"/>
    <n v="0"/>
    <n v="327.189364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53.2338456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4070427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1-31T00:00:00"/>
    <s v="Chief_Almighty"/>
    <n v="8939.5099999999929"/>
    <n v="0"/>
    <n v="0"/>
    <n v="0"/>
    <n v="0"/>
    <n v="0"/>
    <n v="0"/>
    <n v="0"/>
    <n v="3187.2823189000001"/>
    <n v="0"/>
    <n v="253.4322176"/>
    <n v="0"/>
    <n v="305.9511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054.6190036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480388399999999"/>
    <n v="0"/>
    <n v="0"/>
    <n v="3013.3049139999998"/>
    <n v="0"/>
    <n v="0"/>
    <n v="0"/>
    <n v="0"/>
    <n v="0"/>
    <n v="0"/>
    <n v="0"/>
    <n v="0"/>
    <n v="0"/>
    <n v="0"/>
    <n v="0"/>
  </r>
  <r>
    <x v="0"/>
    <s v="Q1 2020"/>
    <s v=" Chief_Almighty"/>
    <d v="2020-02-01T00:00:00"/>
    <s v="Chief_Almighty"/>
    <n v="7128.7599999999902"/>
    <n v="0"/>
    <n v="0"/>
    <n v="0"/>
    <n v="0"/>
    <n v="0"/>
    <n v="0"/>
    <n v="0"/>
    <n v="3206.4634987999998"/>
    <n v="0"/>
    <n v="240.81376"/>
    <n v="0"/>
    <n v="286.461951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28.7087684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801527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02T00:00:00"/>
    <s v="Chief_Almighty"/>
    <n v="7305.799999999992"/>
    <n v="0"/>
    <n v="0"/>
    <n v="0"/>
    <n v="0"/>
    <n v="0"/>
    <n v="0"/>
    <n v="0"/>
    <n v="3225.7601117999998"/>
    <n v="0"/>
    <n v="226.51742010000001"/>
    <n v="0"/>
    <n v="267.60970509999999"/>
    <n v="0"/>
    <n v="0"/>
    <n v="0"/>
    <n v="0"/>
    <n v="0"/>
    <n v="0"/>
    <n v="0"/>
    <n v="0"/>
    <n v="0"/>
    <n v="0"/>
    <n v="0"/>
    <n v="1289.95405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305.79988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790563200000001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03T00:00:00"/>
    <s v="Chief_Almighty"/>
    <n v="7749.0499999999902"/>
    <n v="0"/>
    <n v="0"/>
    <n v="0"/>
    <n v="0"/>
    <n v="0"/>
    <n v="0"/>
    <n v="0"/>
    <n v="3245.1728524"/>
    <n v="0"/>
    <n v="210.96535359999999"/>
    <n v="0"/>
    <n v="249.95797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7.047673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711.992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510255799999999"/>
    <n v="0"/>
    <n v="0"/>
    <n v="0"/>
    <n v="0"/>
    <n v="0"/>
    <n v="0"/>
    <n v="-1448.8292446"/>
    <n v="0"/>
    <n v="0"/>
    <n v="0"/>
    <n v="0"/>
    <n v="0"/>
    <n v="0"/>
    <n v="0"/>
  </r>
  <r>
    <x v="0"/>
    <s v="Q1 2020"/>
    <s v=" Chief_Almighty"/>
    <d v="2020-02-04T00:00:00"/>
    <s v="Chief_Almighty"/>
    <n v="6577.5999999999913"/>
    <n v="0"/>
    <n v="0"/>
    <n v="0"/>
    <n v="0"/>
    <n v="0"/>
    <n v="0"/>
    <n v="0"/>
    <n v="3264.7024196000002"/>
    <n v="0"/>
    <n v="195.13297689999999"/>
    <n v="0"/>
    <n v="233.121848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7.980219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590.4984038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929075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05T00:00:00"/>
    <s v="Chief_Almighty"/>
    <n v="6661.3199999999906"/>
    <n v="0"/>
    <n v="0"/>
    <n v="0"/>
    <n v="0"/>
    <n v="0"/>
    <n v="0"/>
    <n v="0"/>
    <n v="3284.3495164999999"/>
    <n v="0"/>
    <n v="185.28189159999999"/>
    <n v="0"/>
    <n v="229.51525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3.81286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183.691324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5637657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06T00:00:00"/>
    <s v="Chief_Almighty"/>
    <n v="6679.3099999999931"/>
    <n v="0"/>
    <n v="0"/>
    <n v="0"/>
    <n v="0"/>
    <n v="0"/>
    <n v="0"/>
    <n v="0"/>
    <n v="3304.1148502999999"/>
    <n v="0"/>
    <n v="179.74046440000001"/>
    <n v="0"/>
    <n v="234.9137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019.5602697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231797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07T00:00:00"/>
    <s v="Chief_Almighty"/>
    <n v="10595.819999999994"/>
    <n v="0"/>
    <n v="0"/>
    <n v="0"/>
    <n v="0"/>
    <n v="0"/>
    <n v="0"/>
    <n v="0"/>
    <n v="3323.9991325999999"/>
    <n v="0"/>
    <n v="179.72235090000001"/>
    <n v="0"/>
    <n v="241.34658289999999"/>
    <n v="0"/>
    <n v="0"/>
    <n v="0"/>
    <n v="0"/>
    <n v="0"/>
    <n v="0"/>
    <n v="0"/>
    <n v="0"/>
    <n v="0"/>
    <n v="0"/>
    <n v="0"/>
    <n v="0"/>
    <n v="1374.066927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432.4182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810279999999999"/>
    <n v="0"/>
    <n v="0"/>
    <n v="3013.3049139999998"/>
    <n v="0"/>
    <n v="0"/>
    <n v="0"/>
    <n v="0"/>
    <n v="0"/>
    <n v="0"/>
    <n v="0"/>
    <n v="0"/>
    <n v="0"/>
    <n v="0"/>
    <n v="0"/>
  </r>
  <r>
    <x v="0"/>
    <s v="Q1 2020"/>
    <s v=" Chief_Almighty"/>
    <d v="2020-02-08T00:00:00"/>
    <s v="Chief_Almighty"/>
    <n v="7047.639999999994"/>
    <n v="0"/>
    <n v="0"/>
    <n v="0"/>
    <n v="0"/>
    <n v="0"/>
    <n v="0"/>
    <n v="0"/>
    <n v="3344.0030791999998"/>
    <n v="0"/>
    <n v="183.25776920000001"/>
    <n v="0"/>
    <n v="254.86584719999999"/>
    <n v="0"/>
    <n v="0"/>
    <n v="0"/>
    <n v="0"/>
    <n v="0"/>
    <n v="0"/>
    <n v="0"/>
    <n v="0"/>
    <n v="0"/>
    <n v="0"/>
    <n v="0"/>
    <n v="0"/>
    <n v="754.103918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834.8795016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0855900000002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09T00:00:00"/>
    <s v="Chief_Almighty"/>
    <n v="5613.1099999999933"/>
    <n v="0"/>
    <n v="0"/>
    <n v="0"/>
    <n v="0"/>
    <n v="0"/>
    <n v="0"/>
    <n v="0"/>
    <n v="3364.1274103000001"/>
    <n v="0"/>
    <n v="190.4346793"/>
    <n v="0"/>
    <n v="277.63224889999998"/>
    <n v="0"/>
    <n v="0"/>
    <n v="0"/>
    <n v="0"/>
    <n v="0"/>
    <n v="0"/>
    <n v="0"/>
    <n v="0"/>
    <n v="0"/>
    <n v="0"/>
    <n v="0"/>
    <n v="0"/>
    <n v="413.861005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543.3001576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0767823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10T00:00:00"/>
    <s v="Chief_Almighty"/>
    <n v="6013.6599999999917"/>
    <n v="0"/>
    <n v="0"/>
    <n v="0"/>
    <n v="0"/>
    <n v="0"/>
    <n v="0"/>
    <n v="0"/>
    <n v="3384.3728504000001"/>
    <n v="0"/>
    <n v="198.6199599"/>
    <n v="0"/>
    <n v="300.46191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4730.8031985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09686299999998"/>
    <n v="0"/>
    <n v="0"/>
    <n v="0"/>
    <n v="0"/>
    <n v="0"/>
    <n v="0"/>
    <n v="-1448.8292446"/>
    <n v="0"/>
    <n v="0"/>
    <n v="0"/>
    <n v="0"/>
    <n v="0"/>
    <n v="0"/>
    <n v="0"/>
  </r>
  <r>
    <x v="0"/>
    <s v="Q1 2020"/>
    <s v=" Chief_Almighty"/>
    <d v="2020-02-11T00:00:00"/>
    <s v="Chief_Almighty"/>
    <n v="6027.1099999999933"/>
    <n v="0"/>
    <n v="0"/>
    <n v="0"/>
    <n v="0"/>
    <n v="0"/>
    <n v="0"/>
    <n v="0"/>
    <n v="3404.7401282000001"/>
    <n v="0"/>
    <n v="207.83597850000001"/>
    <n v="0"/>
    <n v="324.692455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232.530982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0943893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12T00:00:00"/>
    <s v="Chief_Almighty"/>
    <n v="7572.1099999999915"/>
    <n v="0"/>
    <n v="0"/>
    <n v="0"/>
    <n v="0"/>
    <n v="0"/>
    <n v="0"/>
    <n v="0"/>
    <n v="3425.2299770999998"/>
    <n v="0"/>
    <n v="217.0065002"/>
    <n v="0"/>
    <n v="344.3804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281.0220443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370556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13T00:00:00"/>
    <s v="Chief_Almighty"/>
    <n v="6997.5399999999918"/>
    <n v="0"/>
    <n v="0"/>
    <n v="0"/>
    <n v="0"/>
    <n v="0"/>
    <n v="0"/>
    <n v="0"/>
    <n v="3445.8431344999999"/>
    <n v="0"/>
    <n v="229.7877652"/>
    <n v="0"/>
    <n v="356.6798479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325.685276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206497299999999"/>
    <n v="0"/>
    <n v="0"/>
    <n v="0"/>
    <n v="0"/>
    <n v="0"/>
    <n v="0"/>
    <n v="0"/>
    <n v="0"/>
    <n v="0"/>
    <n v="0"/>
    <n v="0"/>
    <n v="0"/>
    <n v="0"/>
    <n v="0"/>
  </r>
  <r>
    <x v="0"/>
    <s v="Q1 2020"/>
    <s v=" Chief_Almighty"/>
    <d v="2020-02-14T00:00:00"/>
    <s v="Chief_Almighty"/>
    <n v="10849.769999999988"/>
    <n v="0"/>
    <n v="0"/>
    <n v="0"/>
    <n v="0"/>
    <n v="0"/>
    <n v="0"/>
    <n v="0"/>
    <n v="3466.5803427999999"/>
    <n v="0"/>
    <n v="242.27751789999999"/>
    <n v="0"/>
    <n v="358.948836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373.4153604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135717799999998"/>
    <n v="0"/>
    <n v="0"/>
    <n v="3013.3049139999998"/>
    <n v="0"/>
    <n v="0"/>
    <n v="0"/>
    <n v="0"/>
    <n v="0"/>
    <n v="0"/>
    <n v="0"/>
    <n v="0"/>
    <n v="0"/>
    <n v="0"/>
    <n v="0"/>
  </r>
  <r>
    <x v="0"/>
    <s v="Q1 2020"/>
    <s v=" Chief_Almighty"/>
    <d v="2020-02-15T00:00:00"/>
    <s v="Chief_Almighty"/>
    <n v="7823.20999999999"/>
    <n v="0"/>
    <n v="0"/>
    <n v="0"/>
    <n v="16.744426399999998"/>
    <n v="0"/>
    <n v="0"/>
    <n v="0"/>
    <n v="3487.4423482000002"/>
    <n v="0"/>
    <n v="252.4726412"/>
    <n v="0"/>
    <n v="357.4641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406.6813546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230923499999999"/>
    <n v="0.16057669999999999"/>
    <n v="0"/>
    <n v="0"/>
    <n v="0"/>
    <n v="0"/>
    <n v="0"/>
    <n v="0"/>
    <n v="0"/>
    <n v="0"/>
    <n v="0"/>
    <n v="0"/>
    <n v="0"/>
    <n v="0"/>
    <n v="0.99830079999999999"/>
  </r>
  <r>
    <x v="0"/>
    <s v="Q1 2020"/>
    <s v=" Chief_Almighty"/>
    <d v="2020-02-16T00:00:00"/>
    <s v="Chief_Almighty"/>
    <n v="5461.4299999999921"/>
    <n v="0"/>
    <n v="0"/>
    <n v="0"/>
    <n v="46.261701500000001"/>
    <n v="0"/>
    <n v="0"/>
    <n v="0"/>
    <n v="3508.4299021000002"/>
    <n v="0"/>
    <n v="260.34042349999999"/>
    <n v="0"/>
    <n v="349.657023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459.4143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82194600000001"/>
    <n v="0.53367370000000003"/>
    <n v="0"/>
    <n v="0"/>
    <n v="0"/>
    <n v="0"/>
    <n v="0"/>
    <n v="0"/>
    <n v="0"/>
    <n v="0"/>
    <n v="0"/>
    <n v="0"/>
    <n v="0"/>
    <n v="0"/>
    <n v="3.4414289999999998"/>
  </r>
  <r>
    <x v="0"/>
    <s v="Q1 2020"/>
    <s v=" Chief_Almighty"/>
    <d v="2020-02-17T00:00:00"/>
    <s v="Chief_Almighty"/>
    <n v="4368.6599999999944"/>
    <n v="0"/>
    <n v="0"/>
    <n v="0"/>
    <n v="72.124620300000004"/>
    <n v="0"/>
    <n v="0"/>
    <n v="0"/>
    <n v="3529.5437597"/>
    <n v="0"/>
    <n v="264.30132789999999"/>
    <n v="0"/>
    <n v="344.899219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127.3427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.603930099999999"/>
    <n v="16.3232164"/>
    <n v="1.8289260000000001"/>
    <n v="0"/>
    <n v="0"/>
    <n v="0"/>
    <n v="0"/>
    <n v="0"/>
    <n v="-1448.8292446"/>
    <n v="0"/>
    <n v="0"/>
    <n v="0"/>
    <n v="0"/>
    <n v="0"/>
    <n v="0"/>
    <n v="6.3789142999999999"/>
  </r>
  <r>
    <x v="0"/>
    <s v="Q1 2020"/>
    <s v=" Chief_Almighty"/>
    <d v="2020-02-18T00:00:00"/>
    <s v="Chief_Almighty"/>
    <n v="5443.7899999999927"/>
    <n v="0"/>
    <n v="0"/>
    <n v="0"/>
    <n v="92.680322200000006"/>
    <n v="0"/>
    <n v="0"/>
    <n v="0"/>
    <n v="3550.7846813000001"/>
    <n v="0"/>
    <n v="268.26822650000003"/>
    <n v="0"/>
    <n v="336.588175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618.91918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.603930099999999"/>
    <n v="16.496760500000001"/>
    <n v="4.3974210999999999"/>
    <n v="0"/>
    <n v="0"/>
    <n v="0"/>
    <n v="0"/>
    <n v="0"/>
    <n v="0"/>
    <n v="0"/>
    <n v="0"/>
    <n v="0"/>
    <n v="0"/>
    <n v="0"/>
    <n v="0"/>
    <n v="8.9316396000000005"/>
  </r>
  <r>
    <x v="0"/>
    <s v="Q1 2020"/>
    <s v=" Chief_Almighty"/>
    <d v="2020-02-19T00:00:00"/>
    <s v="Chief_Almighty"/>
    <n v="6162.1599999999953"/>
    <n v="0"/>
    <n v="0"/>
    <n v="0"/>
    <n v="108.5042029"/>
    <n v="0"/>
    <n v="0"/>
    <n v="0"/>
    <n v="3572.1534314999999"/>
    <n v="0"/>
    <n v="271.32450640000002"/>
    <n v="0"/>
    <n v="337.350129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652.335254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.283144100000001"/>
    <n v="16.692921800000001"/>
    <n v="8.1092334000000008"/>
    <n v="0"/>
    <n v="0"/>
    <n v="0"/>
    <n v="0"/>
    <n v="0"/>
    <n v="0"/>
    <n v="0"/>
    <n v="0"/>
    <n v="0"/>
    <n v="0"/>
    <n v="0"/>
    <n v="0"/>
    <n v="10.7496534"/>
  </r>
  <r>
    <x v="0"/>
    <s v="Q1 2020"/>
    <s v=" Chief_Almighty"/>
    <d v="2020-02-20T00:00:00"/>
    <s v="Chief_Almighty"/>
    <n v="10815.949999999986"/>
    <n v="0"/>
    <n v="0"/>
    <n v="0"/>
    <n v="116.7889375"/>
    <n v="0"/>
    <n v="0"/>
    <n v="0"/>
    <n v="3593.6507796000001"/>
    <n v="0"/>
    <n v="273.878106"/>
    <n v="0"/>
    <n v="338.052692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693.3023783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481073799999997"/>
    <n v="16.873342000000001"/>
    <n v="12.623603900000001"/>
    <n v="0"/>
    <n v="0"/>
    <n v="0"/>
    <n v="0"/>
    <n v="0"/>
    <n v="0"/>
    <n v="0"/>
    <n v="0"/>
    <n v="0"/>
    <n v="0"/>
    <n v="0"/>
    <n v="0"/>
    <n v="11.785812"/>
  </r>
  <r>
    <x v="0"/>
    <s v="Q1 2020"/>
    <s v=" Chief_Almighty"/>
    <d v="2020-02-21T00:00:00"/>
    <s v="Chief_Almighty"/>
    <n v="11025.999999999995"/>
    <n v="0"/>
    <n v="0"/>
    <n v="0"/>
    <n v="121.1167111"/>
    <n v="0"/>
    <n v="0"/>
    <n v="0"/>
    <n v="3615.2774995999998"/>
    <n v="0"/>
    <n v="277.51475959999999"/>
    <n v="0"/>
    <n v="336.75858670000002"/>
    <n v="0"/>
    <n v="0"/>
    <n v="0"/>
    <n v="0"/>
    <n v="0"/>
    <n v="0"/>
    <n v="0"/>
    <n v="0"/>
    <n v="1293.674025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026.0000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.555206099999999"/>
    <n v="17.121549600000002"/>
    <n v="17.374055200000001"/>
    <n v="0"/>
    <n v="3013.3049139999998"/>
    <n v="0"/>
    <n v="0"/>
    <n v="0"/>
    <n v="0"/>
    <n v="0"/>
    <n v="0"/>
    <n v="0"/>
    <n v="0"/>
    <n v="0"/>
    <n v="0"/>
    <n v="12.134673100000001"/>
  </r>
  <r>
    <x v="0"/>
    <s v="Q1 2020"/>
    <s v=" Chief_Almighty"/>
    <d v="2020-02-22T00:00:00"/>
    <s v="Chief_Almighty"/>
    <n v="6992.5899999999947"/>
    <n v="0"/>
    <n v="0"/>
    <n v="0"/>
    <n v="149.26187490000001"/>
    <n v="0"/>
    <n v="0"/>
    <n v="0"/>
    <n v="3637.0343699999999"/>
    <n v="0"/>
    <n v="281.36242140000002"/>
    <n v="0"/>
    <n v="337.7728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778.3776438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.555206099999999"/>
    <n v="17.3463922"/>
    <n v="21.716872299999999"/>
    <n v="0"/>
    <n v="0"/>
    <n v="0"/>
    <n v="0"/>
    <n v="0"/>
    <n v="0"/>
    <n v="0"/>
    <n v="0"/>
    <n v="0"/>
    <n v="0"/>
    <n v="0"/>
    <n v="0"/>
    <n v="12.1596554"/>
  </r>
  <r>
    <x v="0"/>
    <s v="Q1 2020"/>
    <s v=" Chief_Almighty"/>
    <d v="2020-02-23T00:00:00"/>
    <s v="Chief_Almighty"/>
    <n v="8896.6499999999942"/>
    <n v="0"/>
    <n v="0"/>
    <n v="0"/>
    <n v="166.12717599999999"/>
    <n v="0"/>
    <n v="0"/>
    <n v="0"/>
    <n v="3658.9221739"/>
    <n v="0"/>
    <n v="285.0784481"/>
    <n v="0"/>
    <n v="342.802277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829.914686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.555206099999999"/>
    <n v="17.448673599999999"/>
    <n v="25.8081979"/>
    <n v="0"/>
    <n v="0"/>
    <n v="0"/>
    <n v="0"/>
    <n v="0"/>
    <n v="0"/>
    <n v="0"/>
    <n v="0"/>
    <n v="0"/>
    <n v="0"/>
    <n v="0"/>
    <n v="0"/>
    <n v="12.0045021"/>
  </r>
  <r>
    <x v="0"/>
    <s v="Q1 2020"/>
    <s v=" Chief_Almighty"/>
    <d v="2020-02-24T00:00:00"/>
    <s v="Chief_Almighty"/>
    <n v="5680.2399999999934"/>
    <n v="0"/>
    <n v="0"/>
    <n v="0"/>
    <n v="188.402232"/>
    <n v="0"/>
    <n v="0"/>
    <n v="0"/>
    <n v="3680.9416995000001"/>
    <n v="0"/>
    <n v="287.57543659999999"/>
    <n v="0"/>
    <n v="344.2455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5390.8109668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88610299999999"/>
    <n v="35.113289399999999"/>
    <n v="0"/>
    <n v="0"/>
    <n v="0"/>
    <n v="0"/>
    <n v="0"/>
    <n v="-1448.8292446"/>
    <n v="0"/>
    <n v="0"/>
    <n v="0"/>
    <n v="0"/>
    <n v="0"/>
    <n v="0"/>
    <n v="11.605319400000001"/>
  </r>
  <r>
    <x v="0"/>
    <s v="Q1 2020"/>
    <s v=" Chief_Almighty"/>
    <d v="2020-02-25T00:00:00"/>
    <s v="Chief_Almighty"/>
    <n v="8777.3199999999943"/>
    <n v="0"/>
    <n v="0"/>
    <n v="0"/>
    <n v="203.5525806"/>
    <n v="0"/>
    <n v="0"/>
    <n v="0"/>
    <n v="3703.0937393999998"/>
    <n v="0"/>
    <n v="285.98702960000003"/>
    <n v="0"/>
    <n v="346.7681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6886.3799750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524362"/>
    <n v="17.7282984"/>
    <n v="53.623154"/>
    <n v="0"/>
    <n v="0"/>
    <n v="0"/>
    <n v="0"/>
    <n v="0"/>
    <n v="0"/>
    <n v="0"/>
    <n v="0"/>
    <n v="0"/>
    <n v="0"/>
    <n v="0"/>
    <n v="0"/>
    <n v="10.9833938"/>
  </r>
  <r>
    <x v="0"/>
    <s v="Q1 2020"/>
    <s v=" Chief_Almighty"/>
    <d v="2020-02-26T00:00:00"/>
    <s v="Chief_Almighty"/>
    <n v="11511.569999999983"/>
    <n v="0"/>
    <n v="0"/>
    <n v="0"/>
    <n v="288.46553110000002"/>
    <n v="0"/>
    <n v="0"/>
    <n v="0"/>
    <n v="3725.3790909999998"/>
    <n v="0"/>
    <n v="279.38680260000001"/>
    <n v="0"/>
    <n v="352.55125950000001"/>
    <n v="0"/>
    <n v="0"/>
    <n v="0"/>
    <n v="0"/>
    <n v="0"/>
    <n v="0"/>
    <n v="0"/>
    <n v="0"/>
    <n v="0"/>
    <n v="0"/>
    <n v="0"/>
    <n v="0"/>
    <n v="0"/>
    <n v="4107.36642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112.9969564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9.048724"/>
    <n v="17.6180615"/>
    <n v="76.921549799999994"/>
    <n v="0"/>
    <n v="0"/>
    <n v="0"/>
    <n v="0"/>
    <n v="0"/>
    <n v="0"/>
    <n v="0"/>
    <n v="0"/>
    <n v="0"/>
    <n v="0"/>
    <n v="0"/>
    <n v="0"/>
    <n v="10.1889258"/>
  </r>
  <r>
    <x v="0"/>
    <s v="Q1 2020"/>
    <s v=" Chief_Almighty"/>
    <d v="2020-02-27T00:00:00"/>
    <s v="Chief_Almighty"/>
    <n v="9963.9999999999891"/>
    <n v="0"/>
    <n v="0"/>
    <n v="0"/>
    <n v="347.65807899999999"/>
    <n v="0"/>
    <n v="0"/>
    <n v="0"/>
    <n v="3747.7985567000001"/>
    <n v="0"/>
    <n v="271.23929509999999"/>
    <n v="0"/>
    <n v="354.80304139999998"/>
    <n v="0"/>
    <n v="0"/>
    <n v="0"/>
    <n v="0"/>
    <n v="0"/>
    <n v="0"/>
    <n v="0"/>
    <n v="0"/>
    <n v="0"/>
    <n v="0"/>
    <n v="0"/>
    <n v="0"/>
    <n v="0"/>
    <n v="3362.8272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450.8175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.573086"/>
    <n v="17.384076499999999"/>
    <n v="98.838892900000005"/>
    <n v="0"/>
    <n v="0"/>
    <n v="0"/>
    <n v="0"/>
    <n v="0"/>
    <n v="0"/>
    <n v="0"/>
    <n v="0"/>
    <n v="0"/>
    <n v="0"/>
    <n v="0"/>
    <n v="0"/>
    <n v="4.6734049000000004"/>
  </r>
  <r>
    <x v="0"/>
    <s v="Q1 2020"/>
    <s v=" Chief_Almighty"/>
    <d v="2020-02-28T00:00:00"/>
    <s v="Chief_Almighty"/>
    <n v="14548.649999999987"/>
    <n v="0"/>
    <n v="0"/>
    <n v="0"/>
    <n v="466.96696859999997"/>
    <n v="0"/>
    <n v="0"/>
    <n v="0"/>
    <n v="3770.3529435"/>
    <n v="0"/>
    <n v="264.04099059999999"/>
    <n v="0"/>
    <n v="345.437531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01.0710553999998"/>
    <n v="0"/>
    <n v="0"/>
    <n v="2274.1678817000002"/>
    <n v="13871.471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8.030844100000003"/>
    <n v="17.057349800000001"/>
    <n v="117.2308203"/>
    <n v="0"/>
    <n v="0"/>
    <n v="1851.0433621"/>
    <n v="0"/>
    <n v="0"/>
    <n v="0"/>
    <n v="0"/>
    <n v="0"/>
    <n v="0"/>
    <n v="0"/>
    <n v="0"/>
    <n v="0"/>
    <n v="2.1330574000000002"/>
  </r>
  <r>
    <x v="0"/>
    <s v="Q1 2020"/>
    <s v=" Chief_Almighty"/>
    <d v="2020-02-29T00:00:00"/>
    <s v="Chief_Almighty"/>
    <n v="11971.739999999989"/>
    <n v="0"/>
    <n v="0"/>
    <n v="0"/>
    <n v="955.94578560000002"/>
    <n v="0"/>
    <n v="0"/>
    <n v="0"/>
    <n v="3793.0430633999999"/>
    <n v="0"/>
    <n v="255.28645879999999"/>
    <n v="0"/>
    <n v="336.64108520000002"/>
    <n v="0"/>
    <n v="0"/>
    <n v="0"/>
    <n v="0"/>
    <n v="0"/>
    <n v="0"/>
    <n v="0"/>
    <n v="0"/>
    <n v="0"/>
    <n v="0"/>
    <n v="0"/>
    <n v="0"/>
    <n v="0"/>
    <n v="0"/>
    <n v="2852.859815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4.8836609"/>
    <n v="0"/>
    <n v="0"/>
    <n v="2274.1678817000002"/>
    <n v="13205.63868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7.555206099999999"/>
    <n v="16.615193300000001"/>
    <n v="131.7447636"/>
    <n v="0"/>
    <n v="0"/>
    <n v="0"/>
    <n v="0"/>
    <n v="0"/>
    <n v="0"/>
    <n v="0"/>
    <n v="0"/>
    <n v="0"/>
    <n v="0"/>
    <n v="0"/>
    <n v="0"/>
    <n v="2.0060365999999998"/>
  </r>
  <r>
    <x v="0"/>
    <s v="Q1 2020"/>
    <s v=" Chief_Almighty"/>
    <d v="2020-03-01T00:00:00"/>
    <s v="Chief_Almighty"/>
    <n v="12041.729999999989"/>
    <n v="0"/>
    <n v="0"/>
    <n v="0"/>
    <n v="1358.4912938"/>
    <n v="0"/>
    <n v="0"/>
    <n v="0"/>
    <n v="3815.8697333"/>
    <n v="0"/>
    <n v="246.08775790000001"/>
    <n v="0"/>
    <n v="331.42713520000001"/>
    <n v="0"/>
    <n v="0"/>
    <n v="0"/>
    <n v="0"/>
    <n v="0"/>
    <n v="0"/>
    <n v="0"/>
    <n v="0"/>
    <n v="0"/>
    <n v="0"/>
    <n v="0"/>
    <n v="0"/>
    <n v="0"/>
    <n v="0"/>
    <n v="1416.6882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556.9588242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7.555206099999999"/>
    <n v="16.566803799999999"/>
    <n v="143.31753749999999"/>
    <n v="0"/>
    <n v="0"/>
    <n v="0"/>
    <n v="0"/>
    <n v="0"/>
    <n v="0"/>
    <n v="0"/>
    <n v="0"/>
    <n v="0"/>
    <n v="0"/>
    <n v="0"/>
    <n v="0"/>
    <n v="1.8974796"/>
  </r>
  <r>
    <x v="0"/>
    <s v="Q1 2020"/>
    <s v=" Chief_Almighty"/>
    <d v="2020-03-02T00:00:00"/>
    <s v="Chief_Almighty"/>
    <n v="7616.9599999999919"/>
    <n v="0"/>
    <n v="0"/>
    <n v="0"/>
    <n v="1607.8947298999999"/>
    <n v="0"/>
    <n v="0"/>
    <n v="0"/>
    <n v="3838.8337750000001"/>
    <n v="0"/>
    <n v="236.58995139999999"/>
    <n v="0"/>
    <n v="330.45660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094.261500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7.079568100000003"/>
    <n v="16.940436699999999"/>
    <n v="152.9786446"/>
    <n v="0"/>
    <n v="0"/>
    <n v="0"/>
    <n v="0"/>
    <n v="0"/>
    <n v="0"/>
    <n v="-312.00002050000001"/>
    <n v="0"/>
    <n v="0"/>
    <n v="0"/>
    <n v="0"/>
    <n v="0"/>
    <n v="5.4789142000000002"/>
  </r>
  <r>
    <x v="0"/>
    <s v="Q1 2020"/>
    <s v=" Chief_Almighty"/>
    <d v="2020-03-03T00:00:00"/>
    <s v="Chief_Almighty"/>
    <n v="11562.979999999987"/>
    <n v="0"/>
    <n v="0"/>
    <n v="0"/>
    <n v="2032.0427030999999"/>
    <n v="0"/>
    <n v="0"/>
    <n v="0"/>
    <n v="3861.9360151000001"/>
    <n v="0"/>
    <n v="226.67497650000001"/>
    <n v="0"/>
    <n v="328.2144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846.683401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6.603930099999999"/>
    <n v="17.550848599999998"/>
    <n v="160.11214580000001"/>
    <n v="0"/>
    <n v="0"/>
    <n v="0"/>
    <n v="0"/>
    <n v="0"/>
    <n v="0"/>
    <n v="0"/>
    <n v="0"/>
    <n v="0"/>
    <n v="0"/>
    <n v="0"/>
    <n v="0"/>
    <n v="12.588169600000001"/>
  </r>
  <r>
    <x v="0"/>
    <s v="Q1 2020"/>
    <s v=" Chief_Almighty"/>
    <d v="2020-03-04T00:00:00"/>
    <s v="Chief_Almighty"/>
    <n v="11288.189999999988"/>
    <n v="0"/>
    <n v="0"/>
    <n v="0"/>
    <n v="2502.3660779000002"/>
    <n v="0"/>
    <n v="0"/>
    <n v="0"/>
    <n v="3885.1772851999999"/>
    <n v="0"/>
    <n v="217.56559859999999"/>
    <n v="0"/>
    <n v="338.901196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5.8078433000001"/>
    <n v="0"/>
    <n v="0"/>
    <n v="0"/>
    <n v="0"/>
    <n v="0"/>
    <n v="0"/>
    <n v="0"/>
    <n v="0"/>
    <n v="0"/>
    <n v="0"/>
    <n v="2274.1678817000002"/>
    <n v="11288.1854672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6.603930099999999"/>
    <n v="17.9650897"/>
    <n v="162.39333450000001"/>
    <n v="0"/>
    <n v="0"/>
    <n v="0"/>
    <n v="0"/>
    <n v="0"/>
    <n v="0"/>
    <n v="0"/>
    <n v="0"/>
    <n v="0"/>
    <n v="0"/>
    <n v="0"/>
    <n v="0"/>
    <n v="20.444940299999999"/>
  </r>
  <r>
    <x v="0"/>
    <s v="Q1 2020"/>
    <s v=" Chief_Almighty"/>
    <d v="2020-03-05T00:00:00"/>
    <s v="Chief_Almighty"/>
    <n v="12098.429999999984"/>
    <n v="0"/>
    <n v="0"/>
    <n v="0"/>
    <n v="2944.3910980000001"/>
    <n v="0"/>
    <n v="0"/>
    <n v="0"/>
    <n v="3908.5584222000002"/>
    <n v="0"/>
    <n v="211.89006850000001"/>
    <n v="0"/>
    <n v="345.778624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813.9064787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6.128292099999996"/>
    <n v="18.0058173"/>
    <n v="160.68542930000001"/>
    <n v="0"/>
    <n v="0"/>
    <n v="0"/>
    <n v="0"/>
    <n v="0"/>
    <n v="0"/>
    <n v="0"/>
    <n v="0"/>
    <n v="0"/>
    <n v="0"/>
    <n v="0"/>
    <n v="0"/>
    <n v="26.5572798"/>
  </r>
  <r>
    <x v="0"/>
    <s v="Q1 2020"/>
    <s v=" Chief_Almighty"/>
    <d v="2020-03-06T00:00:00"/>
    <s v="Chief_Almighty"/>
    <n v="12157.659999999987"/>
    <n v="0"/>
    <n v="0"/>
    <n v="0"/>
    <n v="3744.7645766000001"/>
    <n v="0"/>
    <n v="0"/>
    <n v="0"/>
    <n v="3932.0802677000001"/>
    <n v="0"/>
    <n v="208.35800950000001"/>
    <n v="0"/>
    <n v="366.013168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507.1844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6.128292099999996"/>
    <n v="18.631968700000002"/>
    <n v="156.14020859999999"/>
    <n v="0"/>
    <n v="0"/>
    <n v="1851.0433621"/>
    <n v="0"/>
    <n v="0"/>
    <n v="0"/>
    <n v="0"/>
    <n v="0"/>
    <n v="0"/>
    <n v="0"/>
    <n v="0"/>
    <n v="0"/>
    <n v="32.1131533"/>
  </r>
  <r>
    <x v="0"/>
    <s v="Q1 2020"/>
    <s v=" Chief_Almighty"/>
    <d v="2020-03-07T00:00:00"/>
    <s v="Chief_Almighty"/>
    <n v="13970.609999999984"/>
    <n v="0"/>
    <n v="0"/>
    <n v="0"/>
    <n v="4035.7995218000001"/>
    <n v="0"/>
    <n v="0"/>
    <n v="0"/>
    <n v="3955.7436684999998"/>
    <n v="0"/>
    <n v="207.37846959999999"/>
    <n v="0"/>
    <n v="388.34780080000002"/>
    <n v="0"/>
    <n v="0"/>
    <n v="0"/>
    <n v="0"/>
    <n v="0"/>
    <n v="0"/>
    <n v="0"/>
    <n v="0"/>
    <n v="0"/>
    <n v="0"/>
    <n v="0"/>
    <n v="0"/>
    <n v="0"/>
    <n v="0"/>
    <n v="0"/>
    <n v="2730.750845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732.0012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6.603930099999999"/>
    <n v="19.806853"/>
    <n v="150.30401509999999"/>
    <n v="0"/>
    <n v="0"/>
    <n v="0"/>
    <n v="0"/>
    <n v="0"/>
    <n v="0"/>
    <n v="0"/>
    <n v="0"/>
    <n v="0"/>
    <n v="0"/>
    <n v="0"/>
    <n v="0"/>
    <n v="36.306013200000002"/>
  </r>
  <r>
    <x v="0"/>
    <s v="Q1 2020"/>
    <s v=" Chief_Almighty"/>
    <d v="2020-03-08T00:00:00"/>
    <s v="Chief_Almighty"/>
    <n v="11873.209999999986"/>
    <n v="0"/>
    <n v="0"/>
    <n v="0"/>
    <n v="3983.6857433"/>
    <n v="0"/>
    <n v="0"/>
    <n v="0"/>
    <n v="3979.5494764999999"/>
    <n v="0"/>
    <n v="212.50407390000001"/>
    <n v="0"/>
    <n v="407.68403860000001"/>
    <n v="0"/>
    <n v="0"/>
    <n v="0"/>
    <n v="0"/>
    <n v="0"/>
    <n v="0"/>
    <n v="0"/>
    <n v="0"/>
    <n v="0"/>
    <n v="0"/>
    <n v="0"/>
    <n v="0"/>
    <n v="0"/>
    <n v="0"/>
    <n v="0"/>
    <n v="1356.050738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353.6861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6.603930099999999"/>
    <n v="20.971181699999999"/>
    <n v="144.03004089999999"/>
    <n v="0"/>
    <n v="0"/>
    <n v="0"/>
    <n v="0"/>
    <n v="0"/>
    <n v="0"/>
    <n v="0"/>
    <n v="0"/>
    <n v="0"/>
    <n v="0"/>
    <n v="0"/>
    <n v="0"/>
    <n v="41.646706100000003"/>
  </r>
  <r>
    <x v="0"/>
    <s v="Q1 2020"/>
    <s v=" Chief_Almighty"/>
    <d v="2020-03-09T00:00:00"/>
    <s v="Chief_Almighty"/>
    <n v="7726.3999999999933"/>
    <n v="0"/>
    <n v="0"/>
    <n v="0"/>
    <n v="3876.5504735"/>
    <n v="0"/>
    <n v="0"/>
    <n v="0"/>
    <n v="4003.4985488000002"/>
    <n v="0"/>
    <n v="217.35860880000001"/>
    <n v="0"/>
    <n v="419.11070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7726.3919980999999"/>
    <n v="0"/>
    <n v="0"/>
    <n v="0"/>
    <n v="-3214.9805233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7.079568100000003"/>
    <n v="21.973517099999999"/>
    <n v="134.7768226"/>
    <n v="0"/>
    <n v="0"/>
    <n v="0"/>
    <n v="0"/>
    <n v="0"/>
    <n v="0"/>
    <n v="0"/>
    <n v="0"/>
    <n v="0"/>
    <n v="0"/>
    <n v="0"/>
    <n v="0"/>
    <n v="51.015381499999997"/>
  </r>
  <r>
    <x v="0"/>
    <s v="Q1 2020"/>
    <s v=" Chief_Almighty"/>
    <d v="2020-03-10T00:00:00"/>
    <s v="Chief_Almighty"/>
    <n v="9998.1499999999905"/>
    <n v="0"/>
    <n v="0"/>
    <n v="0"/>
    <n v="4337.1930453000004"/>
    <n v="0"/>
    <n v="0"/>
    <n v="0"/>
    <n v="4027.5917473999998"/>
    <n v="0"/>
    <n v="224.11263969999999"/>
    <n v="0"/>
    <n v="430.376866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468.5222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8.030844100000003"/>
    <n v="22.4913293"/>
    <n v="126.3338478"/>
    <n v="0"/>
    <n v="0"/>
    <n v="0"/>
    <n v="0"/>
    <n v="0"/>
    <n v="0"/>
    <n v="0"/>
    <n v="0"/>
    <n v="0"/>
    <n v="0"/>
    <n v="0"/>
    <n v="0"/>
    <n v="64.285623999999999"/>
  </r>
  <r>
    <x v="0"/>
    <s v="Q1 2020"/>
    <s v=" Chief_Almighty"/>
    <d v="2020-03-11T00:00:00"/>
    <s v="Chief_Almighty"/>
    <n v="10927.849999999989"/>
    <n v="0"/>
    <n v="0"/>
    <n v="0"/>
    <n v="5709.6255535999999"/>
    <n v="0"/>
    <n v="0"/>
    <n v="0"/>
    <n v="4051.8299397000001"/>
    <n v="0"/>
    <n v="231.86385949999999"/>
    <n v="0"/>
    <n v="433.3480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893.0701227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.573086"/>
    <n v="22.3457367"/>
    <n v="120.834694"/>
    <n v="0"/>
    <n v="0"/>
    <n v="0"/>
    <n v="0"/>
    <n v="0"/>
    <n v="0"/>
    <n v="0"/>
    <n v="0"/>
    <n v="0"/>
    <n v="0"/>
    <n v="0"/>
    <n v="0"/>
    <n v="77.627352999999999"/>
  </r>
  <r>
    <x v="0"/>
    <s v="Q1 2020"/>
    <s v=" Chief_Almighty"/>
    <d v="2020-03-12T00:00:00"/>
    <s v="Chief_Almighty"/>
    <n v="9976.049999999992"/>
    <n v="0"/>
    <n v="0"/>
    <n v="0"/>
    <n v="6613.4911361000004"/>
    <n v="0"/>
    <n v="0"/>
    <n v="0"/>
    <n v="4076.2139984"/>
    <n v="0"/>
    <n v="239.63977489999999"/>
    <n v="0"/>
    <n v="415.095503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833.8674683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524362"/>
    <n v="21.612633599999999"/>
    <n v="115.5973261"/>
    <n v="0"/>
    <n v="0"/>
    <n v="0"/>
    <n v="0"/>
    <n v="0"/>
    <n v="0"/>
    <n v="0"/>
    <n v="0"/>
    <n v="0"/>
    <n v="0"/>
    <n v="0"/>
    <n v="0"/>
    <n v="87.573426999999995"/>
  </r>
  <r>
    <x v="0"/>
    <s v="Q1 2020"/>
    <s v=" Chief_Almighty"/>
    <d v="2020-03-13T00:00:00"/>
    <s v="Chief_Almighty"/>
    <n v="14030.559999999992"/>
    <n v="0"/>
    <n v="0"/>
    <n v="0"/>
    <n v="6927.3422590999999"/>
    <n v="0"/>
    <n v="0"/>
    <n v="0"/>
    <n v="4100.7448012000004"/>
    <n v="0"/>
    <n v="247.60057180000001"/>
    <n v="0"/>
    <n v="404.4122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057.54714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573086"/>
    <n v="20.618894399999999"/>
    <n v="109.9391993"/>
    <n v="0"/>
    <n v="0"/>
    <n v="1851.0433621"/>
    <n v="0"/>
    <n v="0"/>
    <n v="0"/>
    <n v="0"/>
    <n v="0"/>
    <n v="0"/>
    <n v="0"/>
    <n v="0"/>
    <n v="0"/>
    <n v="93.104686999999998"/>
  </r>
  <r>
    <x v="0"/>
    <s v="Q1 2020"/>
    <s v=" Chief_Almighty"/>
    <d v="2020-03-14T00:00:00"/>
    <s v="Chief_Almighty"/>
    <n v="14878.759999999984"/>
    <n v="0"/>
    <n v="0"/>
    <n v="0"/>
    <n v="6903.4034794999998"/>
    <n v="0"/>
    <n v="0"/>
    <n v="0"/>
    <n v="4125.4232313000002"/>
    <n v="0"/>
    <n v="258.05619969999998"/>
    <n v="0"/>
    <n v="389.4320020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226.3696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.603930099999999"/>
    <n v="19.5755509"/>
    <n v="105.40791299999999"/>
    <n v="0"/>
    <n v="0"/>
    <n v="0"/>
    <n v="0"/>
    <n v="0"/>
    <n v="0"/>
    <n v="0"/>
    <n v="0"/>
    <n v="0"/>
    <n v="0"/>
    <n v="0"/>
    <n v="0"/>
    <n v="84.299306599999994"/>
  </r>
  <r>
    <x v="0"/>
    <s v="Q1 2020"/>
    <s v=" Chief_Almighty"/>
    <d v="2020-03-15T00:00:00"/>
    <s v="Chief_Almighty"/>
    <n v="9247.5599999999922"/>
    <n v="0"/>
    <n v="0"/>
    <n v="0"/>
    <n v="6937.7019284999997"/>
    <n v="0"/>
    <n v="0"/>
    <n v="0"/>
    <n v="4150.2501769999999"/>
    <n v="0"/>
    <n v="269.84783970000001"/>
    <n v="0"/>
    <n v="377.419549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247.54517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089.8647197999999"/>
    <n v="0"/>
    <n v="104.6347742"/>
    <n v="18.555057900000001"/>
    <n v="100.71461069999999"/>
    <n v="0"/>
    <n v="0"/>
    <n v="0"/>
    <n v="0"/>
    <n v="0"/>
    <n v="0"/>
    <n v="0"/>
    <n v="0"/>
    <n v="0"/>
    <n v="0"/>
    <n v="0"/>
    <n v="0"/>
    <n v="104.1179293"/>
  </r>
  <r>
    <x v="0"/>
    <s v="Q1 2020"/>
    <s v=" Chief_Almighty"/>
    <d v="2020-03-16T00:00:00"/>
    <s v="Chief_Almighty"/>
    <n v="14479.839999999984"/>
    <n v="0"/>
    <n v="0"/>
    <n v="0"/>
    <n v="6984.5711511999998"/>
    <n v="0"/>
    <n v="0"/>
    <n v="0"/>
    <n v="4175.2265322000003"/>
    <n v="0"/>
    <n v="277.13726380000003"/>
    <n v="0"/>
    <n v="361.079221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182.5530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.7630662"/>
    <n v="17.772599799999998"/>
    <n v="95.236717499999997"/>
    <n v="0"/>
    <n v="0"/>
    <n v="0"/>
    <n v="0"/>
    <n v="0"/>
    <n v="0"/>
    <n v="-312.00002050000001"/>
    <n v="0"/>
    <n v="0"/>
    <n v="0"/>
    <n v="0"/>
    <n v="0"/>
    <n v="128.59848769999999"/>
  </r>
  <r>
    <x v="0"/>
    <s v="Q1 2020"/>
    <s v=" Chief_Almighty"/>
    <d v="2020-03-17T00:00:00"/>
    <s v="Chief_Almighty"/>
    <n v="11443.449999999988"/>
    <n v="0"/>
    <n v="0"/>
    <n v="0"/>
    <n v="6625.9005164999999"/>
    <n v="0"/>
    <n v="0"/>
    <n v="0"/>
    <n v="4200.353196"/>
    <n v="0"/>
    <n v="286.73549850000001"/>
    <n v="0"/>
    <n v="346.39761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274.4650366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5.94008229999997"/>
    <n v="17.366608200000002"/>
    <n v="91.374754899999999"/>
    <n v="0"/>
    <n v="0"/>
    <n v="0"/>
    <n v="0"/>
    <n v="0"/>
    <n v="0"/>
    <n v="0"/>
    <n v="0"/>
    <n v="0"/>
    <n v="0"/>
    <n v="0"/>
    <n v="0"/>
    <n v="156.2287311"/>
  </r>
  <r>
    <x v="0"/>
    <s v="Q1 2020"/>
    <s v=" Chief_Almighty"/>
    <d v="2020-03-18T00:00:00"/>
    <s v="Chief_Almighty"/>
    <n v="9683.0399999999918"/>
    <n v="0"/>
    <n v="0"/>
    <n v="0"/>
    <n v="6020.3801309"/>
    <n v="0"/>
    <n v="0"/>
    <n v="0"/>
    <n v="4225.6310729999996"/>
    <n v="0"/>
    <n v="299.7120913"/>
    <n v="0"/>
    <n v="340.9363450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9683.0277358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158.1039245000002"/>
    <n v="399.6235805"/>
    <n v="17.197748600000001"/>
    <n v="86.550808700000005"/>
    <n v="0"/>
    <n v="0"/>
    <n v="0"/>
    <n v="0"/>
    <n v="0"/>
    <n v="0"/>
    <n v="0"/>
    <n v="0"/>
    <n v="0"/>
    <n v="0"/>
    <n v="0"/>
    <n v="0"/>
    <n v="176.93185099999999"/>
  </r>
  <r>
    <x v="0"/>
    <s v="Q1 2020"/>
    <s v=" Chief_Almighty"/>
    <d v="2020-03-19T00:00:00"/>
    <s v="Chief_Almighty"/>
    <n v="11252.949999999992"/>
    <n v="0"/>
    <n v="0"/>
    <n v="0"/>
    <n v="5318.8390243000003"/>
    <n v="0"/>
    <n v="0"/>
    <n v="0"/>
    <n v="4251.0610730999997"/>
    <n v="0"/>
    <n v="313.33449400000001"/>
    <n v="0"/>
    <n v="351.77446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327.7070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2.83144059999995"/>
    <n v="17.072345899999998"/>
    <n v="80.648810999999995"/>
    <n v="0"/>
    <n v="0"/>
    <n v="0"/>
    <n v="0"/>
    <n v="0"/>
    <n v="0"/>
    <n v="0"/>
    <n v="0"/>
    <n v="0"/>
    <n v="0"/>
    <n v="0"/>
    <n v="0"/>
    <n v="187.97731909999999"/>
  </r>
  <r>
    <x v="0"/>
    <s v="Q1 2020"/>
    <s v=" Chief_Almighty"/>
    <d v="2020-03-20T00:00:00"/>
    <s v="Chief_Almighty"/>
    <n v="17136.029999999992"/>
    <n v="0"/>
    <n v="0"/>
    <n v="0"/>
    <n v="4647.4271715000004"/>
    <n v="0"/>
    <n v="0"/>
    <n v="0"/>
    <n v="4276.644112"/>
    <n v="0"/>
    <n v="328.59173170000003"/>
    <n v="0"/>
    <n v="378.41906699999998"/>
    <n v="0"/>
    <n v="0"/>
    <n v="0"/>
    <n v="0"/>
    <n v="0"/>
    <n v="0"/>
    <n v="0"/>
    <n v="0"/>
    <n v="0"/>
    <n v="0"/>
    <n v="0"/>
    <n v="0"/>
    <n v="0"/>
    <n v="0"/>
    <n v="0"/>
    <n v="0"/>
    <n v="1555.764150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249.7769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6.51493879999998"/>
    <n v="16.4888698"/>
    <n v="75.709012799999996"/>
    <n v="0"/>
    <n v="0"/>
    <n v="1851.0433621"/>
    <n v="0"/>
    <n v="0"/>
    <n v="0"/>
    <n v="0"/>
    <n v="0"/>
    <n v="0"/>
    <n v="0"/>
    <n v="0"/>
    <n v="0"/>
    <n v="189.00649060000001"/>
  </r>
  <r>
    <x v="0"/>
    <s v="Q1 2020"/>
    <s v=" Chief_Almighty"/>
    <d v="2020-03-21T00:00:00"/>
    <s v="Chief_Almighty"/>
    <n v="12829.739999999983"/>
    <n v="0"/>
    <n v="0"/>
    <n v="0"/>
    <n v="4051.1539514999999"/>
    <n v="0"/>
    <n v="0"/>
    <n v="0"/>
    <n v="4302.3811103999997"/>
    <n v="0"/>
    <n v="344.5139777"/>
    <n v="0"/>
    <n v="420.51847729999997"/>
    <n v="0"/>
    <n v="0"/>
    <n v="0"/>
    <n v="0"/>
    <n v="0"/>
    <n v="0"/>
    <n v="0"/>
    <n v="0"/>
    <n v="0"/>
    <n v="0"/>
    <n v="0"/>
    <n v="0"/>
    <n v="0"/>
    <n v="0"/>
    <n v="0"/>
    <n v="0"/>
    <n v="772.569613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182.5920213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2.16759290000005"/>
    <n v="16.813510999999998"/>
    <n v="72.695704300000003"/>
    <n v="0"/>
    <n v="0"/>
    <n v="0"/>
    <n v="0"/>
    <n v="0"/>
    <n v="0"/>
    <n v="0"/>
    <n v="0"/>
    <n v="0"/>
    <n v="0"/>
    <n v="0"/>
    <n v="0"/>
    <n v="185.6100515"/>
  </r>
  <r>
    <x v="0"/>
    <s v="Q1 2020"/>
    <s v=" Chief_Almighty"/>
    <d v="2020-03-22T00:00:00"/>
    <s v="Chief_Almighty"/>
    <n v="9539.5599999999886"/>
    <n v="0"/>
    <n v="0"/>
    <n v="0"/>
    <n v="3511.2262732999998"/>
    <n v="0"/>
    <n v="0"/>
    <n v="0"/>
    <n v="4328.2729951000001"/>
    <n v="0"/>
    <n v="361.2876516"/>
    <n v="0"/>
    <n v="470.7319928"/>
    <n v="0"/>
    <n v="0"/>
    <n v="0"/>
    <n v="0"/>
    <n v="0"/>
    <n v="0"/>
    <n v="0"/>
    <n v="0"/>
    <n v="0"/>
    <n v="0"/>
    <n v="0"/>
    <n v="0"/>
    <n v="0"/>
    <n v="0"/>
    <n v="0"/>
    <n v="0"/>
    <n v="383.646716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422.8737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8.295885"/>
    <n v="16.895826599999999"/>
    <n v="72.116089099999996"/>
    <n v="0"/>
    <n v="0"/>
    <n v="0"/>
    <n v="0"/>
    <n v="0"/>
    <n v="0"/>
    <n v="0"/>
    <n v="0"/>
    <n v="0"/>
    <n v="0"/>
    <n v="0"/>
    <n v="0"/>
    <n v="186.23226199999999"/>
  </r>
  <r>
    <x v="0"/>
    <s v="Q1 2020"/>
    <s v=" Chief_Almighty"/>
    <d v="2020-03-23T00:00:00"/>
    <s v="Chief_Almighty"/>
    <n v="8074.6999999999889"/>
    <n v="0"/>
    <n v="0"/>
    <n v="0"/>
    <n v="2999.3690980000001"/>
    <n v="0"/>
    <n v="0"/>
    <n v="0"/>
    <n v="4354.3206980000004"/>
    <n v="0"/>
    <n v="376.47454740000001"/>
    <n v="0"/>
    <n v="521.504407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074.6942938000002"/>
    <n v="0"/>
    <n v="0"/>
    <n v="0"/>
    <n v="0"/>
    <n v="0"/>
    <n v="0"/>
    <n v="0"/>
    <n v="0"/>
    <n v="0"/>
    <n v="-3327.054211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3.88193509999996"/>
    <n v="17.1783593"/>
    <n v="73.997717600000001"/>
    <n v="0"/>
    <n v="0"/>
    <n v="0"/>
    <n v="0"/>
    <n v="0"/>
    <n v="0"/>
    <n v="-312.00002050000001"/>
    <n v="0"/>
    <n v="0"/>
    <n v="0"/>
    <n v="0"/>
    <n v="0"/>
    <n v="192.8537311"/>
  </r>
  <r>
    <x v="0"/>
    <s v="Q1 2020"/>
    <s v=" Chief_Almighty"/>
    <d v="2020-03-24T00:00:00"/>
    <s v="Chief_Almighty"/>
    <n v="9124.0399999999918"/>
    <n v="0"/>
    <n v="0"/>
    <n v="0"/>
    <n v="2532.2206872000002"/>
    <n v="0"/>
    <n v="0"/>
    <n v="0"/>
    <n v="4380.5251569000002"/>
    <n v="0"/>
    <n v="387.38546780000001"/>
    <n v="0"/>
    <n v="563.083707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407.8874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0.01022720000003"/>
    <n v="17.603407000000001"/>
    <n v="78.147883699999994"/>
    <n v="0"/>
    <n v="0"/>
    <n v="0"/>
    <n v="0"/>
    <n v="0"/>
    <n v="0"/>
    <n v="0"/>
    <n v="0"/>
    <n v="0"/>
    <n v="0"/>
    <n v="0"/>
    <n v="0"/>
    <n v="194.74284800000001"/>
  </r>
  <r>
    <x v="0"/>
    <s v="Q1 2020"/>
    <s v=" Chief_Almighty"/>
    <d v="2020-03-25T00:00:00"/>
    <s v="Chief_Almighty"/>
    <n v="7920.8799999999919"/>
    <n v="0"/>
    <n v="0"/>
    <n v="0"/>
    <n v="2116.7716796"/>
    <n v="0"/>
    <n v="0"/>
    <n v="0"/>
    <n v="4406.8873151999996"/>
    <n v="0"/>
    <n v="394.1534901"/>
    <n v="0"/>
    <n v="611.3468102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130.27657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7.0897953000001"/>
    <n v="17.810466399999999"/>
    <n v="80.844851300000002"/>
    <n v="0"/>
    <n v="0"/>
    <n v="0"/>
    <n v="0"/>
    <n v="0"/>
    <n v="0"/>
    <n v="0"/>
    <n v="0"/>
    <n v="0"/>
    <n v="0"/>
    <n v="0"/>
    <n v="0"/>
    <n v="191.20413310000001"/>
  </r>
  <r>
    <x v="0"/>
    <s v="Q1 2020"/>
    <s v=" Chief_Almighty"/>
    <d v="2020-03-26T00:00:00"/>
    <s v="Chief_Almighty"/>
    <n v="11071.809999999989"/>
    <n v="0"/>
    <n v="0"/>
    <n v="0"/>
    <n v="1758.4913494"/>
    <n v="0"/>
    <n v="0"/>
    <n v="0"/>
    <n v="4433.4081219999998"/>
    <n v="0"/>
    <n v="396.59901630000002"/>
    <n v="0"/>
    <n v="660.6424371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859.5910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4.7116053"/>
    <n v="17.704561600000002"/>
    <n v="82.935797699999995"/>
    <n v="0"/>
    <n v="0"/>
    <n v="0"/>
    <n v="0"/>
    <n v="0"/>
    <n v="0"/>
    <n v="0"/>
    <n v="0"/>
    <n v="0"/>
    <n v="0"/>
    <n v="0"/>
    <n v="0"/>
    <n v="150.93015260000001"/>
  </r>
  <r>
    <x v="0"/>
    <s v="Q1 2020"/>
    <s v=" Chief_Almighty"/>
    <d v="2020-03-27T00:00:00"/>
    <s v="Chief_Almighty"/>
    <n v="16215.109999999988"/>
    <n v="0"/>
    <n v="0"/>
    <n v="0"/>
    <n v="1449.2366582"/>
    <n v="0"/>
    <n v="0"/>
    <n v="0"/>
    <n v="4460.0885318999999"/>
    <n v="0"/>
    <n v="394.30642929999999"/>
    <n v="0"/>
    <n v="702.6109136"/>
    <n v="0"/>
    <n v="0"/>
    <n v="0"/>
    <n v="0"/>
    <n v="0"/>
    <n v="0"/>
    <n v="0"/>
    <n v="0"/>
    <n v="0"/>
    <n v="0"/>
    <n v="0"/>
    <n v="0"/>
    <n v="0"/>
    <n v="0"/>
    <n v="0"/>
    <n v="0"/>
    <n v="0"/>
    <n v="4827.503563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311.7947247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2.2668114000001"/>
    <n v="17.4882095"/>
    <n v="83.789476100000002"/>
    <n v="0"/>
    <n v="0"/>
    <n v="1851.0433621"/>
    <n v="0"/>
    <n v="0"/>
    <n v="0"/>
    <n v="0"/>
    <n v="0"/>
    <n v="0"/>
    <n v="0"/>
    <n v="0"/>
    <n v="0"/>
    <n v="119.2927383"/>
  </r>
  <r>
    <x v="0"/>
    <s v="Q1 2020"/>
    <s v=" Chief_Almighty"/>
    <d v="2020-03-28T00:00:00"/>
    <s v="Chief_Almighty"/>
    <n v="15085.15999999998"/>
    <n v="0"/>
    <n v="0"/>
    <n v="0"/>
    <n v="1221.8521889000001"/>
    <n v="0"/>
    <n v="0"/>
    <n v="0"/>
    <n v="4486.9295055000002"/>
    <n v="0"/>
    <n v="383.8434656"/>
    <n v="0"/>
    <n v="738.37507619999997"/>
    <n v="0"/>
    <n v="0"/>
    <n v="0"/>
    <n v="0"/>
    <n v="0"/>
    <n v="0"/>
    <n v="0"/>
    <n v="0"/>
    <n v="0"/>
    <n v="0"/>
    <n v="0"/>
    <n v="0"/>
    <n v="0"/>
    <n v="0"/>
    <n v="0"/>
    <n v="0"/>
    <n v="0"/>
    <n v="2397.267323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876.7016048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0.8398973999999"/>
    <n v="17.1579537"/>
    <n v="83.882586799999999"/>
    <n v="0"/>
    <n v="0"/>
    <n v="0"/>
    <n v="0"/>
    <n v="0"/>
    <n v="0"/>
    <n v="0"/>
    <n v="0"/>
    <n v="0"/>
    <n v="0"/>
    <n v="0"/>
    <n v="0"/>
    <n v="112.38557609999999"/>
  </r>
  <r>
    <x v="0"/>
    <s v="Q1 2020"/>
    <s v=" Chief_Almighty"/>
    <d v="2020-03-29T00:00:00"/>
    <s v="Chief_Almighty"/>
    <n v="10344.379999999986"/>
    <n v="0"/>
    <n v="0"/>
    <n v="0"/>
    <n v="1290.5512716000001"/>
    <n v="0"/>
    <n v="0"/>
    <n v="0"/>
    <n v="4513.9320090000001"/>
    <n v="0"/>
    <n v="373.30486619999999"/>
    <n v="0"/>
    <n v="759.81908880000003"/>
    <n v="0"/>
    <n v="0"/>
    <n v="0"/>
    <n v="0"/>
    <n v="0"/>
    <n v="0"/>
    <n v="0"/>
    <n v="0"/>
    <n v="0"/>
    <n v="0"/>
    <n v="0"/>
    <n v="0"/>
    <n v="0"/>
    <n v="0"/>
    <n v="0"/>
    <n v="0"/>
    <n v="0"/>
    <n v="1190.447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344.377449699999"/>
    <n v="0"/>
    <n v="0"/>
    <n v="0"/>
    <n v="0"/>
    <n v="0"/>
    <n v="0"/>
    <n v="0"/>
    <n v="0"/>
    <n v="0"/>
    <n v="0"/>
    <n v="-1490.5356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0.2976553999999"/>
    <n v="16.8902784"/>
    <n v="83.321541199999999"/>
    <n v="0"/>
    <n v="0"/>
    <n v="0"/>
    <n v="0"/>
    <n v="0"/>
    <n v="0"/>
    <n v="0"/>
    <n v="0"/>
    <n v="0"/>
    <n v="0"/>
    <n v="0"/>
    <n v="0"/>
    <n v="162.18061220000001"/>
  </r>
  <r>
    <x v="0"/>
    <s v="Q1 2020"/>
    <s v=" Chief_Almighty"/>
    <d v="2020-03-30T00:00:00"/>
    <s v="Chief_Almighty"/>
    <n v="12078.339999999984"/>
    <n v="0"/>
    <n v="0"/>
    <n v="0"/>
    <n v="1626.4511130000001"/>
    <n v="0"/>
    <n v="0"/>
    <n v="0"/>
    <n v="4541.0970146"/>
    <n v="0"/>
    <n v="359.48059999999998"/>
    <n v="0"/>
    <n v="758.012478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782.2029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9.3463793999999"/>
    <n v="16.684187699999999"/>
    <n v="81.965906200000006"/>
    <n v="0"/>
    <n v="0"/>
    <n v="0"/>
    <n v="0"/>
    <n v="0"/>
    <n v="0"/>
    <n v="-312.00002050000001"/>
    <n v="0"/>
    <n v="0"/>
    <n v="0"/>
    <n v="0"/>
    <n v="0"/>
    <n v="246.9972597"/>
  </r>
  <r>
    <x v="0"/>
    <s v="Q1 2020"/>
    <s v=" Chief_Almighty"/>
    <d v="2020-03-31T00:00:00"/>
    <s v="Chief_Almighty"/>
    <n v="13787.749999999989"/>
    <n v="0"/>
    <n v="0"/>
    <n v="0"/>
    <n v="1923.7387059"/>
    <n v="0"/>
    <n v="0"/>
    <n v="0"/>
    <n v="4568.4255002"/>
    <n v="0"/>
    <n v="341.86335170000001"/>
    <n v="0"/>
    <n v="745.4973459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497.27047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8.8707414"/>
    <n v="17.0533167"/>
    <n v="80.641427300000004"/>
    <n v="0"/>
    <n v="0"/>
    <n v="0"/>
    <n v="0"/>
    <n v="0"/>
    <n v="0"/>
    <n v="0"/>
    <n v="0"/>
    <n v="0"/>
    <n v="0"/>
    <n v="0"/>
    <n v="0"/>
    <n v="347.01205529999999"/>
  </r>
  <r>
    <x v="0"/>
    <s v="Q2 2020"/>
    <s v=" Chief_Almighty"/>
    <d v="2020-04-01T00:00:00"/>
    <s v="Chief_Almighty"/>
    <n v="13043.50999999998"/>
    <n v="0"/>
    <n v="0"/>
    <n v="0"/>
    <n v="2158.5731194"/>
    <n v="0"/>
    <n v="0"/>
    <n v="0"/>
    <n v="0"/>
    <n v="5700.5860284999999"/>
    <n v="324.32164419999998"/>
    <n v="0"/>
    <n v="768.5826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974.9547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8.3951033999999"/>
    <n v="18.920988099999999"/>
    <n v="79.134996400000006"/>
    <n v="0"/>
    <n v="0"/>
    <n v="0"/>
    <n v="0"/>
    <n v="0"/>
    <n v="0"/>
    <n v="0"/>
    <n v="0"/>
    <n v="0"/>
    <n v="0"/>
    <n v="0"/>
    <n v="0"/>
    <n v="442.27221930000002"/>
  </r>
  <r>
    <x v="0"/>
    <s v="Q2 2020"/>
    <s v=" Chief_Almighty"/>
    <d v="2020-04-02T00:00:00"/>
    <s v="Chief_Almighty"/>
    <n v="15269.319999999989"/>
    <n v="0"/>
    <n v="0"/>
    <n v="0"/>
    <n v="2406.2008022"/>
    <n v="0"/>
    <n v="0"/>
    <n v="0"/>
    <n v="0"/>
    <n v="5708.5724381"/>
    <n v="306.84981720000002"/>
    <n v="0"/>
    <n v="772.019657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340.49184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7.9194654"/>
    <n v="22.3540873"/>
    <n v="78.430255599999995"/>
    <n v="0"/>
    <n v="0"/>
    <n v="0"/>
    <n v="0"/>
    <n v="0"/>
    <n v="0"/>
    <n v="0"/>
    <n v="0"/>
    <n v="0"/>
    <n v="0"/>
    <n v="0"/>
    <n v="0"/>
    <n v="553.97729189999995"/>
  </r>
  <r>
    <x v="0"/>
    <s v="Q2 2020"/>
    <s v=" Chief_Almighty"/>
    <d v="2020-04-03T00:00:00"/>
    <s v="Chief_Almighty"/>
    <n v="14707.149999999994"/>
    <n v="0"/>
    <n v="0"/>
    <n v="0"/>
    <n v="2717.2577919999999"/>
    <n v="0"/>
    <n v="0"/>
    <n v="0"/>
    <n v="0"/>
    <n v="5716.5700365000002"/>
    <n v="287.0524423"/>
    <n v="0"/>
    <n v="763.299611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615.5862859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.4438273999999"/>
    <n v="26.006434200000001"/>
    <n v="76.963793199999998"/>
    <n v="0"/>
    <n v="0"/>
    <n v="1851.0433621"/>
    <n v="0"/>
    <n v="0"/>
    <n v="0"/>
    <n v="0"/>
    <n v="0"/>
    <n v="0"/>
    <n v="0"/>
    <n v="0"/>
    <n v="0"/>
    <n v="675.78095559999997"/>
  </r>
  <r>
    <x v="0"/>
    <s v="Q2 2020"/>
    <s v=" Chief_Almighty"/>
    <d v="2020-04-04T00:00:00"/>
    <s v="Chief_Almighty"/>
    <n v="12823.43999999999"/>
    <n v="0"/>
    <n v="0"/>
    <n v="0"/>
    <n v="2911.0686277999998"/>
    <n v="0"/>
    <n v="0"/>
    <n v="0"/>
    <n v="0"/>
    <n v="5724.5788394000001"/>
    <n v="264.34847869999999"/>
    <n v="0"/>
    <n v="719.5175948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056.1199078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.4438273999999"/>
    <n v="29.196644800000001"/>
    <n v="75.319380899999999"/>
    <n v="0"/>
    <n v="0"/>
    <n v="0"/>
    <n v="0"/>
    <n v="0"/>
    <n v="0"/>
    <n v="0"/>
    <n v="0"/>
    <n v="0"/>
    <n v="0"/>
    <n v="0"/>
    <n v="0"/>
    <n v="830.47848260000001"/>
  </r>
  <r>
    <x v="0"/>
    <s v="Q2 2020"/>
    <s v=" Chief_Almighty"/>
    <d v="2020-04-05T00:00:00"/>
    <s v="Chief_Almighty"/>
    <n v="12296.259999999982"/>
    <n v="0"/>
    <n v="0"/>
    <n v="0"/>
    <n v="2856.4117022999999"/>
    <n v="0"/>
    <n v="0"/>
    <n v="0"/>
    <n v="0"/>
    <n v="5732.5988625"/>
    <n v="250.57762679999999"/>
    <n v="0"/>
    <n v="685.5551597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156.46843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6.9015855"/>
    <n v="31.921053799999999"/>
    <n v="72.962290100000004"/>
    <n v="0"/>
    <n v="0"/>
    <n v="0"/>
    <n v="0"/>
    <n v="0"/>
    <n v="0"/>
    <n v="0"/>
    <n v="0"/>
    <n v="0"/>
    <n v="0"/>
    <n v="0"/>
    <n v="0"/>
    <n v="1015.372123"/>
  </r>
  <r>
    <x v="0"/>
    <s v="Q2 2020"/>
    <s v=" Chief_Almighty"/>
    <d v="2020-04-06T00:00:00"/>
    <s v="Chief_Almighty"/>
    <n v="8532.3499999999913"/>
    <n v="0"/>
    <n v="0"/>
    <n v="0"/>
    <n v="2721.7280897000001"/>
    <n v="0"/>
    <n v="0"/>
    <n v="0"/>
    <n v="0"/>
    <n v="5740.6301215000003"/>
    <n v="236.91351940000001"/>
    <n v="0"/>
    <n v="655.046493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532.3445542999998"/>
    <n v="0"/>
    <n v="0"/>
    <n v="0"/>
    <n v="0"/>
    <n v="0"/>
    <n v="0"/>
    <n v="0"/>
    <n v="0"/>
    <n v="0"/>
    <n v="0"/>
    <n v="0"/>
    <n v="-5354.4370102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6.4259474999999"/>
    <n v="34.074754599999999"/>
    <n v="69.751219899999995"/>
    <n v="0"/>
    <n v="0"/>
    <n v="0"/>
    <n v="0"/>
    <n v="0"/>
    <n v="0"/>
    <n v="-312.00002050000001"/>
    <n v="0"/>
    <n v="0"/>
    <n v="0"/>
    <n v="0"/>
    <n v="0"/>
    <n v="1220.0434078000001"/>
  </r>
  <r>
    <x v="0"/>
    <s v="Q2 2020"/>
    <s v=" Chief_Almighty"/>
    <d v="2020-04-07T00:00:00"/>
    <s v="Chief_Almighty"/>
    <n v="15376.109999999984"/>
    <n v="0"/>
    <n v="0"/>
    <n v="0"/>
    <n v="2631.4312510999998"/>
    <n v="0"/>
    <n v="0"/>
    <n v="0"/>
    <n v="0"/>
    <n v="5748.6726320999996"/>
    <n v="226.84136530000001"/>
    <n v="0"/>
    <n v="636.12254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642.19752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5.9503095"/>
    <n v="35.983103499999999"/>
    <n v="67.509747500000003"/>
    <n v="0"/>
    <n v="0"/>
    <n v="0"/>
    <n v="0"/>
    <n v="0"/>
    <n v="0"/>
    <n v="0"/>
    <n v="0"/>
    <n v="0"/>
    <n v="356.97981160000001"/>
    <n v="0"/>
    <n v="0"/>
    <n v="1408.5387281999999"/>
  </r>
  <r>
    <x v="0"/>
    <s v="Q2 2020"/>
    <s v=" Chief_Almighty"/>
    <d v="2020-04-08T00:00:00"/>
    <s v="Chief_Almighty"/>
    <n v="11615.479999999983"/>
    <n v="0"/>
    <n v="0"/>
    <n v="0"/>
    <n v="2459.4187037000002"/>
    <n v="0"/>
    <n v="0"/>
    <n v="0"/>
    <n v="0"/>
    <n v="5756.7264101000001"/>
    <n v="216.35710610000001"/>
    <n v="0"/>
    <n v="612.392318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223.7691902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5.4746715000001"/>
    <n v="37.756338"/>
    <n v="65.620474200000004"/>
    <n v="0"/>
    <n v="0"/>
    <n v="0"/>
    <n v="0"/>
    <n v="0"/>
    <n v="0"/>
    <n v="0"/>
    <n v="0"/>
    <n v="0"/>
    <n v="0"/>
    <n v="0"/>
    <n v="0"/>
    <n v="1535.855137"/>
  </r>
  <r>
    <x v="0"/>
    <s v="Q2 2020"/>
    <s v=" Chief_Almighty"/>
    <d v="2020-04-09T00:00:00"/>
    <s v="Chief_Almighty"/>
    <n v="11510.449999999983"/>
    <n v="0"/>
    <n v="0"/>
    <n v="0"/>
    <n v="2237.4835800000001"/>
    <n v="0"/>
    <n v="0"/>
    <n v="0"/>
    <n v="0"/>
    <n v="5764.7914713"/>
    <n v="212.8636285"/>
    <n v="0"/>
    <n v="605.3109253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510.44644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491.1872401000001"/>
    <n v="0"/>
    <n v="0"/>
    <n v="0"/>
    <n v="0"/>
    <n v="0"/>
    <n v="0"/>
    <n v="1274.9990335"/>
    <n v="39.415611900000002"/>
    <n v="64.231034600000001"/>
    <n v="0"/>
    <n v="0"/>
    <n v="0"/>
    <n v="0"/>
    <n v="0"/>
    <n v="0"/>
    <n v="0"/>
    <n v="0"/>
    <n v="0"/>
    <n v="0"/>
    <n v="0"/>
    <n v="0"/>
    <n v="1528.3703708999999"/>
  </r>
  <r>
    <x v="0"/>
    <s v="Q2 2020"/>
    <s v=" Chief_Almighty"/>
    <d v="2020-04-10T00:00:00"/>
    <s v="Chief_Almighty"/>
    <n v="18451.449999999993"/>
    <n v="0"/>
    <n v="0"/>
    <n v="0"/>
    <n v="2041.4060594"/>
    <n v="0"/>
    <n v="0"/>
    <n v="0"/>
    <n v="0"/>
    <n v="5772.8678314999997"/>
    <n v="214.4574351"/>
    <n v="0"/>
    <n v="603.186173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633.2076481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4.0477575"/>
    <n v="40.331372899999998"/>
    <n v="63.508127000000002"/>
    <n v="0"/>
    <n v="0"/>
    <n v="1851.0433621"/>
    <n v="0"/>
    <n v="0"/>
    <n v="0"/>
    <n v="0"/>
    <n v="0"/>
    <n v="0"/>
    <n v="0"/>
    <n v="0"/>
    <n v="0"/>
    <n v="1478.1914981"/>
  </r>
  <r>
    <x v="0"/>
    <s v="Q2 2020"/>
    <s v=" Chief_Almighty"/>
    <d v="2020-04-11T00:00:00"/>
    <s v="Chief_Almighty"/>
    <n v="11052.539999999981"/>
    <n v="0"/>
    <n v="0"/>
    <n v="0"/>
    <n v="2027.9227011"/>
    <n v="0"/>
    <n v="0"/>
    <n v="0"/>
    <n v="0"/>
    <n v="5780.9555065000004"/>
    <n v="217.28413620000001"/>
    <n v="0"/>
    <n v="607.38642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645.2609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4.5233955000001"/>
    <n v="40.262904300000002"/>
    <n v="64.055246100000005"/>
    <n v="0"/>
    <n v="0"/>
    <n v="0"/>
    <n v="0"/>
    <n v="0"/>
    <n v="0"/>
    <n v="0"/>
    <n v="0"/>
    <n v="0"/>
    <n v="0"/>
    <n v="0"/>
    <n v="0"/>
    <n v="1348.7025679999999"/>
  </r>
  <r>
    <x v="0"/>
    <s v="Q2 2020"/>
    <s v=" Chief_Almighty"/>
    <d v="2020-04-12T00:00:00"/>
    <s v="Chief_Almighty"/>
    <n v="8579.5399999999881"/>
    <n v="0"/>
    <n v="0"/>
    <n v="0"/>
    <n v="2099.1669714"/>
    <n v="0"/>
    <n v="0"/>
    <n v="0"/>
    <n v="0"/>
    <n v="5789.0545122000003"/>
    <n v="220.85516699999999"/>
    <n v="0"/>
    <n v="622.04891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8579.5363966999994"/>
    <n v="0"/>
    <n v="0"/>
    <n v="0"/>
    <n v="0"/>
    <n v="0"/>
    <n v="0"/>
    <n v="0"/>
    <n v="0"/>
    <n v="0"/>
    <n v="0"/>
    <n v="0"/>
    <n v="0"/>
    <n v="-5432.188161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4.5233955000001"/>
    <n v="39.359691499999997"/>
    <n v="64.721195699999996"/>
    <n v="0"/>
    <n v="0"/>
    <n v="0"/>
    <n v="0"/>
    <n v="0"/>
    <n v="0"/>
    <n v="0"/>
    <n v="0"/>
    <n v="0"/>
    <n v="356.97981160000001"/>
    <n v="0"/>
    <n v="0"/>
    <n v="1260.8468665"/>
  </r>
  <r>
    <x v="0"/>
    <s v="Q2 2020"/>
    <s v=" Chief_Almighty"/>
    <d v="2020-04-13T00:00:00"/>
    <s v="Chief_Almighty"/>
    <n v="10632.889999999983"/>
    <n v="0"/>
    <n v="0"/>
    <n v="0"/>
    <n v="2089.4906734000001"/>
    <n v="0"/>
    <n v="0"/>
    <n v="0"/>
    <n v="0"/>
    <n v="5797.1648643999997"/>
    <n v="224.84725660000001"/>
    <n v="0"/>
    <n v="625.149974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0632.886022799999"/>
    <n v="-2887.8241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4.0477575"/>
    <n v="37.782064499999997"/>
    <n v="65.029221000000007"/>
    <n v="0"/>
    <n v="0"/>
    <n v="0"/>
    <n v="0"/>
    <n v="0"/>
    <n v="0"/>
    <n v="0"/>
    <n v="0"/>
    <n v="0"/>
    <n v="0"/>
    <n v="0"/>
    <n v="0"/>
    <n v="1113.0303111000001"/>
  </r>
  <r>
    <x v="0"/>
    <s v="Q2 2020"/>
    <s v=" Chief_Almighty"/>
    <d v="2020-04-14T00:00:00"/>
    <s v="Chief_Almighty"/>
    <n v="15741.639999999985"/>
    <n v="0"/>
    <n v="0"/>
    <n v="0"/>
    <n v="2192.8112222"/>
    <n v="0"/>
    <n v="0"/>
    <n v="0"/>
    <n v="0"/>
    <n v="5805.2865791000004"/>
    <n v="230.98061519999999"/>
    <n v="0"/>
    <n v="638.7075409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490.9082749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4.5233955000001"/>
    <n v="35.557699200000002"/>
    <n v="64.484796900000006"/>
    <n v="0"/>
    <n v="0"/>
    <n v="0"/>
    <n v="0"/>
    <n v="0"/>
    <n v="0"/>
    <n v="0"/>
    <n v="0"/>
    <n v="0"/>
    <n v="0"/>
    <n v="0"/>
    <n v="0"/>
    <n v="964.38839459999997"/>
  </r>
  <r>
    <x v="0"/>
    <s v="Q2 2020"/>
    <s v=" Chief_Almighty"/>
    <d v="2020-04-15T00:00:00"/>
    <s v="Chief_Almighty"/>
    <n v="30816.510000000017"/>
    <n v="0"/>
    <n v="0"/>
    <n v="0"/>
    <n v="2178.9741941000002"/>
    <n v="0"/>
    <n v="0"/>
    <n v="0"/>
    <n v="0"/>
    <n v="5813.4196721999997"/>
    <n v="240.15195"/>
    <n v="0"/>
    <n v="647.3134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8183.7362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4.9990335"/>
    <n v="32.519884400000002"/>
    <n v="62.5678166"/>
    <n v="0"/>
    <n v="0"/>
    <n v="0"/>
    <n v="0"/>
    <n v="0"/>
    <n v="0"/>
    <n v="0"/>
    <n v="0"/>
    <n v="14923.873047700001"/>
    <n v="0"/>
    <n v="0"/>
    <n v="0"/>
    <n v="735.74913900000001"/>
  </r>
  <r>
    <x v="0"/>
    <s v="Q2 2020"/>
    <s v=" Chief_Almighty"/>
    <d v="2020-04-16T00:00:00"/>
    <s v="Chief_Almighty"/>
    <n v="25301.340000000018"/>
    <n v="0"/>
    <n v="0"/>
    <n v="0"/>
    <n v="2024.8071990999999"/>
    <n v="165.60894809999999"/>
    <n v="0"/>
    <n v="0"/>
    <n v="0"/>
    <n v="5821.5641594999997"/>
    <n v="248.49865460000001"/>
    <n v="0"/>
    <n v="645.1308974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7862.30612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5.4746715000001"/>
    <n v="30.103994700000001"/>
    <n v="59.682977600000001"/>
    <n v="0"/>
    <n v="0"/>
    <n v="0"/>
    <n v="0"/>
    <n v="0"/>
    <n v="0"/>
    <n v="0"/>
    <n v="0"/>
    <n v="14821.952062300001"/>
    <n v="0"/>
    <n v="0"/>
    <n v="0"/>
    <n v="505.31452780000001"/>
  </r>
  <r>
    <x v="0"/>
    <s v="Q2 2020"/>
    <s v=" Chief_Almighty"/>
    <d v="2020-04-17T00:00:00"/>
    <s v="Chief_Almighty"/>
    <n v="24682.640000000029"/>
    <n v="0"/>
    <n v="0"/>
    <n v="0"/>
    <n v="1803.574059"/>
    <n v="519.5794899"/>
    <n v="0"/>
    <n v="0"/>
    <n v="0"/>
    <n v="5829.7200571000003"/>
    <n v="255.74694869999999"/>
    <n v="0"/>
    <n v="634.4757547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6793.334164"/>
    <n v="0"/>
    <n v="0"/>
    <n v="0"/>
    <n v="0"/>
    <n v="0"/>
    <n v="38.73537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6.4259474999999"/>
    <n v="28.446280000000002"/>
    <n v="56.391898500000003"/>
    <n v="0"/>
    <n v="0"/>
    <n v="0"/>
    <n v="2780.3600970000002"/>
    <n v="0"/>
    <n v="0"/>
    <n v="0"/>
    <n v="0"/>
    <n v="11040.545351500001"/>
    <n v="0"/>
    <n v="0"/>
    <n v="0"/>
    <n v="285.16487710000001"/>
  </r>
  <r>
    <x v="0"/>
    <s v="Q2 2020"/>
    <s v=" Chief_Almighty"/>
    <d v="2020-04-18T00:00:00"/>
    <s v="Chief_Almighty"/>
    <n v="22510.200000000012"/>
    <n v="0"/>
    <n v="0"/>
    <n v="0"/>
    <n v="1560.8439708999999"/>
    <n v="1113.5522839"/>
    <n v="0"/>
    <n v="0"/>
    <n v="0"/>
    <n v="5837.8873809999996"/>
    <n v="260.17036739999998"/>
    <n v="0"/>
    <n v="626.781174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540.643728700001"/>
    <n v="0"/>
    <n v="0"/>
    <n v="0"/>
    <n v="0"/>
    <n v="0"/>
    <n v="98.1641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6.4259474999999"/>
    <n v="26.731365799999999"/>
    <n v="52.757308199999997"/>
    <n v="0"/>
    <n v="0"/>
    <n v="0"/>
    <n v="0"/>
    <n v="0"/>
    <n v="0"/>
    <n v="0"/>
    <n v="0"/>
    <n v="7310.0967565000001"/>
    <n v="0"/>
    <n v="0"/>
    <n v="0"/>
    <n v="133.06504090000001"/>
  </r>
  <r>
    <x v="0"/>
    <s v="Q2 2020"/>
    <s v=" Chief_Almighty"/>
    <d v="2020-04-19T00:00:00"/>
    <s v="Chief_Almighty"/>
    <n v="19743.220000000008"/>
    <n v="0"/>
    <n v="0"/>
    <n v="0"/>
    <n v="1312.3082260000001"/>
    <n v="1726.0450676999999"/>
    <n v="0"/>
    <n v="0"/>
    <n v="0"/>
    <n v="5846.0661471000003"/>
    <n v="263.21353770000002"/>
    <n v="0"/>
    <n v="608.1951643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074.2777069"/>
    <n v="0"/>
    <n v="0"/>
    <n v="0"/>
    <n v="0"/>
    <n v="0"/>
    <n v="143.21321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.4438273999999"/>
    <n v="24.922213800000002"/>
    <n v="48.744163899999997"/>
    <n v="0"/>
    <n v="0"/>
    <n v="0"/>
    <n v="0"/>
    <n v="0"/>
    <n v="0"/>
    <n v="0"/>
    <n v="0"/>
    <n v="4537.6082732000004"/>
    <n v="0"/>
    <n v="0"/>
    <n v="0"/>
    <n v="62.349842000000002"/>
  </r>
  <r>
    <x v="0"/>
    <s v="Q2 2020"/>
    <s v=" Chief_Almighty"/>
    <d v="2020-04-20T00:00:00"/>
    <s v="Chief_Almighty"/>
    <n v="13725.699999999981"/>
    <n v="0"/>
    <n v="0"/>
    <n v="0"/>
    <n v="1079.8220627000001"/>
    <n v="2050.9408724999998"/>
    <n v="0"/>
    <n v="0"/>
    <n v="0"/>
    <n v="5854.2563716000004"/>
    <n v="262.49637999999999"/>
    <n v="0"/>
    <n v="589.586171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1764.992460199999"/>
    <n v="0"/>
    <n v="0"/>
    <n v="0"/>
    <n v="0"/>
    <n v="0"/>
    <n v="167.833187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8.3951033999999"/>
    <n v="23.296741699999998"/>
    <n v="45.207537299999998"/>
    <n v="0"/>
    <n v="0"/>
    <n v="0"/>
    <n v="0"/>
    <n v="0"/>
    <n v="0"/>
    <n v="0"/>
    <n v="-1837.7360633000001"/>
    <n v="0"/>
    <n v="0"/>
    <n v="0"/>
    <n v="0"/>
    <n v="46.726064100000002"/>
  </r>
  <r>
    <x v="0"/>
    <s v="Q2 2020"/>
    <s v=" Chief_Almighty"/>
    <d v="2020-04-21T00:00:00"/>
    <s v="Chief_Almighty"/>
    <n v="12943.01999999997"/>
    <n v="0"/>
    <n v="0"/>
    <n v="0"/>
    <n v="880.82717769999999"/>
    <n v="2227.6594129999999"/>
    <n v="0"/>
    <n v="0"/>
    <n v="0"/>
    <n v="5862.4580703000001"/>
    <n v="259.75670450000001"/>
    <n v="0"/>
    <n v="583.988364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560.6127402"/>
    <n v="0"/>
    <n v="0"/>
    <n v="0"/>
    <n v="0"/>
    <n v="0"/>
    <n v="176.102666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8.3951033999999"/>
    <n v="21.3850962"/>
    <n v="42.088586999999997"/>
    <n v="0"/>
    <n v="0"/>
    <n v="0"/>
    <n v="0"/>
    <n v="0"/>
    <n v="0"/>
    <n v="0"/>
    <n v="0"/>
    <n v="0"/>
    <n v="0"/>
    <n v="0"/>
    <n v="0"/>
    <n v="23.783525600000001"/>
  </r>
  <r>
    <x v="0"/>
    <s v="Q2 2020"/>
    <s v=" Chief_Almighty"/>
    <d v="2020-04-22T00:00:00"/>
    <s v="Chief_Almighty"/>
    <n v="15952.189999999991"/>
    <n v="0"/>
    <n v="0"/>
    <n v="0"/>
    <n v="710.02110889999994"/>
    <n v="2325.4780132999999"/>
    <n v="0"/>
    <n v="0"/>
    <n v="0"/>
    <n v="5870.6712594999999"/>
    <n v="257.65937450000001"/>
    <n v="0"/>
    <n v="588.178240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510.6957318"/>
    <n v="0"/>
    <n v="0"/>
    <n v="0"/>
    <n v="0"/>
    <n v="0"/>
    <n v="175.92857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8.3951033999999"/>
    <n v="19.832397100000001"/>
    <n v="39.376623500000001"/>
    <n v="0"/>
    <n v="0"/>
    <n v="0"/>
    <n v="0"/>
    <n v="0"/>
    <n v="0"/>
    <n v="0"/>
    <n v="0"/>
    <n v="0"/>
    <n v="0"/>
    <n v="0"/>
    <n v="0"/>
    <n v="40.987002699999998"/>
  </r>
  <r>
    <x v="0"/>
    <s v="Q2 2020"/>
    <s v=" Chief_Almighty"/>
    <d v="2020-04-23T00:00:00"/>
    <s v="Chief_Almighty"/>
    <n v="18648.799999999996"/>
    <n v="0"/>
    <n v="0"/>
    <n v="0"/>
    <n v="565.41799170000002"/>
    <n v="2252.5937666"/>
    <n v="0"/>
    <n v="0"/>
    <n v="0"/>
    <n v="5878.8959551999997"/>
    <n v="257.169781"/>
    <n v="0"/>
    <n v="592.204279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377.3453783"/>
    <n v="0"/>
    <n v="0"/>
    <n v="0"/>
    <n v="0"/>
    <n v="0"/>
    <n v="175.05337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8.3951033999999"/>
    <n v="18.2871545"/>
    <n v="37.537196600000001"/>
    <n v="0"/>
    <n v="0"/>
    <n v="0"/>
    <n v="0"/>
    <n v="0"/>
    <n v="0"/>
    <n v="0"/>
    <n v="0"/>
    <n v="0"/>
    <n v="0"/>
    <n v="0"/>
    <n v="0"/>
    <n v="117.62273949999999"/>
  </r>
  <r>
    <x v="0"/>
    <s v="Q2 2020"/>
    <s v=" Chief_Almighty"/>
    <d v="2020-04-24T00:00:00"/>
    <s v="Chief_Almighty"/>
    <n v="20721.190000000017"/>
    <n v="0"/>
    <n v="0"/>
    <n v="0"/>
    <n v="441.6582871"/>
    <n v="2194.6810593999999"/>
    <n v="0"/>
    <n v="0"/>
    <n v="0"/>
    <n v="5887.1321736"/>
    <n v="259.91570150000001"/>
    <n v="0"/>
    <n v="609.8496436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02.5024401000001"/>
    <n v="0"/>
    <n v="0"/>
    <n v="0"/>
    <n v="0"/>
    <n v="0"/>
    <n v="0"/>
    <n v="2274.1678817000002"/>
    <n v="19978.928997700001"/>
    <n v="0"/>
    <n v="0"/>
    <n v="0"/>
    <n v="0"/>
    <n v="0"/>
    <n v="176.706489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8.8707414"/>
    <n v="17.657563100000001"/>
    <n v="36.518961300000001"/>
    <n v="0"/>
    <n v="0"/>
    <n v="0"/>
    <n v="2780.3600970000002"/>
    <n v="0"/>
    <n v="0"/>
    <n v="0"/>
    <n v="0"/>
    <n v="0"/>
    <n v="356.97981160000001"/>
    <n v="0"/>
    <n v="0"/>
    <n v="241.92799740000001"/>
  </r>
  <r>
    <x v="0"/>
    <s v="Q2 2020"/>
    <s v=" Chief_Almighty"/>
    <d v="2020-04-25T00:00:00"/>
    <s v="Chief_Almighty"/>
    <n v="13892.819999999991"/>
    <n v="0"/>
    <n v="0"/>
    <n v="0"/>
    <n v="345.11124000000001"/>
    <n v="2061.5942187999999"/>
    <n v="0"/>
    <n v="0"/>
    <n v="0"/>
    <n v="5895.3799306999999"/>
    <n v="262.2574674"/>
    <n v="0"/>
    <n v="640.168187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9.2912382"/>
    <n v="0"/>
    <n v="0"/>
    <n v="0"/>
    <n v="0"/>
    <n v="0"/>
    <n v="0"/>
    <n v="2274.1678817000002"/>
    <n v="15387.550276800001"/>
    <n v="0"/>
    <n v="0"/>
    <n v="0"/>
    <n v="0"/>
    <n v="0"/>
    <n v="183.714580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9.8220174"/>
    <n v="17.180703600000001"/>
    <n v="35.754328200000003"/>
    <n v="0"/>
    <n v="0"/>
    <n v="0"/>
    <n v="0"/>
    <n v="0"/>
    <n v="0"/>
    <n v="0"/>
    <n v="0"/>
    <n v="0"/>
    <n v="356.97981160000001"/>
    <n v="0"/>
    <n v="0"/>
    <n v="396.12852140000001"/>
  </r>
  <r>
    <x v="0"/>
    <s v="Q2 2020"/>
    <s v=" Chief_Almighty"/>
    <d v="2020-04-26T00:00:00"/>
    <s v="Chief_Almighty"/>
    <n v="16570.159999999985"/>
    <n v="0"/>
    <n v="0"/>
    <n v="0"/>
    <n v="272.99821409999998"/>
    <n v="2080.1632675000001"/>
    <n v="0"/>
    <n v="0"/>
    <n v="0"/>
    <n v="5903.6392427999999"/>
    <n v="262.72960929999999"/>
    <n v="0"/>
    <n v="667.256890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440.7486322"/>
    <n v="0"/>
    <n v="0"/>
    <n v="0"/>
    <n v="0"/>
    <n v="0"/>
    <n v="198.2687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9.8220174"/>
    <n v="16.9225651"/>
    <n v="35.481453399999999"/>
    <n v="0"/>
    <n v="0"/>
    <n v="0"/>
    <n v="0"/>
    <n v="0"/>
    <n v="0"/>
    <n v="0"/>
    <n v="0"/>
    <n v="0"/>
    <n v="0"/>
    <n v="0"/>
    <n v="0"/>
    <n v="549.29862179999998"/>
  </r>
  <r>
    <x v="0"/>
    <s v="Q2 2020"/>
    <s v=" Chief_Almighty"/>
    <d v="2020-04-27T00:00:00"/>
    <s v="Chief_Almighty"/>
    <n v="15224.509999999986"/>
    <n v="0"/>
    <n v="0"/>
    <n v="0"/>
    <n v="212.69765659999999"/>
    <n v="2114.7308063"/>
    <n v="0"/>
    <n v="0"/>
    <n v="0"/>
    <n v="5911.9101259999998"/>
    <n v="257.60380140000001"/>
    <n v="0.84624540000000004"/>
    <n v="685.02142130000004"/>
    <n v="57.538584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130.1134427"/>
    <n v="0"/>
    <n v="0"/>
    <n v="0"/>
    <n v="0"/>
    <n v="0"/>
    <n v="185.5509903"/>
    <n v="0"/>
    <n v="5.377230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0.2976553999999"/>
    <n v="16.864540300000002"/>
    <n v="36.114156000000001"/>
    <n v="0"/>
    <n v="0"/>
    <n v="0"/>
    <n v="0"/>
    <n v="0"/>
    <n v="0"/>
    <n v="0"/>
    <n v="-1837.7360633000001"/>
    <n v="0"/>
    <n v="356.97981160000001"/>
    <n v="0"/>
    <n v="0"/>
    <n v="682.14844879999998"/>
  </r>
  <r>
    <x v="0"/>
    <s v="Q2 2020"/>
    <s v=" Chief_Almighty"/>
    <d v="2020-04-28T00:00:00"/>
    <s v="Chief_Almighty"/>
    <n v="18051.609999999997"/>
    <n v="0"/>
    <n v="0"/>
    <n v="0"/>
    <n v="161.6693626"/>
    <n v="2444.0439483"/>
    <n v="0"/>
    <n v="0"/>
    <n v="0"/>
    <n v="5920.1925965"/>
    <n v="248.11803399999999"/>
    <n v="6.5775224000000003"/>
    <n v="678.32041219999996"/>
    <n v="142.3914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15.4202731999999"/>
    <n v="0"/>
    <n v="0"/>
    <n v="0"/>
    <n v="0"/>
    <n v="0"/>
    <n v="0"/>
    <n v="0"/>
    <n v="0"/>
    <n v="0"/>
    <n v="0"/>
    <n v="0"/>
    <n v="0"/>
    <n v="2274.1678817000002"/>
    <n v="17778.130541800001"/>
    <n v="0"/>
    <n v="0"/>
    <n v="0"/>
    <n v="0"/>
    <n v="0"/>
    <n v="207.41828409999999"/>
    <n v="0"/>
    <n v="36.19644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4.2359673000001"/>
    <n v="20.938238500000001"/>
    <n v="36.566510000000001"/>
    <n v="0"/>
    <n v="0"/>
    <n v="0"/>
    <n v="0"/>
    <n v="0"/>
    <n v="0"/>
    <n v="0"/>
    <n v="0"/>
    <n v="0"/>
    <n v="0"/>
    <n v="0"/>
    <n v="0"/>
    <n v="791.87350019999997"/>
  </r>
  <r>
    <x v="0"/>
    <s v="Q2 2020"/>
    <s v=" Chief_Almighty"/>
    <d v="2020-04-29T00:00:00"/>
    <s v="Chief_Almighty"/>
    <n v="17641.539999999997"/>
    <n v="0"/>
    <n v="0"/>
    <n v="0"/>
    <n v="125.09251310000001"/>
    <n v="2773.7627034000002"/>
    <n v="0"/>
    <n v="0"/>
    <n v="0"/>
    <n v="5928.4866707000001"/>
    <n v="232.89669570000001"/>
    <n v="19.750472599999998"/>
    <n v="648.70828970000002"/>
    <n v="220.3317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1.9288382"/>
    <n v="0"/>
    <n v="0"/>
    <n v="0"/>
    <n v="0"/>
    <n v="0"/>
    <n v="0"/>
    <n v="0"/>
    <n v="0"/>
    <n v="0"/>
    <n v="0"/>
    <n v="0"/>
    <n v="0"/>
    <n v="2274.1678817000002"/>
    <n v="17975.568912499999"/>
    <n v="0"/>
    <n v="0"/>
    <n v="0"/>
    <n v="0"/>
    <n v="0"/>
    <n v="222.70826959999999"/>
    <n v="0"/>
    <n v="105.5907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4.7116053"/>
    <n v="30.105172199999998"/>
    <n v="37.3282387"/>
    <n v="0"/>
    <n v="0"/>
    <n v="0"/>
    <n v="0"/>
    <n v="0"/>
    <n v="0"/>
    <n v="0"/>
    <n v="0"/>
    <n v="0"/>
    <n v="356.97981160000001"/>
    <n v="0"/>
    <n v="0"/>
    <n v="873.0190642"/>
  </r>
  <r>
    <x v="0"/>
    <s v="Q2 2020"/>
    <s v=" Chief_Almighty"/>
    <d v="2020-04-30T00:00:00"/>
    <s v="Chief_Almighty"/>
    <n v="25451.570000000011"/>
    <n v="0"/>
    <n v="0"/>
    <n v="0"/>
    <n v="96.611882899999998"/>
    <n v="3243.7480470999999"/>
    <n v="0"/>
    <n v="0"/>
    <n v="0"/>
    <n v="5936.7923645999999"/>
    <n v="212.4818496"/>
    <n v="38.669856799999998"/>
    <n v="585.35702700000002"/>
    <n v="286.51155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175.377933600001"/>
    <n v="0"/>
    <n v="0"/>
    <n v="0"/>
    <n v="0"/>
    <n v="0"/>
    <n v="233.46295219999999"/>
    <n v="0"/>
    <n v="209.149253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5.6628813"/>
    <n v="39.604415199999998"/>
    <n v="37.965563899999999"/>
    <n v="0"/>
    <n v="0"/>
    <n v="0"/>
    <n v="0"/>
    <n v="0"/>
    <n v="0"/>
    <n v="0"/>
    <n v="0"/>
    <n v="0"/>
    <n v="0"/>
    <n v="0"/>
    <n v="0"/>
    <n v="915.19225019999999"/>
  </r>
  <r>
    <x v="1"/>
    <s v="Q2 2020"/>
    <s v=" Chief_Almighty"/>
    <d v="2020-05-01T00:00:00"/>
    <s v="Chief_Almighty"/>
    <n v="29710.340000000026"/>
    <n v="0"/>
    <n v="0"/>
    <n v="0"/>
    <n v="72.420953800000007"/>
    <n v="3288.9994370999998"/>
    <n v="0"/>
    <n v="0"/>
    <n v="0"/>
    <n v="5945.1096946999996"/>
    <n v="190.68604329999999"/>
    <n v="61.296215199999999"/>
    <n v="485.44823250000002"/>
    <n v="340.31889740000003"/>
    <n v="0"/>
    <n v="0"/>
    <n v="0"/>
    <n v="11323.0471851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9733.868671600001"/>
    <n v="0"/>
    <n v="0"/>
    <n v="0"/>
    <n v="0"/>
    <n v="0"/>
    <n v="240.30565669999999"/>
    <n v="0"/>
    <n v="333.527354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7.0897953000001"/>
    <n v="46.089898300000002"/>
    <n v="38.990506600000003"/>
    <n v="0"/>
    <n v="0"/>
    <n v="0"/>
    <n v="2780.3600970000002"/>
    <n v="0"/>
    <n v="0"/>
    <n v="0"/>
    <n v="0"/>
    <n v="0"/>
    <n v="356.97981160000001"/>
    <n v="0"/>
    <n v="0"/>
    <n v="919.03086129999997"/>
  </r>
  <r>
    <x v="1"/>
    <s v="Q2 2020"/>
    <s v=" Chief_Almighty"/>
    <d v="2020-05-02T00:00:00"/>
    <s v="Chief_Almighty"/>
    <n v="22539.750000000011"/>
    <n v="0"/>
    <n v="0"/>
    <n v="0"/>
    <n v="47.090713399999999"/>
    <n v="3089.9823806999998"/>
    <n v="0"/>
    <n v="0"/>
    <n v="0"/>
    <n v="5953.4386771999998"/>
    <n v="166.98168179999999"/>
    <n v="86.545644499999995"/>
    <n v="371.70520060000001"/>
    <n v="391.57759140000002"/>
    <n v="0"/>
    <n v="0"/>
    <n v="0"/>
    <n v="6867.775279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961.201928499999"/>
    <n v="0"/>
    <n v="0"/>
    <n v="0"/>
    <n v="0"/>
    <n v="0"/>
    <n v="248.26300040000001"/>
    <n v="0"/>
    <n v="466.396009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8.1076752"/>
    <n v="49.0375935"/>
    <n v="39.655873999999997"/>
    <n v="0"/>
    <n v="0"/>
    <n v="0"/>
    <n v="0"/>
    <n v="0"/>
    <n v="0"/>
    <n v="0"/>
    <n v="0"/>
    <n v="0"/>
    <n v="0"/>
    <n v="0"/>
    <n v="0"/>
    <n v="890.47657560000005"/>
  </r>
  <r>
    <x v="1"/>
    <s v="Q2 2020"/>
    <s v=" Chief_Almighty"/>
    <d v="2020-05-03T00:00:00"/>
    <s v="Chief_Almighty"/>
    <n v="18018.349999999988"/>
    <n v="0"/>
    <n v="0"/>
    <n v="0"/>
    <n v="28.032205099999999"/>
    <n v="2753.9934515"/>
    <n v="0"/>
    <n v="0"/>
    <n v="0"/>
    <n v="5961.7793284999998"/>
    <n v="142.83358380000001"/>
    <n v="112.3106786"/>
    <n v="269.06000990000001"/>
    <n v="425.83633680000003"/>
    <n v="0"/>
    <n v="0"/>
    <n v="0"/>
    <n v="4165.5162708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908.266526799998"/>
    <n v="0"/>
    <n v="0"/>
    <n v="0"/>
    <n v="0"/>
    <n v="0"/>
    <n v="262.58447210000003"/>
    <n v="0"/>
    <n v="597.395100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9.53458920000003"/>
    <n v="49.141455100000002"/>
    <n v="39.8177345"/>
    <n v="0"/>
    <n v="0"/>
    <n v="0"/>
    <n v="0"/>
    <n v="0"/>
    <n v="0"/>
    <n v="0"/>
    <n v="0"/>
    <n v="0"/>
    <n v="0"/>
    <n v="0"/>
    <n v="0"/>
    <n v="836.26327900000001"/>
  </r>
  <r>
    <x v="1"/>
    <s v="Q2 2020"/>
    <s v=" Chief_Almighty"/>
    <d v="2020-05-04T00:00:00"/>
    <s v="Chief_Almighty"/>
    <n v="21809.510000000024"/>
    <n v="0"/>
    <n v="0"/>
    <n v="0"/>
    <n v="18.114348499999998"/>
    <n v="2429.0721512"/>
    <n v="0"/>
    <n v="0"/>
    <n v="0"/>
    <n v="5970.1316648000002"/>
    <n v="115.71510929999999"/>
    <n v="137.29313859999999"/>
    <n v="169.54734400000001"/>
    <n v="445.5421498"/>
    <n v="0"/>
    <n v="0"/>
    <n v="0"/>
    <n v="0"/>
    <n v="0"/>
    <n v="0"/>
    <n v="0"/>
    <n v="0"/>
    <n v="0"/>
    <n v="0"/>
    <n v="0"/>
    <n v="0"/>
    <n v="0"/>
    <n v="0"/>
    <n v="0"/>
    <n v="0"/>
    <n v="0"/>
    <n v="8108.583890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547.337861700002"/>
    <n v="0"/>
    <n v="0"/>
    <n v="0"/>
    <n v="0"/>
    <n v="0"/>
    <n v="287.7484068"/>
    <n v="0"/>
    <n v="718.16211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0.48586520000003"/>
    <n v="47.232518900000002"/>
    <n v="40.093668999999998"/>
    <n v="0"/>
    <n v="0"/>
    <n v="0"/>
    <n v="0"/>
    <n v="0"/>
    <n v="0"/>
    <n v="0"/>
    <n v="-1837.7360633000001"/>
    <n v="0"/>
    <n v="0"/>
    <n v="0"/>
    <n v="0"/>
    <n v="653.18351919999998"/>
  </r>
  <r>
    <x v="1"/>
    <s v="Q2 2020"/>
    <s v=" Chief_Almighty"/>
    <d v="2020-05-05T00:00:00"/>
    <s v="Chief_Almighty"/>
    <n v="14724.849999999984"/>
    <n v="0"/>
    <n v="0"/>
    <n v="0"/>
    <n v="3.9856427999999999"/>
    <n v="2134.0927047999999"/>
    <n v="0"/>
    <n v="0"/>
    <n v="0"/>
    <n v="5978.4957026000002"/>
    <n v="89.949386700000005"/>
    <n v="160.77623030000001"/>
    <n v="72.642792799999995"/>
    <n v="456.80066879999998"/>
    <n v="0"/>
    <n v="0"/>
    <n v="0"/>
    <n v="0"/>
    <n v="0"/>
    <n v="0"/>
    <n v="0"/>
    <n v="0"/>
    <n v="0"/>
    <n v="0"/>
    <n v="0"/>
    <n v="0"/>
    <n v="0"/>
    <n v="0"/>
    <n v="0"/>
    <n v="0"/>
    <n v="0"/>
    <n v="3643.421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533.8691979"/>
    <n v="0"/>
    <n v="0"/>
    <n v="0"/>
    <n v="0"/>
    <n v="0"/>
    <n v="316.00595670000001"/>
    <n v="0"/>
    <n v="826.885389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8.1076752"/>
    <n v="44.293673400000003"/>
    <n v="41.4775147"/>
    <n v="0"/>
    <n v="0"/>
    <n v="0"/>
    <n v="0"/>
    <n v="0"/>
    <n v="0"/>
    <n v="0"/>
    <n v="0"/>
    <n v="0"/>
    <n v="0"/>
    <n v="0"/>
    <n v="0"/>
    <n v="472.7662287"/>
  </r>
  <r>
    <x v="1"/>
    <s v="Q2 2020"/>
    <s v=" Chief_Almighty"/>
    <d v="2020-05-06T00:00:00"/>
    <s v="Chief_Almighty"/>
    <n v="14349.189999999995"/>
    <n v="0"/>
    <n v="0"/>
    <n v="0"/>
    <n v="0"/>
    <n v="1975.6632904000001"/>
    <n v="0"/>
    <n v="0"/>
    <n v="0"/>
    <n v="5986.8714582000002"/>
    <n v="66.011375999999998"/>
    <n v="181.5619725"/>
    <n v="0"/>
    <n v="490.259688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640.8135287"/>
    <n v="0"/>
    <n v="0"/>
    <n v="0"/>
    <n v="0"/>
    <n v="0"/>
    <n v="333.7308835"/>
    <n v="0"/>
    <n v="925.303722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9.05895120000002"/>
    <n v="40.929971899999998"/>
    <n v="43.563118099999997"/>
    <n v="0"/>
    <n v="0"/>
    <n v="0"/>
    <n v="0"/>
    <n v="0"/>
    <n v="0"/>
    <n v="0"/>
    <n v="0"/>
    <n v="0"/>
    <n v="0"/>
    <n v="0"/>
    <n v="0"/>
    <n v="323.6910646"/>
  </r>
  <r>
    <x v="1"/>
    <s v="Q2 2020"/>
    <s v=" Chief_Almighty"/>
    <d v="2020-05-07T00:00:00"/>
    <s v="Chief_Almighty"/>
    <n v="15468.109999999981"/>
    <n v="0"/>
    <n v="0"/>
    <n v="0"/>
    <n v="0"/>
    <n v="1814.0024489"/>
    <n v="0"/>
    <n v="0"/>
    <n v="0"/>
    <n v="5995.2589481000005"/>
    <n v="45.919379499999998"/>
    <n v="199.49703160000001"/>
    <n v="0"/>
    <n v="599.1564085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551.001614299999"/>
    <n v="0"/>
    <n v="0"/>
    <n v="0"/>
    <n v="0"/>
    <n v="0"/>
    <n v="344.16158669999999"/>
    <n v="0"/>
    <n v="1012.3001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0.01022720000003"/>
    <n v="37.311511699999997"/>
    <n v="46.014639500000001"/>
    <n v="0"/>
    <n v="0"/>
    <n v="0"/>
    <n v="0"/>
    <n v="0"/>
    <n v="0"/>
    <n v="0"/>
    <n v="0"/>
    <n v="0"/>
    <n v="0"/>
    <n v="0"/>
    <n v="0"/>
    <n v="203.20121399999999"/>
  </r>
  <r>
    <x v="1"/>
    <s v="Q2 2020"/>
    <s v=" Chief_Almighty"/>
    <d v="2020-05-08T00:00:00"/>
    <s v="Chief_Almighty"/>
    <n v="25498.76000000002"/>
    <n v="0"/>
    <n v="0"/>
    <n v="0"/>
    <n v="0"/>
    <n v="1708.034161"/>
    <n v="0"/>
    <n v="0"/>
    <n v="0"/>
    <n v="6003.6581888000001"/>
    <n v="26.9667353"/>
    <n v="217.25929769999999"/>
    <n v="0"/>
    <n v="737.10959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38.655366700001"/>
    <n v="0"/>
    <n v="0"/>
    <n v="0"/>
    <n v="0"/>
    <n v="0"/>
    <n v="2274.1678817000002"/>
    <n v="26837.0437298"/>
    <n v="0"/>
    <n v="0"/>
    <n v="0"/>
    <n v="0"/>
    <n v="0"/>
    <n v="356.9833787"/>
    <n v="0"/>
    <n v="1083.409632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0.01022720000003"/>
    <n v="33.735412400000001"/>
    <n v="48.106747900000002"/>
    <n v="0"/>
    <n v="0"/>
    <n v="0"/>
    <n v="2780.3600970000002"/>
    <n v="0"/>
    <n v="0"/>
    <n v="0"/>
    <n v="0"/>
    <n v="0"/>
    <n v="0"/>
    <n v="0"/>
    <n v="0"/>
    <n v="148.58686040000001"/>
  </r>
  <r>
    <x v="1"/>
    <s v="Q2 2020"/>
    <s v=" Chief_Almighty"/>
    <d v="2020-05-09T00:00:00"/>
    <s v="Chief_Almighty"/>
    <n v="21500.80000000001"/>
    <n v="0"/>
    <n v="0"/>
    <n v="0"/>
    <n v="0"/>
    <n v="1618.2868231"/>
    <n v="0"/>
    <n v="0"/>
    <n v="0"/>
    <n v="6012.0691964999996"/>
    <n v="11.040040299999999"/>
    <n v="236.04843149999999"/>
    <n v="0"/>
    <n v="950.6794374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31.3645261000001"/>
    <n v="0"/>
    <n v="0"/>
    <n v="0"/>
    <n v="0"/>
    <n v="0"/>
    <n v="2274.1678817000002"/>
    <n v="20102.939099800002"/>
    <n v="0"/>
    <n v="0"/>
    <n v="0"/>
    <n v="0"/>
    <n v="0"/>
    <n v="382.84811769999999"/>
    <n v="0"/>
    <n v="1135.374052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0.48586520000003"/>
    <n v="30.530182100000001"/>
    <n v="50.344496300000003"/>
    <n v="0"/>
    <n v="0"/>
    <n v="0"/>
    <n v="0"/>
    <n v="0"/>
    <n v="0"/>
    <n v="0"/>
    <n v="0"/>
    <n v="0"/>
    <n v="0"/>
    <n v="0"/>
    <n v="0"/>
    <n v="99.699899900000005"/>
  </r>
  <r>
    <x v="1"/>
    <s v="Q2 2020"/>
    <s v=" Chief_Almighty"/>
    <d v="2020-05-10T00:00:00"/>
    <s v="Chief_Almighty"/>
    <n v="19141.400000000001"/>
    <n v="0"/>
    <n v="0"/>
    <n v="0"/>
    <n v="0"/>
    <n v="1596.3491435999999"/>
    <n v="0"/>
    <n v="0"/>
    <n v="0"/>
    <n v="6020.4919879999998"/>
    <n v="0"/>
    <n v="255.7783355"/>
    <n v="0"/>
    <n v="1141.976376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40.1667029"/>
    <n v="0"/>
    <n v="0"/>
    <n v="0"/>
    <n v="0"/>
    <n v="0"/>
    <n v="2274.1678817000002"/>
    <n v="17808.742103500001"/>
    <n v="0"/>
    <n v="0"/>
    <n v="0"/>
    <n v="0"/>
    <n v="0"/>
    <n v="445.6797785"/>
    <n v="0"/>
    <n v="1168.7575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1.02810710000006"/>
    <n v="27.803732199999999"/>
    <n v="51.750962899999998"/>
    <n v="0"/>
    <n v="0"/>
    <n v="0"/>
    <n v="0"/>
    <n v="0"/>
    <n v="0"/>
    <n v="0"/>
    <n v="0"/>
    <n v="0"/>
    <n v="0"/>
    <n v="0"/>
    <n v="0"/>
    <n v="24.791442799999999"/>
  </r>
  <r>
    <x v="1"/>
    <s v="Q2 2020"/>
    <s v=" Chief_Almighty"/>
    <d v="2020-05-11T00:00:00"/>
    <s v="Chief_Almighty"/>
    <n v="14693.769999999977"/>
    <n v="0"/>
    <n v="0"/>
    <n v="0"/>
    <n v="0"/>
    <n v="1600.7956744000001"/>
    <n v="0"/>
    <n v="0"/>
    <n v="0"/>
    <n v="6028.9265796"/>
    <n v="0"/>
    <n v="277.16428059999998"/>
    <n v="0"/>
    <n v="1274.801251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9.1788437"/>
    <n v="0"/>
    <n v="0"/>
    <n v="0"/>
    <n v="0"/>
    <n v="0"/>
    <n v="2274.1678817000002"/>
    <n v="14692.9783276"/>
    <n v="0"/>
    <n v="0"/>
    <n v="0"/>
    <n v="0"/>
    <n v="0"/>
    <n v="522.32934179999995"/>
    <n v="0"/>
    <n v="1167.608241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1.02810710000006"/>
    <n v="25.668970999999999"/>
    <n v="53.048138899999998"/>
    <n v="0"/>
    <n v="0"/>
    <n v="0"/>
    <n v="0"/>
    <n v="0"/>
    <n v="0"/>
    <n v="0"/>
    <n v="-1837.7360633000001"/>
    <n v="0"/>
    <n v="0"/>
    <n v="0"/>
    <n v="0"/>
    <n v="15.996930000000001"/>
  </r>
  <r>
    <x v="1"/>
    <s v="Q2 2020"/>
    <s v=" Chief_Almighty"/>
    <d v="2020-05-12T00:00:00"/>
    <s v="Chief_Almighty"/>
    <n v="15824.469999999981"/>
    <n v="0"/>
    <n v="0"/>
    <n v="0"/>
    <n v="0"/>
    <n v="1656.6803743999999"/>
    <n v="0"/>
    <n v="0"/>
    <n v="0"/>
    <n v="6037.3729879000002"/>
    <n v="0"/>
    <n v="302.06222439999999"/>
    <n v="0"/>
    <n v="1386.230426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368.962435699999"/>
    <n v="0"/>
    <n v="0"/>
    <n v="0"/>
    <n v="0"/>
    <n v="0"/>
    <n v="565.73114220000002"/>
    <n v="0"/>
    <n v="1106.020448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1.50374509999995"/>
    <n v="20.8445483"/>
    <n v="54.3158587"/>
    <n v="0"/>
    <n v="0"/>
    <n v="0"/>
    <n v="0"/>
    <n v="0"/>
    <n v="0"/>
    <n v="0"/>
    <n v="0"/>
    <n v="0"/>
    <n v="0"/>
    <n v="0"/>
    <n v="0"/>
    <n v="14.032648399999999"/>
  </r>
  <r>
    <x v="1"/>
    <s v="Q2 2020"/>
    <s v=" Chief_Almighty"/>
    <d v="2020-05-13T00:00:00"/>
    <s v="Chief_Almighty"/>
    <n v="23377.040000000012"/>
    <n v="0"/>
    <n v="0"/>
    <n v="0"/>
    <n v="0"/>
    <n v="1632.0348509999999"/>
    <n v="0"/>
    <n v="0"/>
    <n v="0"/>
    <n v="6045.8312294999996"/>
    <n v="0"/>
    <n v="330.75808219999999"/>
    <n v="0"/>
    <n v="1483.784555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29.7443746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080.304377699998"/>
    <n v="0"/>
    <n v="0"/>
    <n v="0"/>
    <n v="0"/>
    <n v="0"/>
    <n v="603.55946979999999"/>
    <n v="0"/>
    <n v="1050.574832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.97938309999995"/>
    <n v="18.7851085"/>
    <n v="55.399702900000001"/>
    <n v="0"/>
    <n v="0"/>
    <n v="0"/>
    <n v="0"/>
    <n v="0"/>
    <n v="0"/>
    <n v="0"/>
    <n v="0"/>
    <n v="0"/>
    <n v="0"/>
    <n v="0"/>
    <n v="0"/>
    <n v="13.6847566"/>
  </r>
  <r>
    <x v="1"/>
    <s v="Q2 2020"/>
    <s v=" Chief_Almighty"/>
    <d v="2020-05-14T00:00:00"/>
    <s v="Chief_Almighty"/>
    <n v="20800.230000000007"/>
    <n v="0"/>
    <n v="0"/>
    <n v="0"/>
    <n v="0"/>
    <n v="1892.1576124000001"/>
    <n v="0"/>
    <n v="0"/>
    <n v="0"/>
    <n v="6054.3013209000001"/>
    <n v="0"/>
    <n v="362.31949989999998"/>
    <n v="0"/>
    <n v="1548.712877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3.0718724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200.784136400001"/>
    <n v="0"/>
    <n v="0"/>
    <n v="0"/>
    <n v="0"/>
    <n v="0"/>
    <n v="639.77180899999996"/>
    <n v="0"/>
    <n v="1005.540069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.97938309999995"/>
    <n v="19.4833347"/>
    <n v="55.946894999999998"/>
    <n v="0"/>
    <n v="0"/>
    <n v="0"/>
    <n v="0"/>
    <n v="0"/>
    <n v="0"/>
    <n v="0"/>
    <n v="0"/>
    <n v="0"/>
    <n v="0"/>
    <n v="0"/>
    <n v="0"/>
    <n v="13.331431200000001"/>
  </r>
  <r>
    <x v="1"/>
    <s v="Q2 2020"/>
    <s v=" Chief_Almighty"/>
    <d v="2020-05-15T00:00:00"/>
    <s v="Chief_Almighty"/>
    <n v="30513.610000000011"/>
    <n v="0"/>
    <n v="0"/>
    <n v="0"/>
    <n v="0"/>
    <n v="2506.8743936000001"/>
    <n v="0"/>
    <n v="0"/>
    <n v="0"/>
    <n v="6062.7832786999998"/>
    <n v="0"/>
    <n v="395.39380720000003"/>
    <n v="0"/>
    <n v="1676.8594899"/>
    <n v="0"/>
    <n v="0"/>
    <n v="0"/>
    <n v="0"/>
    <n v="12487.66364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30861.816945800001"/>
    <n v="0"/>
    <n v="0"/>
    <n v="0"/>
    <n v="0"/>
    <n v="0"/>
    <n v="682.30679720000001"/>
    <n v="0"/>
    <n v="981.4677828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2.93065909999996"/>
    <n v="20.299368300000001"/>
    <n v="56.542604099999998"/>
    <n v="0"/>
    <n v="0"/>
    <n v="0"/>
    <n v="2780.3600970000002"/>
    <n v="0"/>
    <n v="0"/>
    <n v="0"/>
    <n v="0"/>
    <n v="0"/>
    <n v="0"/>
    <n v="0"/>
    <n v="0"/>
    <n v="14.166990500000001"/>
  </r>
  <r>
    <x v="1"/>
    <s v="Q2 2020"/>
    <s v=" Chief_Almighty"/>
    <d v="2020-05-16T00:00:00"/>
    <s v="Chief_Almighty"/>
    <n v="23393.600000000017"/>
    <n v="0"/>
    <n v="0"/>
    <n v="0"/>
    <n v="0"/>
    <n v="2813.7180984000001"/>
    <n v="0"/>
    <n v="0"/>
    <n v="0"/>
    <n v="6071.2771196000003"/>
    <n v="0"/>
    <n v="427.94498220000003"/>
    <n v="0"/>
    <n v="1855.2747245999999"/>
    <n v="0"/>
    <n v="0"/>
    <n v="0"/>
    <n v="0"/>
    <n v="6201.1902453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394.233994900002"/>
    <n v="0"/>
    <n v="0"/>
    <n v="0"/>
    <n v="0"/>
    <n v="0"/>
    <n v="772.5190887"/>
    <n v="0"/>
    <n v="962.2781874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2.93065909999996"/>
    <n v="20.947137900000001"/>
    <n v="57.129564999999999"/>
    <n v="0"/>
    <n v="0"/>
    <n v="0"/>
    <n v="0"/>
    <n v="0"/>
    <n v="0"/>
    <n v="0"/>
    <n v="0"/>
    <n v="0"/>
    <n v="0"/>
    <n v="0"/>
    <n v="0"/>
    <n v="14.856155299999999"/>
  </r>
  <r>
    <x v="1"/>
    <s v="Q2 2020"/>
    <s v=" Chief_Almighty"/>
    <d v="2020-05-17T00:00:00"/>
    <s v="Chief_Almighty"/>
    <n v="20784.440000000006"/>
    <n v="0"/>
    <n v="0"/>
    <n v="0"/>
    <n v="0"/>
    <n v="4624.8964489"/>
    <n v="0"/>
    <n v="0"/>
    <n v="0"/>
    <n v="6079.7828602"/>
    <n v="0"/>
    <n v="458.19200530000001"/>
    <n v="0"/>
    <n v="2003.8209231000001"/>
    <n v="0"/>
    <n v="0"/>
    <n v="0"/>
    <n v="0"/>
    <n v="3079.4199417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384.8768322"/>
    <n v="0"/>
    <n v="0"/>
    <n v="0"/>
    <n v="0"/>
    <n v="0"/>
    <n v="878.35996769999997"/>
    <n v="0"/>
    <n v="957.028854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2.45502109999995"/>
    <n v="22.0015903"/>
    <n v="58.587284199999999"/>
    <n v="0"/>
    <n v="0"/>
    <n v="0"/>
    <n v="0"/>
    <n v="0"/>
    <n v="0"/>
    <n v="0"/>
    <n v="0"/>
    <n v="0"/>
    <n v="0"/>
    <n v="0"/>
    <n v="0"/>
    <n v="16.1639035"/>
  </r>
  <r>
    <x v="1"/>
    <s v="Q2 2020"/>
    <s v=" Chief_Almighty"/>
    <d v="2020-05-18T00:00:00"/>
    <s v="Chief_Almighty"/>
    <n v="16972.799999999985"/>
    <n v="0"/>
    <n v="0"/>
    <n v="0"/>
    <n v="0"/>
    <n v="6107.9860633999997"/>
    <n v="0"/>
    <n v="0"/>
    <n v="0"/>
    <n v="6088.3005172000003"/>
    <n v="0"/>
    <n v="485.03702550000003"/>
    <n v="0"/>
    <n v="2174.6990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247.925284199999"/>
    <n v="0"/>
    <n v="0"/>
    <n v="0"/>
    <n v="0"/>
    <n v="0"/>
    <n v="971.90506740000001"/>
    <n v="0"/>
    <n v="958.87163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2.93065909999996"/>
    <n v="23.3843344"/>
    <n v="60.891085699999998"/>
    <n v="0"/>
    <n v="0"/>
    <n v="0"/>
    <n v="0"/>
    <n v="0"/>
    <n v="0"/>
    <n v="0"/>
    <n v="-1837.7360633000001"/>
    <n v="0"/>
    <n v="0"/>
    <n v="0"/>
    <n v="0"/>
    <n v="17.487915699999999"/>
  </r>
  <r>
    <x v="1"/>
    <s v="Q2 2020"/>
    <s v=" Chief_Almighty"/>
    <d v="2020-05-19T00:00:00"/>
    <s v="Chief_Almighty"/>
    <n v="22689.940000000021"/>
    <n v="0"/>
    <n v="0"/>
    <n v="0"/>
    <n v="0"/>
    <n v="6722.4231173999997"/>
    <n v="0"/>
    <n v="0"/>
    <n v="0"/>
    <n v="6096.8301073000002"/>
    <n v="0"/>
    <n v="507.37924889999999"/>
    <n v="0"/>
    <n v="2322.619866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0.437607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689.941039400001"/>
    <n v="0"/>
    <n v="0"/>
    <n v="0"/>
    <n v="0"/>
    <n v="0"/>
    <n v="1000.9622591999999"/>
    <n v="0"/>
    <n v="963.277319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.40629709999996"/>
    <n v="25.483425199999999"/>
    <n v="63.831405500000002"/>
    <n v="0"/>
    <n v="0"/>
    <n v="0"/>
    <n v="0"/>
    <n v="0"/>
    <n v="0"/>
    <n v="0"/>
    <n v="0"/>
    <n v="0"/>
    <n v="0"/>
    <n v="0"/>
    <n v="0"/>
    <n v="19.1223548"/>
  </r>
  <r>
    <x v="1"/>
    <s v="Q2 2020"/>
    <s v=" Chief_Almighty"/>
    <d v="2020-05-20T00:00:00"/>
    <s v="Chief_Almighty"/>
    <n v="20293.120000000014"/>
    <n v="0"/>
    <n v="0"/>
    <n v="0"/>
    <n v="0"/>
    <n v="7042.1124829"/>
    <n v="0"/>
    <n v="0"/>
    <n v="0"/>
    <n v="6105.3716470999998"/>
    <n v="0"/>
    <n v="528.22674340000003"/>
    <n v="0"/>
    <n v="2387.8875217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308.934538099998"/>
    <n v="0"/>
    <n v="0"/>
    <n v="0"/>
    <n v="0"/>
    <n v="0"/>
    <n v="971.84325490000003"/>
    <n v="0"/>
    <n v="976.2948717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3.88193509999996"/>
    <n v="28.5134398"/>
    <n v="65.893118900000005"/>
    <n v="0"/>
    <n v="0"/>
    <n v="0"/>
    <n v="0"/>
    <n v="0"/>
    <n v="0"/>
    <n v="0"/>
    <n v="0"/>
    <n v="0"/>
    <n v="0"/>
    <n v="0"/>
    <n v="0"/>
    <n v="24.7414913"/>
  </r>
  <r>
    <x v="1"/>
    <s v="Q2 2020"/>
    <s v=" Chief_Almighty"/>
    <d v="2020-05-21T00:00:00"/>
    <s v="Chief_Almighty"/>
    <n v="21950.720000000012"/>
    <n v="0"/>
    <n v="0"/>
    <n v="0"/>
    <n v="0"/>
    <n v="7322.8137932"/>
    <n v="0"/>
    <n v="0"/>
    <n v="0"/>
    <n v="6113.9251534000005"/>
    <n v="0"/>
    <n v="546.7339839"/>
    <n v="0"/>
    <n v="2397.7401980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968.496046600001"/>
    <n v="0"/>
    <n v="0"/>
    <n v="0"/>
    <n v="0"/>
    <n v="0"/>
    <n v="939.83516129999998"/>
    <n v="0"/>
    <n v="1000.048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4.89981499999999"/>
    <n v="31.800909999999998"/>
    <n v="66.878882300000001"/>
    <n v="0"/>
    <n v="0"/>
    <n v="0"/>
    <n v="0"/>
    <n v="0"/>
    <n v="0"/>
    <n v="0"/>
    <n v="0"/>
    <n v="0"/>
    <n v="356.97981160000001"/>
    <n v="0"/>
    <n v="0"/>
    <n v="32.671350500000003"/>
  </r>
  <r>
    <x v="1"/>
    <s v="Q2 2020"/>
    <s v=" Chief_Almighty"/>
    <d v="2020-05-22T00:00:00"/>
    <s v="Chief_Almighty"/>
    <n v="28476.970000000041"/>
    <n v="0"/>
    <n v="0"/>
    <n v="0"/>
    <n v="0"/>
    <n v="8416.7761116999991"/>
    <n v="0"/>
    <n v="0"/>
    <n v="0"/>
    <n v="6122.4906430999999"/>
    <n v="0"/>
    <n v="561.53638220000005"/>
    <n v="0"/>
    <n v="2423.568824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6253.9399213"/>
    <n v="0"/>
    <n v="0"/>
    <n v="0"/>
    <n v="0"/>
    <n v="0"/>
    <n v="914.32008980000001"/>
    <n v="0"/>
    <n v="1030.2235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.37545299999999"/>
    <n v="34.7539242"/>
    <n v="66.400968700000007"/>
    <n v="0"/>
    <n v="0"/>
    <n v="0"/>
    <n v="2780.3600970000002"/>
    <n v="0"/>
    <n v="0"/>
    <n v="0"/>
    <n v="0"/>
    <n v="0"/>
    <n v="713.95962320000001"/>
    <n v="0"/>
    <n v="0"/>
    <n v="40.006251900000002"/>
  </r>
  <r>
    <x v="1"/>
    <s v="Q2 2020"/>
    <s v=" Chief_Almighty"/>
    <d v="2020-05-23T00:00:00"/>
    <s v="Chief_Almighty"/>
    <n v="18025.629999999986"/>
    <n v="0"/>
    <n v="0"/>
    <n v="0"/>
    <n v="0"/>
    <n v="9089.3668295000007"/>
    <n v="0"/>
    <n v="0"/>
    <n v="0"/>
    <n v="6131.0681328000001"/>
    <n v="0"/>
    <n v="572.12732289999997"/>
    <n v="0"/>
    <n v="2401.8490436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416.396046599999"/>
    <n v="0"/>
    <n v="0"/>
    <n v="0"/>
    <n v="0"/>
    <n v="0"/>
    <n v="882.74853470000005"/>
    <n v="0"/>
    <n v="1061.038820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6.326729"/>
    <n v="37.3212191"/>
    <n v="64.802530700000005"/>
    <n v="0"/>
    <n v="0"/>
    <n v="0"/>
    <n v="0"/>
    <n v="0"/>
    <n v="0"/>
    <n v="0"/>
    <n v="0"/>
    <n v="0"/>
    <n v="0"/>
    <n v="0"/>
    <n v="0"/>
    <n v="45.578852099999999"/>
  </r>
  <r>
    <x v="1"/>
    <s v="Q2 2020"/>
    <s v=" Chief_Almighty"/>
    <d v="2020-05-24T00:00:00"/>
    <s v="Chief_Almighty"/>
    <n v="12505.109999999984"/>
    <n v="0"/>
    <n v="0"/>
    <n v="0"/>
    <n v="0"/>
    <n v="9119.0772782000004"/>
    <n v="0"/>
    <n v="0"/>
    <n v="0"/>
    <n v="6139.6576395000002"/>
    <n v="0"/>
    <n v="579.1631198"/>
    <n v="0"/>
    <n v="2336.412191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505.111699999999"/>
    <n v="0"/>
    <n v="0"/>
    <n v="0"/>
    <n v="0"/>
    <n v="0"/>
    <n v="879.26685959999998"/>
    <n v="0"/>
    <n v="1087.9111101999999"/>
    <n v="0"/>
    <n v="0"/>
    <n v="0"/>
    <n v="0"/>
    <n v="0"/>
    <n v="-10893.7146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7.82024699999999"/>
    <n v="39.344203899999997"/>
    <n v="63.115967400000002"/>
    <n v="0"/>
    <n v="0"/>
    <n v="0"/>
    <n v="0"/>
    <n v="0"/>
    <n v="0"/>
    <n v="0"/>
    <n v="0"/>
    <n v="0"/>
    <n v="0"/>
    <n v="0"/>
    <n v="0"/>
    <n v="52.889713700000001"/>
  </r>
  <r>
    <x v="1"/>
    <s v="Q2 2020"/>
    <s v=" Chief_Almighty"/>
    <d v="2020-05-25T00:00:00"/>
    <s v="Chief_Almighty"/>
    <n v="16287.729999999987"/>
    <n v="0"/>
    <n v="0"/>
    <n v="0"/>
    <n v="0"/>
    <n v="8999.5106123000005"/>
    <n v="0"/>
    <n v="0"/>
    <n v="0"/>
    <n v="6148.2591799000002"/>
    <n v="0"/>
    <n v="582.15916760000005"/>
    <n v="0"/>
    <n v="2278.6313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459.488441099998"/>
    <n v="0"/>
    <n v="0"/>
    <n v="0"/>
    <n v="0"/>
    <n v="0"/>
    <n v="849.84313899999995"/>
    <n v="0"/>
    <n v="1113.1126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.37545299999999"/>
    <n v="40.636484299999999"/>
    <n v="61.5837146"/>
    <n v="0"/>
    <n v="0"/>
    <n v="0"/>
    <n v="0"/>
    <n v="0"/>
    <n v="0"/>
    <n v="0"/>
    <n v="-1837.7360633000001"/>
    <n v="0"/>
    <n v="0"/>
    <n v="0"/>
    <n v="0"/>
    <n v="73.944712800000005"/>
  </r>
  <r>
    <x v="1"/>
    <s v="Q2 2020"/>
    <s v=" Chief_Almighty"/>
    <d v="2020-05-26T00:00:00"/>
    <s v="Chief_Almighty"/>
    <n v="15387.749999999991"/>
    <n v="0"/>
    <n v="0"/>
    <n v="0"/>
    <n v="0"/>
    <n v="8820.4897875999995"/>
    <n v="0"/>
    <n v="0"/>
    <n v="0"/>
    <n v="6156.8727707999997"/>
    <n v="0"/>
    <n v="584.14709819999996"/>
    <n v="0"/>
    <n v="2227.657255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387.750754999999"/>
    <n v="0"/>
    <n v="0"/>
    <n v="0"/>
    <n v="0"/>
    <n v="0"/>
    <n v="789.48755970000002"/>
    <n v="0"/>
    <n v="1130.173520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693.1923411999996"/>
    <n v="0"/>
    <n v="0"/>
    <n v="865.851091"/>
    <n v="41.371006700000002"/>
    <n v="60.785627400000003"/>
    <n v="0"/>
    <n v="0"/>
    <n v="0"/>
    <n v="0"/>
    <n v="0"/>
    <n v="0"/>
    <n v="0"/>
    <n v="0"/>
    <n v="0"/>
    <n v="0"/>
    <n v="0"/>
    <n v="0"/>
    <n v="129.93934770000001"/>
  </r>
  <r>
    <x v="1"/>
    <s v="Q2 2020"/>
    <s v=" Chief_Almighty"/>
    <d v="2020-05-27T00:00:00"/>
    <s v="Chief_Almighty"/>
    <n v="19158.840000000011"/>
    <n v="0"/>
    <n v="0"/>
    <n v="0"/>
    <n v="0"/>
    <n v="8495.1192828999992"/>
    <n v="0"/>
    <n v="0"/>
    <n v="0"/>
    <n v="6165.4984292999998"/>
    <n v="0"/>
    <n v="585.61633400000005"/>
    <n v="0"/>
    <n v="2207.924909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799.892636600001"/>
    <n v="0"/>
    <n v="0"/>
    <n v="0"/>
    <n v="0"/>
    <n v="0"/>
    <n v="745.61080479999998"/>
    <n v="0"/>
    <n v="1139.284352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6.326729"/>
    <n v="43.786198300000002"/>
    <n v="60.943562300000004"/>
    <n v="0"/>
    <n v="0"/>
    <n v="0"/>
    <n v="0"/>
    <n v="0"/>
    <n v="0"/>
    <n v="0"/>
    <n v="0"/>
    <n v="0"/>
    <n v="0"/>
    <n v="0"/>
    <n v="0"/>
    <n v="225.61400280000001"/>
  </r>
  <r>
    <x v="1"/>
    <s v="Q2 2020"/>
    <s v=" Chief_Almighty"/>
    <d v="2020-05-28T00:00:00"/>
    <s v="Chief_Almighty"/>
    <n v="22322.280000000028"/>
    <n v="0"/>
    <n v="0"/>
    <n v="0"/>
    <n v="0"/>
    <n v="8130.3404799999998"/>
    <n v="0"/>
    <n v="0"/>
    <n v="0"/>
    <n v="6174.1361720000004"/>
    <n v="0"/>
    <n v="586.78343310000002"/>
    <n v="0"/>
    <n v="2178.732992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853.194232400001"/>
    <n v="0"/>
    <n v="0"/>
    <n v="0"/>
    <n v="0"/>
    <n v="0"/>
    <n v="716.29015619999996"/>
    <n v="0"/>
    <n v="1133.4796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.802367"/>
    <n v="49.671584899999999"/>
    <n v="61.429538200000003"/>
    <n v="0"/>
    <n v="0"/>
    <n v="0"/>
    <n v="0"/>
    <n v="0"/>
    <n v="0"/>
    <n v="0"/>
    <n v="0"/>
    <n v="0"/>
    <n v="356.97981160000001"/>
    <n v="0"/>
    <n v="0"/>
    <n v="344.37996850000002"/>
  </r>
  <r>
    <x v="1"/>
    <s v="Q2 2020"/>
    <s v=" Chief_Almighty"/>
    <d v="2020-05-29T00:00:00"/>
    <s v="Chief_Almighty"/>
    <n v="18541.569999999989"/>
    <n v="0"/>
    <n v="0"/>
    <n v="0"/>
    <n v="0"/>
    <n v="7315.0262593999996"/>
    <n v="0"/>
    <n v="0"/>
    <n v="0"/>
    <n v="6182.7860161999997"/>
    <n v="0"/>
    <n v="586.18194359999995"/>
    <n v="0"/>
    <n v="2171.276281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571.938838400001"/>
    <n v="0"/>
    <n v="0"/>
    <n v="0"/>
    <n v="0"/>
    <n v="0"/>
    <n v="723.63563509999994"/>
    <n v="0"/>
    <n v="1121.557899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7.27800500000001"/>
    <n v="58.285882600000001"/>
    <n v="62.065545299999997"/>
    <n v="0"/>
    <n v="0"/>
    <n v="0"/>
    <n v="2780.3600970000002"/>
    <n v="0"/>
    <n v="0"/>
    <n v="0"/>
    <n v="0"/>
    <n v="0"/>
    <n v="0"/>
    <n v="0"/>
    <n v="0"/>
    <n v="459.3172414"/>
  </r>
  <r>
    <x v="1"/>
    <s v="Q2 2020"/>
    <s v=" Chief_Almighty"/>
    <d v="2020-05-30T00:00:00"/>
    <s v="Chief_Almighty"/>
    <n v="16218.049999999981"/>
    <n v="0"/>
    <n v="0"/>
    <n v="0"/>
    <n v="0"/>
    <n v="6532.8826448"/>
    <n v="0"/>
    <n v="0"/>
    <n v="0"/>
    <n v="6191.4479785000003"/>
    <n v="0"/>
    <n v="586.90198580000003"/>
    <n v="0"/>
    <n v="2176.573735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218.051114399999"/>
    <n v="0"/>
    <n v="0"/>
    <n v="0"/>
    <n v="0"/>
    <n v="0"/>
    <n v="725.06607429999997"/>
    <n v="0"/>
    <n v="1109.487632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885.1005157"/>
    <n v="0"/>
    <n v="0"/>
    <n v="0"/>
    <n v="827.82024699999999"/>
    <n v="69.448913000000005"/>
    <n v="62.394919899999998"/>
    <n v="0"/>
    <n v="0"/>
    <n v="0"/>
    <n v="0"/>
    <n v="0"/>
    <n v="0"/>
    <n v="0"/>
    <n v="0"/>
    <n v="0"/>
    <n v="0"/>
    <n v="0"/>
    <n v="0"/>
    <n v="546.95946719999995"/>
  </r>
  <r>
    <x v="1"/>
    <s v="Q2 2020"/>
    <s v=" Chief_Almighty"/>
    <d v="2020-05-31T00:00:00"/>
    <s v="Chief_Almighty"/>
    <n v="16207.359999999988"/>
    <n v="0"/>
    <n v="0"/>
    <n v="0"/>
    <n v="0"/>
    <n v="5742.5434666000001"/>
    <n v="0"/>
    <n v="0"/>
    <n v="0"/>
    <n v="6200.1220762000003"/>
    <n v="0"/>
    <n v="586.54027180000003"/>
    <n v="0"/>
    <n v="2221.203655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470.079063000001"/>
    <n v="0"/>
    <n v="0"/>
    <n v="0"/>
    <n v="0"/>
    <n v="0"/>
    <n v="756.93044010000006"/>
    <n v="0"/>
    <n v="1100.30693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7.82024699999999"/>
    <n v="81.893232400000002"/>
    <n v="62.266137100000002"/>
    <n v="0"/>
    <n v="0"/>
    <n v="0"/>
    <n v="0"/>
    <n v="0"/>
    <n v="0"/>
    <n v="0"/>
    <n v="0"/>
    <n v="0"/>
    <n v="0"/>
    <n v="0"/>
    <n v="0"/>
    <n v="616.28456970000002"/>
  </r>
  <r>
    <x v="1"/>
    <s v="Q2 2020"/>
    <s v=" Chief_Almighty"/>
    <d v="2020-06-01T00:00:00"/>
    <s v="Chief_Almighty"/>
    <n v="13352.119999999984"/>
    <n v="0"/>
    <n v="0"/>
    <n v="0"/>
    <n v="0"/>
    <n v="5207.0453199000003"/>
    <n v="0"/>
    <n v="0"/>
    <n v="0"/>
    <n v="6208.8083260000003"/>
    <n v="0"/>
    <n v="586.29328080000005"/>
    <n v="0"/>
    <n v="2284.1212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3535.3296691"/>
    <n v="0"/>
    <n v="0"/>
    <n v="0"/>
    <n v="0"/>
    <n v="0"/>
    <n v="796.50833839999996"/>
    <n v="0"/>
    <n v="1074.654074"/>
    <n v="-5006.809489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1.69195490000004"/>
    <n v="94.445013099999997"/>
    <n v="62.022922399999999"/>
    <n v="0"/>
    <n v="0"/>
    <n v="0"/>
    <n v="0"/>
    <n v="0"/>
    <n v="0"/>
    <n v="0"/>
    <n v="-1837.7360633000001"/>
    <n v="0"/>
    <n v="356.97981160000001"/>
    <n v="0"/>
    <n v="0"/>
    <n v="683.13691319999998"/>
  </r>
  <r>
    <x v="1"/>
    <s v="Q2 2020"/>
    <s v=" Chief_Almighty"/>
    <d v="2020-06-02T00:00:00"/>
    <s v="Chief_Almighty"/>
    <n v="15703.029999999979"/>
    <n v="0"/>
    <n v="0"/>
    <n v="0"/>
    <n v="0"/>
    <n v="5107.1661370000002"/>
    <n v="0"/>
    <n v="0"/>
    <n v="0"/>
    <n v="6217.5067452000003"/>
    <n v="0"/>
    <n v="587.93692759999999"/>
    <n v="0"/>
    <n v="2344.00694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467.5229525"/>
    <n v="0"/>
    <n v="0"/>
    <n v="0"/>
    <n v="0"/>
    <n v="0"/>
    <n v="848.42952930000001"/>
    <n v="0"/>
    <n v="1047.3116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2.16759290000005"/>
    <n v="104.2548924"/>
    <n v="61.882653699999999"/>
    <n v="0"/>
    <n v="0"/>
    <n v="0"/>
    <n v="0"/>
    <n v="0"/>
    <n v="0"/>
    <n v="0"/>
    <n v="0"/>
    <n v="0"/>
    <n v="356.97981160000001"/>
    <n v="0"/>
    <n v="0"/>
    <n v="775.71204699999998"/>
  </r>
  <r>
    <x v="1"/>
    <s v="Q2 2020"/>
    <s v=" Chief_Almighty"/>
    <d v="2020-06-03T00:00:00"/>
    <s v="Chief_Almighty"/>
    <n v="18854.239999999983"/>
    <n v="0"/>
    <n v="0"/>
    <n v="0"/>
    <n v="0"/>
    <n v="4751.1724119"/>
    <n v="0"/>
    <n v="0"/>
    <n v="0"/>
    <n v="6226.2173505999999"/>
    <n v="0"/>
    <n v="593.0716774"/>
    <n v="0"/>
    <n v="2458.928888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482.9963498"/>
    <n v="0"/>
    <n v="0"/>
    <n v="0"/>
    <n v="0"/>
    <n v="0"/>
    <n v="968.80263539999999"/>
    <n v="0"/>
    <n v="1026.9846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2.64323090000005"/>
    <n v="110.6352579"/>
    <n v="61.873057600000003"/>
    <n v="0"/>
    <n v="0"/>
    <n v="0"/>
    <n v="0"/>
    <n v="0"/>
    <n v="0"/>
    <n v="0"/>
    <n v="0"/>
    <n v="0"/>
    <n v="356.97981160000001"/>
    <n v="0"/>
    <n v="0"/>
    <n v="921.51930249999998"/>
  </r>
  <r>
    <x v="1"/>
    <s v="Q2 2020"/>
    <s v=" Chief_Almighty"/>
    <d v="2020-06-04T00:00:00"/>
    <s v="Chief_Almighty"/>
    <n v="18342.989999999994"/>
    <n v="0"/>
    <n v="0"/>
    <n v="0"/>
    <n v="0"/>
    <n v="4341.0504115000003"/>
    <n v="0"/>
    <n v="0"/>
    <n v="0"/>
    <n v="6234.9401594000001"/>
    <n v="0"/>
    <n v="598.31943020000006"/>
    <n v="0"/>
    <n v="2515.08704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063.415963899999"/>
    <n v="0"/>
    <n v="0"/>
    <n v="0"/>
    <n v="0"/>
    <n v="0"/>
    <n v="1085.1085020999999"/>
    <n v="0"/>
    <n v="1020.4647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3.11886890000005"/>
    <n v="114.9285141"/>
    <n v="62.148609800000003"/>
    <n v="0"/>
    <n v="0"/>
    <n v="0"/>
    <n v="0"/>
    <n v="0"/>
    <n v="0"/>
    <n v="0"/>
    <n v="0"/>
    <n v="0"/>
    <n v="0"/>
    <n v="0"/>
    <n v="0"/>
    <n v="1094.0816672999999"/>
  </r>
  <r>
    <x v="1"/>
    <s v="Q2 2020"/>
    <s v=" Chief_Almighty"/>
    <d v="2020-06-05T00:00:00"/>
    <s v="Chief_Almighty"/>
    <n v="26831.10000000002"/>
    <n v="0"/>
    <n v="0"/>
    <n v="0"/>
    <n v="0"/>
    <n v="3973.1394019999998"/>
    <n v="0"/>
    <n v="0"/>
    <n v="0"/>
    <n v="6243.6751887999999"/>
    <n v="0"/>
    <n v="605.35142089999999"/>
    <n v="0"/>
    <n v="2573.077209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2.0193124000002"/>
    <n v="0"/>
    <n v="0"/>
    <n v="0"/>
    <n v="0"/>
    <n v="0"/>
    <n v="0"/>
    <n v="0"/>
    <n v="2274.1678817000002"/>
    <n v="26878.220568600002"/>
    <n v="0"/>
    <n v="0"/>
    <n v="0"/>
    <n v="0"/>
    <n v="0"/>
    <n v="1185.6792330000001"/>
    <n v="0"/>
    <n v="998.8465167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3.59450690000006"/>
    <n v="117.8959832"/>
    <n v="62.458072000000001"/>
    <n v="0"/>
    <n v="0"/>
    <n v="0"/>
    <n v="2780.3600970000002"/>
    <n v="0"/>
    <n v="0"/>
    <n v="0"/>
    <n v="0"/>
    <n v="0"/>
    <n v="356.97981160000001"/>
    <n v="0"/>
    <n v="0"/>
    <n v="1230.9757833000001"/>
  </r>
  <r>
    <x v="1"/>
    <s v="Q2 2020"/>
    <s v=" Chief_Almighty"/>
    <d v="2020-06-06T00:00:00"/>
    <s v="Chief_Almighty"/>
    <n v="19503.749999999989"/>
    <n v="0"/>
    <n v="0"/>
    <n v="0"/>
    <n v="0"/>
    <n v="3535.4606155000001"/>
    <n v="0"/>
    <n v="0"/>
    <n v="0"/>
    <n v="6252.4224556999998"/>
    <n v="0"/>
    <n v="613.43075899999997"/>
    <n v="0"/>
    <n v="2643.063829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730.426234999999"/>
    <n v="0"/>
    <n v="0"/>
    <n v="0"/>
    <n v="0"/>
    <n v="0"/>
    <n v="1263.3245426000001"/>
    <n v="0"/>
    <n v="979.3685422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4.07014489999995"/>
    <n v="118.90991959999999"/>
    <n v="62.722555399999997"/>
    <n v="0"/>
    <n v="0"/>
    <n v="0"/>
    <n v="0"/>
    <n v="0"/>
    <n v="0"/>
    <n v="0"/>
    <n v="0"/>
    <n v="0"/>
    <n v="0"/>
    <n v="0"/>
    <n v="0"/>
    <n v="1283.4848393"/>
  </r>
  <r>
    <x v="1"/>
    <s v="Q2 2020"/>
    <s v=" Chief_Almighty"/>
    <d v="2020-06-07T00:00:00"/>
    <s v="Chief_Almighty"/>
    <n v="14976.549999999977"/>
    <n v="0"/>
    <n v="0"/>
    <n v="0"/>
    <n v="0"/>
    <n v="3499.5093108000001"/>
    <n v="0"/>
    <n v="0"/>
    <n v="0"/>
    <n v="6261.1819773999996"/>
    <n v="0"/>
    <n v="620.64990590000002"/>
    <n v="0"/>
    <n v="2756.5464923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130.4411812"/>
    <n v="0"/>
    <n v="0"/>
    <n v="0"/>
    <n v="0"/>
    <n v="0"/>
    <n v="1292.9048261999999"/>
    <n v="0"/>
    <n v="971.5861263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4.61238679999997"/>
    <n v="119.02227070000001"/>
    <n v="62.955150099999997"/>
    <n v="0"/>
    <n v="0"/>
    <n v="0"/>
    <n v="0"/>
    <n v="0"/>
    <n v="0"/>
    <n v="0"/>
    <n v="0"/>
    <n v="0"/>
    <n v="356.97981160000001"/>
    <n v="0"/>
    <n v="0"/>
    <n v="1220.3248917999999"/>
  </r>
  <r>
    <x v="1"/>
    <s v="Q2 2020"/>
    <s v=" Chief_Almighty"/>
    <d v="2020-06-08T00:00:00"/>
    <s v="Chief_Almighty"/>
    <n v="13064.679999999978"/>
    <n v="0"/>
    <n v="0"/>
    <n v="0"/>
    <n v="0"/>
    <n v="3408.9418888"/>
    <n v="0"/>
    <n v="0"/>
    <n v="0"/>
    <n v="6269.9537710000004"/>
    <n v="0"/>
    <n v="625.21095300000002"/>
    <n v="0"/>
    <n v="2819.64135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2881.4725905"/>
    <n v="0"/>
    <n v="0"/>
    <n v="0"/>
    <n v="0"/>
    <n v="0"/>
    <n v="1323.7157347"/>
    <n v="0"/>
    <n v="968.65189169999996"/>
    <n v="-5006.809489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.08802479999997"/>
    <n v="119.113975"/>
    <n v="63.580962200000002"/>
    <n v="0"/>
    <n v="0"/>
    <n v="0"/>
    <n v="0"/>
    <n v="0"/>
    <n v="0"/>
    <n v="0"/>
    <n v="-1837.7360633000001"/>
    <n v="0"/>
    <n v="0"/>
    <n v="0"/>
    <n v="0"/>
    <n v="1167.9515572"/>
  </r>
  <r>
    <x v="1"/>
    <s v="Q2 2020"/>
    <s v=" Chief_Almighty"/>
    <d v="2020-06-09T00:00:00"/>
    <s v="Chief_Almighty"/>
    <n v="19057.860000000004"/>
    <n v="0"/>
    <n v="0"/>
    <n v="0"/>
    <n v="0"/>
    <n v="3230.9708501"/>
    <n v="0"/>
    <n v="0"/>
    <n v="0"/>
    <n v="6278.7378535999997"/>
    <n v="0"/>
    <n v="626.11973839999996"/>
    <n v="0"/>
    <n v="2891.852336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853.012667899999"/>
    <n v="0"/>
    <n v="0"/>
    <n v="0"/>
    <n v="0"/>
    <n v="0"/>
    <n v="1285.319461"/>
    <n v="0"/>
    <n v="974.644497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5.56366279999997"/>
    <n v="119.7797861"/>
    <n v="64.915017599999999"/>
    <n v="0"/>
    <n v="0"/>
    <n v="0"/>
    <n v="0"/>
    <n v="0"/>
    <n v="0"/>
    <n v="0"/>
    <n v="0"/>
    <n v="0"/>
    <n v="356.97981160000001"/>
    <n v="0"/>
    <n v="0"/>
    <n v="1073.9616215999999"/>
  </r>
  <r>
    <x v="1"/>
    <s v="Q2 2020"/>
    <s v=" Chief_Almighty"/>
    <d v="2020-06-10T00:00:00"/>
    <s v="Chief_Almighty"/>
    <n v="23385.610000000015"/>
    <n v="0"/>
    <n v="0"/>
    <n v="0"/>
    <n v="0"/>
    <n v="2989.6996121000002"/>
    <n v="0"/>
    <n v="0"/>
    <n v="0"/>
    <n v="6287.5342426999996"/>
    <n v="0"/>
    <n v="623.25117009999997"/>
    <n v="0"/>
    <n v="2998.407846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230.425705400001"/>
    <n v="0"/>
    <n v="0"/>
    <n v="0"/>
    <n v="0"/>
    <n v="0"/>
    <n v="1201.3495107000001"/>
    <n v="0"/>
    <n v="976.648488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6.03930079999998"/>
    <n v="119.67013470000001"/>
    <n v="67.209611899999999"/>
    <n v="0"/>
    <n v="0"/>
    <n v="0"/>
    <n v="0"/>
    <n v="0"/>
    <n v="0"/>
    <n v="0"/>
    <n v="0"/>
    <n v="0"/>
    <n v="0"/>
    <n v="0"/>
    <n v="0"/>
    <n v="1026.4477555000001"/>
  </r>
  <r>
    <x v="1"/>
    <s v="Q2 2020"/>
    <s v=" Chief_Almighty"/>
    <d v="2020-06-11T00:00:00"/>
    <s v="Chief_Almighty"/>
    <n v="24295.070000000029"/>
    <n v="0"/>
    <n v="0"/>
    <n v="0"/>
    <n v="0"/>
    <n v="2676.0144830999998"/>
    <n v="0"/>
    <n v="0"/>
    <n v="0"/>
    <n v="6296.3429552999996"/>
    <n v="0"/>
    <n v="615.04973370000005"/>
    <n v="0"/>
    <n v="3075.617508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10.9531820000002"/>
    <n v="0"/>
    <n v="0"/>
    <n v="0"/>
    <n v="0"/>
    <n v="2274.1678817000002"/>
    <n v="22929.188805599999"/>
    <n v="0"/>
    <n v="0"/>
    <n v="0"/>
    <n v="0"/>
    <n v="0"/>
    <n v="1042.6087938000001"/>
    <n v="0"/>
    <n v="982.954871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6.51493879999998"/>
    <n v="119.5791322"/>
    <n v="69.394704599999997"/>
    <n v="0"/>
    <n v="0"/>
    <n v="0"/>
    <n v="0"/>
    <n v="0"/>
    <n v="0"/>
    <n v="0"/>
    <n v="0"/>
    <n v="0"/>
    <n v="356.97981160000001"/>
    <n v="0"/>
    <n v="0"/>
    <n v="953.01065940000001"/>
  </r>
  <r>
    <x v="1"/>
    <s v="Q2 2020"/>
    <s v=" Chief_Almighty"/>
    <d v="2020-06-12T00:00:00"/>
    <s v="Chief_Almighty"/>
    <n v="21235.470000000016"/>
    <n v="0"/>
    <n v="0"/>
    <n v="0"/>
    <n v="0"/>
    <n v="2410.6037104000002"/>
    <n v="0"/>
    <n v="0"/>
    <n v="0"/>
    <n v="6305.1640086999996"/>
    <n v="0"/>
    <n v="604.95471329999998"/>
    <n v="0"/>
    <n v="3110.798853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1.4599475999999"/>
    <n v="0"/>
    <n v="0"/>
    <n v="0"/>
    <n v="0"/>
    <n v="2274.1678817000002"/>
    <n v="23306.2820928"/>
    <n v="0"/>
    <n v="0"/>
    <n v="0"/>
    <n v="0"/>
    <n v="0"/>
    <n v="907.28099970000005"/>
    <n v="0"/>
    <n v="981.921229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7.46621479999999"/>
    <n v="119.13012070000001"/>
    <n v="71.032506799999993"/>
    <n v="0"/>
    <n v="0"/>
    <n v="0"/>
    <n v="2780.3600970000002"/>
    <n v="0"/>
    <n v="0"/>
    <n v="0"/>
    <n v="0"/>
    <n v="0"/>
    <n v="0"/>
    <n v="0"/>
    <n v="0"/>
    <n v="791.94165940000005"/>
  </r>
  <r>
    <x v="1"/>
    <s v="Q2 2020"/>
    <s v=" Chief_Almighty"/>
    <d v="2020-06-13T00:00:00"/>
    <s v="Chief_Almighty"/>
    <n v="19302.589999999989"/>
    <n v="0"/>
    <n v="0"/>
    <n v="0"/>
    <n v="0"/>
    <n v="2277.1748382999999"/>
    <n v="0"/>
    <n v="0"/>
    <n v="0"/>
    <n v="6313.9974203000002"/>
    <n v="0"/>
    <n v="593.48747030000004"/>
    <n v="0"/>
    <n v="3158.509977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1.9713268999999"/>
    <n v="0"/>
    <n v="0"/>
    <n v="0"/>
    <n v="0"/>
    <n v="2274.1678817000002"/>
    <n v="19601.2587188"/>
    <n v="0"/>
    <n v="0"/>
    <n v="0"/>
    <n v="0"/>
    <n v="0"/>
    <n v="794.52412960000004"/>
    <n v="0"/>
    <n v="964.421656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.00845670000001"/>
    <n v="116.5597564"/>
    <n v="73.173638199999999"/>
    <n v="0"/>
    <n v="0"/>
    <n v="0"/>
    <n v="0"/>
    <n v="0"/>
    <n v="0"/>
    <n v="0"/>
    <n v="0"/>
    <n v="0"/>
    <n v="356.97981160000001"/>
    <n v="0"/>
    <n v="0"/>
    <n v="648.28220520000002"/>
  </r>
  <r>
    <x v="1"/>
    <s v="Q2 2020"/>
    <s v=" Chief_Almighty"/>
    <d v="2020-06-14T00:00:00"/>
    <s v="Chief_Almighty"/>
    <n v="16186.01999999999"/>
    <n v="0"/>
    <n v="0"/>
    <n v="0"/>
    <n v="0"/>
    <n v="2192.8730512000002"/>
    <n v="0"/>
    <n v="0"/>
    <n v="0"/>
    <n v="6322.8432073000004"/>
    <n v="0"/>
    <n v="578.28841990000001"/>
    <n v="0"/>
    <n v="3197.516388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549.054934899999"/>
    <n v="0"/>
    <n v="0"/>
    <n v="0"/>
    <n v="0"/>
    <n v="0"/>
    <n v="754.24978980000003"/>
    <n v="0"/>
    <n v="935.8949662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8.48409470000001"/>
    <n v="114.8639666"/>
    <n v="75.678976000000006"/>
    <n v="0"/>
    <n v="0"/>
    <n v="0"/>
    <n v="0"/>
    <n v="0"/>
    <n v="0"/>
    <n v="0"/>
    <n v="0"/>
    <n v="0"/>
    <n v="0"/>
    <n v="0"/>
    <n v="0"/>
    <n v="484.19404320000001"/>
  </r>
  <r>
    <x v="1"/>
    <s v="Q2 2020"/>
    <s v=" Chief_Almighty"/>
    <d v="2020-06-15T00:00:00"/>
    <s v="Chief_Almighty"/>
    <n v="16536.409999999989"/>
    <n v="0"/>
    <n v="0"/>
    <n v="0"/>
    <n v="0"/>
    <n v="2157.6224348999999"/>
    <n v="0"/>
    <n v="0"/>
    <n v="0"/>
    <n v="6331.7013870000001"/>
    <n v="0"/>
    <n v="559.20842619999996"/>
    <n v="0"/>
    <n v="3212.613645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374.1472622"/>
    <n v="0"/>
    <n v="0"/>
    <n v="0"/>
    <n v="0"/>
    <n v="0"/>
    <n v="737.03137530000004"/>
    <n v="0"/>
    <n v="881.76073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8.48409470000001"/>
    <n v="114.36029430000001"/>
    <n v="78.916223700000003"/>
    <n v="0"/>
    <n v="0"/>
    <n v="0"/>
    <n v="0"/>
    <n v="0"/>
    <n v="0"/>
    <n v="0"/>
    <n v="-1837.7360633000001"/>
    <n v="0"/>
    <n v="0"/>
    <n v="0"/>
    <n v="0"/>
    <n v="246.01668040000001"/>
  </r>
  <r>
    <x v="1"/>
    <s v="Q2 2020"/>
    <s v=" Chief_Almighty"/>
    <d v="2020-06-16T00:00:00"/>
    <s v="Chief_Almighty"/>
    <n v="17445.939999999988"/>
    <n v="0"/>
    <n v="0"/>
    <n v="0"/>
    <n v="0"/>
    <n v="2050.4139257000002"/>
    <n v="0"/>
    <n v="0"/>
    <n v="0"/>
    <n v="6340.5719769999996"/>
    <n v="0"/>
    <n v="539.88111379999998"/>
    <n v="0"/>
    <n v="3247.601851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444.608934399999"/>
    <n v="0"/>
    <n v="0"/>
    <n v="0"/>
    <n v="0"/>
    <n v="0"/>
    <n v="732.89028189999999"/>
    <n v="1.1355538999999999"/>
    <n v="827.484096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.95973270000002"/>
    <n v="116.9138724"/>
    <n v="81.222882200000001"/>
    <n v="0"/>
    <n v="0"/>
    <n v="0"/>
    <n v="0"/>
    <n v="0"/>
    <n v="0"/>
    <n v="0"/>
    <n v="0"/>
    <n v="0"/>
    <n v="356.97981160000001"/>
    <n v="0"/>
    <n v="0"/>
    <n v="266.38580380000002"/>
  </r>
  <r>
    <x v="1"/>
    <s v="Q2 2020"/>
    <s v=" Chief_Almighty"/>
    <d v="2020-06-17T00:00:00"/>
    <s v="Chief_Almighty"/>
    <n v="18487.339999999997"/>
    <n v="0"/>
    <n v="0"/>
    <n v="0"/>
    <n v="0"/>
    <n v="1942.2266044999999"/>
    <n v="0"/>
    <n v="0"/>
    <n v="0"/>
    <n v="6349.4549944"/>
    <n v="0"/>
    <n v="523.64173579999999"/>
    <n v="0"/>
    <n v="3269.7771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334.843685100001"/>
    <n v="0"/>
    <n v="0"/>
    <n v="0"/>
    <n v="0"/>
    <n v="0"/>
    <n v="754.82330239999999"/>
    <n v="6.3290175"/>
    <n v="771.088343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.43537070000002"/>
    <n v="119.4366002"/>
    <n v="81.583735300000001"/>
    <n v="0"/>
    <n v="0"/>
    <n v="0"/>
    <n v="0"/>
    <n v="0"/>
    <n v="0"/>
    <n v="0"/>
    <n v="0"/>
    <n v="0"/>
    <n v="356.97981160000001"/>
    <n v="0"/>
    <n v="0"/>
    <n v="285.89902530000001"/>
  </r>
  <r>
    <x v="1"/>
    <s v="Q2 2020"/>
    <s v=" Chief_Almighty"/>
    <d v="2020-06-18T00:00:00"/>
    <s v="Chief_Almighty"/>
    <n v="19963.250000000025"/>
    <n v="0"/>
    <n v="0"/>
    <n v="0"/>
    <n v="0"/>
    <n v="1819.1138604"/>
    <n v="0"/>
    <n v="0"/>
    <n v="0"/>
    <n v="6358.3504567"/>
    <n v="0"/>
    <n v="509.91972709999999"/>
    <n v="0"/>
    <n v="3250.889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233.276767899999"/>
    <n v="0"/>
    <n v="0"/>
    <n v="0"/>
    <n v="0"/>
    <n v="0"/>
    <n v="766.34328189999997"/>
    <n v="17.401342700000001"/>
    <n v="724.069630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9.91100870000002"/>
    <n v="121.8179995"/>
    <n v="80.487173600000006"/>
    <n v="0"/>
    <n v="0"/>
    <n v="0"/>
    <n v="0"/>
    <n v="0"/>
    <n v="0"/>
    <n v="0"/>
    <n v="0"/>
    <n v="0"/>
    <n v="356.97981160000001"/>
    <n v="0"/>
    <n v="0"/>
    <n v="363.82504840000001"/>
  </r>
  <r>
    <x v="1"/>
    <s v="Q2 2020"/>
    <s v=" Chief_Almighty"/>
    <d v="2020-06-19T00:00:00"/>
    <s v="Chief_Almighty"/>
    <n v="25916.130000000034"/>
    <n v="0"/>
    <n v="0"/>
    <n v="0"/>
    <n v="0"/>
    <n v="1771.6130464"/>
    <n v="0"/>
    <n v="0"/>
    <n v="0"/>
    <n v="6367.2583814999998"/>
    <n v="0"/>
    <n v="498.73160610000002"/>
    <n v="0"/>
    <n v="3210.1843961"/>
    <n v="0"/>
    <n v="0"/>
    <n v="1793.2496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2.0193124000002"/>
    <n v="0"/>
    <n v="0"/>
    <n v="0"/>
    <n v="0"/>
    <n v="0"/>
    <n v="0"/>
    <n v="0"/>
    <n v="2274.1678817000002"/>
    <n v="25251.927519199999"/>
    <n v="0"/>
    <n v="0"/>
    <n v="0"/>
    <n v="0"/>
    <n v="0"/>
    <n v="866.38652890000003"/>
    <n v="34.349479600000002"/>
    <n v="665.5903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0.86228470000003"/>
    <n v="125.1418958"/>
    <n v="78.120504499999996"/>
    <n v="0"/>
    <n v="0"/>
    <n v="0"/>
    <n v="2780.3600970000002"/>
    <n v="0"/>
    <n v="0"/>
    <n v="0"/>
    <n v="0"/>
    <n v="0"/>
    <n v="0"/>
    <n v="0"/>
    <n v="0"/>
    <n v="453.8918827"/>
  </r>
  <r>
    <x v="1"/>
    <s v="Q2 2020"/>
    <s v=" Chief_Almighty"/>
    <d v="2020-06-20T00:00:00"/>
    <s v="Chief_Almighty"/>
    <n v="17618.899999999994"/>
    <n v="0"/>
    <n v="0"/>
    <n v="0"/>
    <n v="0"/>
    <n v="1789.2121685"/>
    <n v="0"/>
    <n v="0"/>
    <n v="0"/>
    <n v="6376.1787860000004"/>
    <n v="0"/>
    <n v="488.68141780000002"/>
    <n v="0"/>
    <n v="3167.6698511"/>
    <n v="0"/>
    <n v="0"/>
    <n v="984.1562924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036.1530719"/>
    <n v="0"/>
    <n v="0"/>
    <n v="0"/>
    <n v="0"/>
    <n v="0"/>
    <n v="992.02482269999996"/>
    <n v="56.097139800000001"/>
    <n v="615.5575937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126.13982110000001"/>
    <n v="74.572696699999995"/>
    <n v="0"/>
    <n v="0"/>
    <n v="0"/>
    <n v="0"/>
    <n v="0"/>
    <n v="0"/>
    <n v="0"/>
    <n v="0"/>
    <n v="0"/>
    <n v="0"/>
    <n v="0"/>
    <n v="0"/>
    <n v="530.28992389999996"/>
  </r>
  <r>
    <x v="1"/>
    <s v="Q2 2020"/>
    <s v=" Chief_Almighty"/>
    <d v="2020-06-21T00:00:00"/>
    <s v="Chief_Almighty"/>
    <n v="17006.059999999983"/>
    <n v="0"/>
    <n v="0"/>
    <n v="0"/>
    <n v="0"/>
    <n v="1861.0207026999999"/>
    <n v="0"/>
    <n v="0"/>
    <n v="0"/>
    <n v="6385.1116879000001"/>
    <n v="0"/>
    <n v="479.73364759999998"/>
    <n v="0"/>
    <n v="3130.1352781000001"/>
    <n v="0"/>
    <n v="0"/>
    <n v="540.116425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451.019136899999"/>
    <n v="0"/>
    <n v="0"/>
    <n v="0"/>
    <n v="0"/>
    <n v="0"/>
    <n v="1084.3015361"/>
    <n v="80.814951399999998"/>
    <n v="576.9078801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.88016459999994"/>
    <n v="121.0599539"/>
    <n v="70.790098900000004"/>
    <n v="0"/>
    <n v="0"/>
    <n v="0"/>
    <n v="0"/>
    <n v="0"/>
    <n v="0"/>
    <n v="0"/>
    <n v="0"/>
    <n v="0"/>
    <n v="713.95962320000001"/>
    <n v="0"/>
    <n v="0"/>
    <n v="581.01915610000003"/>
  </r>
  <r>
    <x v="1"/>
    <s v="Q2 2020"/>
    <s v=" Chief_Almighty"/>
    <d v="2020-06-22T00:00:00"/>
    <s v="Chief_Almighty"/>
    <n v="15136.199999999975"/>
    <n v="0"/>
    <n v="0"/>
    <n v="0"/>
    <n v="0"/>
    <n v="1840.0558860000001"/>
    <n v="0"/>
    <n v="0"/>
    <n v="0"/>
    <n v="6394.0571045999995"/>
    <n v="0"/>
    <n v="471.88834800000001"/>
    <n v="0"/>
    <n v="3162.33048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136.2014387"/>
    <n v="0"/>
    <n v="0"/>
    <n v="0"/>
    <n v="0"/>
    <n v="0"/>
    <n v="1117.1223577999999"/>
    <n v="105.176346"/>
    <n v="553.73143459999994"/>
    <n v="0"/>
    <n v="0"/>
    <n v="0"/>
    <n v="0"/>
    <n v="0"/>
    <n v="0"/>
    <n v="0"/>
    <n v="0"/>
    <n v="0"/>
    <n v="-635.51412110000001"/>
    <n v="0"/>
    <n v="0"/>
    <n v="0"/>
    <n v="0"/>
    <n v="0"/>
    <n v="0"/>
    <n v="0"/>
    <n v="0"/>
    <n v="0"/>
    <n v="0"/>
    <n v="0"/>
    <n v="0"/>
    <n v="0"/>
    <n v="0"/>
    <n v="0"/>
    <n v="551.88016459999994"/>
    <n v="111.86946690000001"/>
    <n v="67.063247700000005"/>
    <n v="0"/>
    <n v="0"/>
    <n v="0"/>
    <n v="0"/>
    <n v="0"/>
    <n v="0"/>
    <n v="0"/>
    <n v="-1837.7360633000001"/>
    <n v="0"/>
    <n v="356.97981160000001"/>
    <n v="0"/>
    <n v="0"/>
    <n v="603.12893780000002"/>
  </r>
  <r>
    <x v="1"/>
    <s v="Q2 2020"/>
    <s v=" Chief_Almighty"/>
    <d v="2020-06-23T00:00:00"/>
    <s v="Chief_Almighty"/>
    <n v="17966.30999999999"/>
    <n v="0"/>
    <n v="0"/>
    <n v="0"/>
    <n v="0"/>
    <n v="1801.8768250999999"/>
    <n v="0"/>
    <n v="0"/>
    <n v="0"/>
    <n v="6403.0150536000001"/>
    <n v="0"/>
    <n v="467.273709"/>
    <n v="0"/>
    <n v="3198.36029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226.037257700002"/>
    <n v="0"/>
    <n v="0"/>
    <n v="0"/>
    <n v="0"/>
    <n v="0"/>
    <n v="1104.7399382999999"/>
    <n v="124.8778344"/>
    <n v="538.2618351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.88016459999994"/>
    <n v="100.3417417"/>
    <n v="63.794570999999998"/>
    <n v="0"/>
    <n v="0"/>
    <n v="0"/>
    <n v="0"/>
    <n v="0"/>
    <n v="0"/>
    <n v="0"/>
    <n v="0"/>
    <n v="0"/>
    <n v="0"/>
    <n v="0"/>
    <n v="0"/>
    <n v="597.44725960000005"/>
  </r>
  <r>
    <x v="1"/>
    <s v="Q2 2020"/>
    <s v=" Chief_Almighty"/>
    <d v="2020-06-24T00:00:00"/>
    <s v="Chief_Almighty"/>
    <n v="16495.789999999979"/>
    <n v="0"/>
    <n v="0"/>
    <n v="0"/>
    <n v="0"/>
    <n v="1723.6416505"/>
    <n v="0"/>
    <n v="0"/>
    <n v="0"/>
    <n v="6411.9855526000001"/>
    <n v="0"/>
    <n v="468.79939489999998"/>
    <n v="0"/>
    <n v="3217.549974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105.728269700001"/>
    <n v="0"/>
    <n v="0"/>
    <n v="0"/>
    <n v="0"/>
    <n v="0"/>
    <n v="1085.0761686999999"/>
    <n v="137.44572690000001"/>
    <n v="536.1542392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.88016459999994"/>
    <n v="88.127196299999994"/>
    <n v="61.399982700000002"/>
    <n v="0"/>
    <n v="0"/>
    <n v="0"/>
    <n v="0"/>
    <n v="0"/>
    <n v="0"/>
    <n v="0"/>
    <n v="0"/>
    <n v="0"/>
    <n v="0"/>
    <n v="0"/>
    <n v="0"/>
    <n v="549.50018769999997"/>
  </r>
  <r>
    <x v="1"/>
    <s v="Q2 2020"/>
    <s v=" Chief_Almighty"/>
    <d v="2020-06-25T00:00:00"/>
    <s v="Chief_Almighty"/>
    <n v="19567.490000000013"/>
    <n v="0"/>
    <n v="0"/>
    <n v="0"/>
    <n v="0"/>
    <n v="1650.5982108999999"/>
    <n v="0"/>
    <n v="0"/>
    <n v="0"/>
    <n v="6420.9686191000001"/>
    <n v="0"/>
    <n v="471.34347819999999"/>
    <n v="0"/>
    <n v="3232.277183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993.639157400001"/>
    <n v="0"/>
    <n v="0"/>
    <n v="0"/>
    <n v="0"/>
    <n v="0"/>
    <n v="1074.0291999000001"/>
    <n v="142.924521"/>
    <n v="544.734010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.88016459999994"/>
    <n v="76.563555100000002"/>
    <n v="59.856822399999999"/>
    <n v="0"/>
    <n v="0"/>
    <n v="0"/>
    <n v="0"/>
    <n v="0"/>
    <n v="0"/>
    <n v="0"/>
    <n v="0"/>
    <n v="0"/>
    <n v="0"/>
    <n v="0"/>
    <n v="0"/>
    <n v="494.2953617"/>
  </r>
  <r>
    <x v="1"/>
    <s v="Q2 2020"/>
    <s v=" Chief_Almighty"/>
    <d v="2020-06-26T00:00:00"/>
    <s v="Chief_Almighty"/>
    <n v="24751.590000000015"/>
    <n v="0"/>
    <n v="0"/>
    <n v="0"/>
    <n v="0"/>
    <n v="1599.4488964"/>
    <n v="0"/>
    <n v="0"/>
    <n v="0"/>
    <n v="6429.9642706000004"/>
    <n v="0"/>
    <n v="473.07921040000002"/>
    <n v="0"/>
    <n v="3217.0010103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05.494053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550.909870399999"/>
    <n v="0"/>
    <n v="0"/>
    <n v="0"/>
    <n v="0"/>
    <n v="0"/>
    <n v="1059.6037111999999"/>
    <n v="135.55991230000001"/>
    <n v="561.251500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0.86228470000003"/>
    <n v="65.316852600000004"/>
    <n v="58.758973300000001"/>
    <n v="0"/>
    <n v="0"/>
    <n v="0"/>
    <n v="0"/>
    <n v="0"/>
    <n v="0"/>
    <n v="0"/>
    <n v="0"/>
    <n v="0"/>
    <n v="0"/>
    <n v="0"/>
    <n v="0"/>
    <n v="400.40116239999998"/>
  </r>
  <r>
    <x v="1"/>
    <s v="Q2 2020"/>
    <s v=" Chief_Almighty"/>
    <d v="2020-06-27T00:00:00"/>
    <s v="Chief_Almighty"/>
    <n v="19246.57"/>
    <n v="0"/>
    <n v="0"/>
    <n v="0"/>
    <n v="0"/>
    <n v="1588.8714153999999"/>
    <n v="0"/>
    <n v="0"/>
    <n v="0"/>
    <n v="6438.9725249000003"/>
    <n v="0"/>
    <n v="475.28096729999999"/>
    <n v="0"/>
    <n v="3234.9840912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80.0531626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408.941841899999"/>
    <n v="0"/>
    <n v="0"/>
    <n v="0"/>
    <n v="0"/>
    <n v="0"/>
    <n v="1014.149931"/>
    <n v="113.2966278"/>
    <n v="593.862495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56.774876800000001"/>
    <n v="57.851745100000002"/>
    <n v="0"/>
    <n v="0"/>
    <n v="0"/>
    <n v="0"/>
    <n v="0"/>
    <n v="0"/>
    <n v="0"/>
    <n v="0"/>
    <n v="0"/>
    <n v="0"/>
    <n v="0"/>
    <n v="0"/>
    <n v="300.28932650000002"/>
  </r>
  <r>
    <x v="1"/>
    <s v="Q2 2020"/>
    <s v=" Chief_Almighty"/>
    <d v="2020-06-28T00:00:00"/>
    <s v="Chief_Almighty"/>
    <n v="17092.169999999991"/>
    <n v="0"/>
    <n v="0"/>
    <n v="0"/>
    <n v="0"/>
    <n v="1534.9431172"/>
    <n v="0"/>
    <n v="0"/>
    <n v="0"/>
    <n v="6447.9933996"/>
    <n v="0"/>
    <n v="475.94407150000001"/>
    <n v="0"/>
    <n v="3232.3152659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9.655997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960.598026600001"/>
    <n v="0"/>
    <n v="0"/>
    <n v="0"/>
    <n v="0"/>
    <n v="0"/>
    <n v="955.74220990000003"/>
    <n v="89.539397399999999"/>
    <n v="633.19129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9.91100870000002"/>
    <n v="50.8576123"/>
    <n v="57.7515608"/>
    <n v="0"/>
    <n v="0"/>
    <n v="0"/>
    <n v="0"/>
    <n v="0"/>
    <n v="0"/>
    <n v="0"/>
    <n v="0"/>
    <n v="0"/>
    <n v="356.97981160000001"/>
    <n v="0"/>
    <n v="0"/>
    <n v="241.60525179999999"/>
  </r>
  <r>
    <x v="1"/>
    <s v="Q2 2020"/>
    <s v=" Chief_Almighty"/>
    <d v="2020-06-29T00:00:00"/>
    <s v="Chief_Almighty"/>
    <n v="15091.969999999981"/>
    <n v="0"/>
    <n v="0"/>
    <n v="0"/>
    <n v="0"/>
    <n v="1554.1442964"/>
    <n v="0"/>
    <n v="0"/>
    <n v="0"/>
    <n v="6457.0269122999998"/>
    <n v="0"/>
    <n v="473.59945770000002"/>
    <n v="0"/>
    <n v="3261.1005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651.9886326"/>
    <n v="0"/>
    <n v="0"/>
    <n v="0"/>
    <n v="0"/>
    <n v="0"/>
    <n v="851.05169149999995"/>
    <n v="63.731956199999999"/>
    <n v="674.0854140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49.165163200000002"/>
    <n v="59.229592099999998"/>
    <n v="0"/>
    <n v="0"/>
    <n v="0"/>
    <n v="0"/>
    <n v="0"/>
    <n v="0"/>
    <n v="0"/>
    <n v="-1837.7360633000001"/>
    <n v="0"/>
    <n v="0"/>
    <n v="0"/>
    <n v="0"/>
    <n v="192.0350176"/>
  </r>
  <r>
    <x v="1"/>
    <s v="Q2 2020"/>
    <s v=" Chief_Almighty"/>
    <d v="2020-06-30T00:00:00"/>
    <s v="Chief_Almighty"/>
    <n v="20334.770000000022"/>
    <n v="0"/>
    <n v="0"/>
    <n v="0"/>
    <n v="0"/>
    <n v="1616.5270018000001"/>
    <n v="0"/>
    <n v="0"/>
    <n v="0"/>
    <n v="6466.0730807999998"/>
    <n v="0"/>
    <n v="471.55910490000002"/>
    <n v="0"/>
    <n v="3533.8335783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34.4989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334.771002599999"/>
    <n v="0"/>
    <n v="0"/>
    <n v="0"/>
    <n v="0"/>
    <n v="0"/>
    <n v="809.39823090000004"/>
    <n v="41.776736900000003"/>
    <n v="731.036129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48.438919300000002"/>
    <n v="62.387542799999999"/>
    <n v="0"/>
    <n v="0"/>
    <n v="0"/>
    <n v="0"/>
    <n v="0"/>
    <n v="0"/>
    <n v="0"/>
    <n v="0"/>
    <n v="0"/>
    <n v="0"/>
    <n v="0"/>
    <n v="0"/>
    <n v="64.687092399999997"/>
  </r>
  <r>
    <x v="1"/>
    <s v="Q3 2020"/>
    <s v=" Chief_Almighty"/>
    <d v="2020-07-01T00:00:00"/>
    <s v="Chief_Almighty"/>
    <n v="20646.110000000011"/>
    <n v="0"/>
    <n v="0"/>
    <n v="0"/>
    <n v="0"/>
    <n v="1468.6463811000001"/>
    <n v="35.510088799999998"/>
    <n v="0"/>
    <n v="0"/>
    <n v="6475.1319229000001"/>
    <n v="0"/>
    <n v="470.05021970000001"/>
    <n v="0"/>
    <n v="3759.9694080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825.8821513"/>
    <n v="0"/>
    <n v="0"/>
    <n v="0"/>
    <n v="0"/>
    <n v="0"/>
    <n v="788.04211580000003"/>
    <n v="24.450382699999999"/>
    <n v="798.1614515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0.86228470000003"/>
    <n v="47.540728899999998"/>
    <n v="65.757183400000002"/>
    <n v="0"/>
    <n v="0"/>
    <n v="0"/>
    <n v="0"/>
    <n v="0"/>
    <n v="0"/>
    <n v="0"/>
    <n v="0"/>
    <n v="0"/>
    <n v="0"/>
    <n v="0"/>
    <n v="0"/>
    <n v="47.591952399999997"/>
  </r>
  <r>
    <x v="1"/>
    <s v="Q3 2020"/>
    <s v=" Chief_Almighty"/>
    <d v="2020-07-02T00:00:00"/>
    <s v="Chief_Almighty"/>
    <n v="22282.660000000047"/>
    <n v="0"/>
    <n v="0"/>
    <n v="0"/>
    <n v="0"/>
    <n v="1242.5787794"/>
    <n v="152.990083"/>
    <n v="0"/>
    <n v="0"/>
    <n v="6484.2034561"/>
    <n v="0"/>
    <n v="464.34778510000001"/>
    <n v="0"/>
    <n v="3998.612376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040.8816658"/>
    <n v="0"/>
    <n v="0"/>
    <n v="0"/>
    <n v="0"/>
    <n v="0"/>
    <n v="772.85923209999999"/>
    <n v="18.7769893"/>
    <n v="875.352461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43.929882800000001"/>
    <n v="69.785121200000006"/>
    <n v="0"/>
    <n v="0"/>
    <n v="0"/>
    <n v="0"/>
    <n v="0"/>
    <n v="0"/>
    <n v="0"/>
    <n v="0"/>
    <n v="0"/>
    <n v="0"/>
    <n v="0"/>
    <n v="0"/>
    <n v="81.872941499999996"/>
  </r>
  <r>
    <x v="1"/>
    <s v="Q3 2020"/>
    <s v=" Chief_Almighty"/>
    <d v="2020-07-03T00:00:00"/>
    <s v="Chief_Almighty"/>
    <n v="26604.730000000036"/>
    <n v="0"/>
    <n v="0"/>
    <n v="0"/>
    <n v="0"/>
    <n v="1005.4786504"/>
    <n v="352.85363160000003"/>
    <n v="0"/>
    <n v="0"/>
    <n v="6493.2876984000004"/>
    <n v="0"/>
    <n v="455.55354119999998"/>
    <n v="0"/>
    <n v="4294.9831387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89.8840424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6604.7324305"/>
    <n v="0"/>
    <n v="0"/>
    <n v="0"/>
    <n v="0"/>
    <n v="0"/>
    <n v="810.06707970000002"/>
    <n v="22.067720600000001"/>
    <n v="952.9435393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9.91100870000002"/>
    <n v="41.891151399999998"/>
    <n v="74.140261199999998"/>
    <n v="0"/>
    <n v="0"/>
    <n v="0"/>
    <n v="0"/>
    <n v="0"/>
    <n v="0"/>
    <n v="0"/>
    <n v="0"/>
    <n v="0"/>
    <n v="0"/>
    <n v="0"/>
    <n v="0"/>
    <n v="247.5029356"/>
  </r>
  <r>
    <x v="1"/>
    <s v="Q3 2020"/>
    <s v=" Chief_Almighty"/>
    <d v="2020-07-04T00:00:00"/>
    <s v="Chief_Almighty"/>
    <n v="17848.709999999988"/>
    <n v="0"/>
    <n v="0"/>
    <n v="0"/>
    <n v="0"/>
    <n v="788.97831650000001"/>
    <n v="609.44359310000004"/>
    <n v="0"/>
    <n v="0"/>
    <n v="6502.3846676000003"/>
    <n v="0"/>
    <n v="450.95349490000001"/>
    <n v="0"/>
    <n v="4629.29443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735.349893300001"/>
    <n v="0"/>
    <n v="0"/>
    <n v="0"/>
    <n v="0"/>
    <n v="0"/>
    <n v="837.35663980000004"/>
    <n v="24.7067978"/>
    <n v="1022.5372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.43537070000002"/>
    <n v="46.545478099999997"/>
    <n v="77.822235399999997"/>
    <n v="0"/>
    <n v="0"/>
    <n v="0"/>
    <n v="0"/>
    <n v="0"/>
    <n v="0"/>
    <n v="0"/>
    <n v="0"/>
    <n v="0"/>
    <n v="356.97981160000001"/>
    <n v="0"/>
    <n v="0"/>
    <n v="514.74379880000004"/>
  </r>
  <r>
    <x v="1"/>
    <s v="Q3 2020"/>
    <s v=" Chief_Almighty"/>
    <d v="2020-07-05T00:00:00"/>
    <s v="Chief_Almighty"/>
    <n v="14695.839999999986"/>
    <n v="0"/>
    <n v="0"/>
    <n v="0"/>
    <n v="0"/>
    <n v="605.62495999999999"/>
    <n v="899.75389419999999"/>
    <n v="0"/>
    <n v="0"/>
    <n v="6511.4943814999997"/>
    <n v="0"/>
    <n v="451.90864920000001"/>
    <n v="0"/>
    <n v="4907.302242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4695.8407981"/>
    <n v="0"/>
    <n v="0"/>
    <n v="0"/>
    <n v="0"/>
    <n v="0"/>
    <n v="866.13572490000001"/>
    <n v="25.2969276"/>
    <n v="1086.3833675000001"/>
    <n v="0"/>
    <n v="0"/>
    <n v="0"/>
    <n v="0"/>
    <n v="0"/>
    <n v="0"/>
    <n v="0"/>
    <n v="-4822.1102086999999"/>
    <n v="0"/>
    <n v="0"/>
    <n v="0"/>
    <n v="0"/>
    <n v="0"/>
    <n v="0"/>
    <n v="0"/>
    <n v="0"/>
    <n v="0"/>
    <n v="0"/>
    <n v="0"/>
    <n v="0"/>
    <n v="0"/>
    <n v="0"/>
    <n v="0"/>
    <n v="0"/>
    <n v="0"/>
    <n v="599.43537070000002"/>
    <n v="56.031776000000001"/>
    <n v="79.916661500000004"/>
    <n v="0"/>
    <n v="0"/>
    <n v="0"/>
    <n v="0"/>
    <n v="0"/>
    <n v="0"/>
    <n v="0"/>
    <n v="0"/>
    <n v="0"/>
    <n v="356.97981160000001"/>
    <n v="0"/>
    <n v="0"/>
    <n v="797.51920859999996"/>
  </r>
  <r>
    <x v="1"/>
    <s v="Q3 2020"/>
    <s v=" Chief_Almighty"/>
    <d v="2020-07-06T00:00:00"/>
    <s v="Chief_Almighty"/>
    <n v="18310.089999999997"/>
    <n v="0"/>
    <n v="0"/>
    <n v="0"/>
    <n v="0"/>
    <n v="456.9189839"/>
    <n v="1195.9373572"/>
    <n v="0"/>
    <n v="0"/>
    <n v="6520.6168578999996"/>
    <n v="0"/>
    <n v="458.76964820000001"/>
    <n v="0"/>
    <n v="5208.160007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310.091331"/>
    <n v="0"/>
    <n v="0"/>
    <n v="-2006.4843211"/>
    <n v="0"/>
    <n v="0"/>
    <n v="887.46719589999998"/>
    <n v="26.899100600000001"/>
    <n v="1144.2392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.95973270000002"/>
    <n v="65.663778100000002"/>
    <n v="80.819312600000003"/>
    <n v="0"/>
    <n v="0"/>
    <n v="0"/>
    <n v="0"/>
    <n v="0"/>
    <n v="0"/>
    <n v="0"/>
    <n v="0"/>
    <n v="0"/>
    <n v="356.97981160000001"/>
    <n v="0"/>
    <n v="0"/>
    <n v="1030.9766001999999"/>
  </r>
  <r>
    <x v="1"/>
    <s v="Q3 2020"/>
    <s v=" Chief_Almighty"/>
    <d v="2020-07-07T00:00:00"/>
    <s v="Chief_Almighty"/>
    <n v="17174.019999999979"/>
    <n v="0"/>
    <n v="0"/>
    <n v="0"/>
    <n v="0"/>
    <n v="340.49255490000002"/>
    <n v="1473.5860848"/>
    <n v="0"/>
    <n v="0"/>
    <n v="6529.7521145999999"/>
    <n v="0"/>
    <n v="472.29147879999999"/>
    <n v="0"/>
    <n v="5491.8227264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009.801703500001"/>
    <n v="0"/>
    <n v="0"/>
    <n v="0"/>
    <n v="0"/>
    <n v="0"/>
    <n v="875.62645889999999"/>
    <n v="38.9420778"/>
    <n v="1202.833660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.95973270000002"/>
    <n v="71.235191299999997"/>
    <n v="80.132789200000005"/>
    <n v="0"/>
    <n v="0"/>
    <n v="0"/>
    <n v="0"/>
    <n v="0"/>
    <n v="0"/>
    <n v="0"/>
    <n v="0"/>
    <n v="0"/>
    <n v="356.97981160000001"/>
    <n v="0"/>
    <n v="0"/>
    <n v="1192.9789911"/>
  </r>
  <r>
    <x v="1"/>
    <s v="Q3 2020"/>
    <s v=" Chief_Almighty"/>
    <d v="2020-07-08T00:00:00"/>
    <s v="Chief_Almighty"/>
    <n v="17255.899999999994"/>
    <n v="0"/>
    <n v="0"/>
    <n v="0"/>
    <n v="0"/>
    <n v="250.81916910000001"/>
    <n v="1720.5264164"/>
    <n v="0"/>
    <n v="0"/>
    <n v="6538.9001697000003"/>
    <n v="0"/>
    <n v="487.0396404"/>
    <n v="0"/>
    <n v="5832.02674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316.1017445"/>
    <n v="0"/>
    <n v="0"/>
    <n v="0"/>
    <n v="0"/>
    <n v="0"/>
    <n v="823.19031199999995"/>
    <n v="66.184859599999996"/>
    <n v="1267.759436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8.48409470000001"/>
    <n v="72.194436100000004"/>
    <n v="78.940383299999993"/>
    <n v="0"/>
    <n v="0"/>
    <n v="0"/>
    <n v="0"/>
    <n v="0"/>
    <n v="0"/>
    <n v="0"/>
    <n v="0"/>
    <n v="0"/>
    <n v="0"/>
    <n v="0"/>
    <n v="0"/>
    <n v="1285.8680465"/>
  </r>
  <r>
    <x v="1"/>
    <s v="Q3 2020"/>
    <s v=" Chief_Almighty"/>
    <d v="2020-07-09T00:00:00"/>
    <s v="Chief_Almighty"/>
    <n v="20511.210000000014"/>
    <n v="0"/>
    <n v="0"/>
    <n v="0"/>
    <n v="0"/>
    <n v="183.10134780000001"/>
    <n v="1923.2068833999999"/>
    <n v="0"/>
    <n v="0"/>
    <n v="6548.0610410999998"/>
    <n v="0"/>
    <n v="498.78748339999999"/>
    <n v="0"/>
    <n v="5967.08048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677.773451000001"/>
    <n v="0"/>
    <n v="0"/>
    <n v="0"/>
    <n v="0"/>
    <n v="0"/>
    <n v="767.99081100000001"/>
    <n v="101.2131576"/>
    <n v="1320.19938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8.00845670000001"/>
    <n v="69.022687000000005"/>
    <n v="78.598495200000002"/>
    <n v="0"/>
    <n v="0"/>
    <n v="0"/>
    <n v="0"/>
    <n v="0"/>
    <n v="0"/>
    <n v="0"/>
    <n v="0"/>
    <n v="0"/>
    <n v="0"/>
    <n v="0"/>
    <n v="0"/>
    <n v="1318.3351841000001"/>
  </r>
  <r>
    <x v="1"/>
    <s v="Q3 2020"/>
    <s v=" Chief_Almighty"/>
    <d v="2020-07-10T00:00:00"/>
    <s v="Chief_Almighty"/>
    <n v="24431.850000000042"/>
    <n v="0"/>
    <n v="0"/>
    <n v="0"/>
    <n v="0"/>
    <n v="132.19749569999999"/>
    <n v="2121.9404177000001"/>
    <n v="0"/>
    <n v="0"/>
    <n v="6557.2347467"/>
    <n v="0"/>
    <n v="501.75807959999997"/>
    <n v="0"/>
    <n v="5944.5103777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5081.346050100001"/>
    <n v="0"/>
    <n v="0"/>
    <n v="0"/>
    <n v="0"/>
    <n v="0"/>
    <n v="704.05210639999996"/>
    <n v="129.7653014"/>
    <n v="1364.6585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.43537070000002"/>
    <n v="63.281212199999999"/>
    <n v="81.171758499999996"/>
    <n v="0"/>
    <n v="0"/>
    <n v="0"/>
    <n v="2780.3600970000002"/>
    <n v="0"/>
    <n v="0"/>
    <n v="0"/>
    <n v="0"/>
    <n v="0"/>
    <n v="356.97981160000001"/>
    <n v="0"/>
    <n v="0"/>
    <n v="1469.8327061"/>
  </r>
  <r>
    <x v="1"/>
    <s v="Q3 2020"/>
    <s v=" Chief_Almighty"/>
    <d v="2020-07-11T00:00:00"/>
    <s v="Chief_Almighty"/>
    <n v="22149.930000000018"/>
    <n v="0"/>
    <n v="0"/>
    <n v="0"/>
    <n v="0"/>
    <n v="94.452826700000003"/>
    <n v="2325.9750051999999"/>
    <n v="0"/>
    <n v="0"/>
    <n v="6566.4213043999998"/>
    <n v="0"/>
    <n v="496.38310310000003"/>
    <n v="0"/>
    <n v="5816.032562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304.582363000001"/>
    <n v="0"/>
    <n v="0"/>
    <n v="0"/>
    <n v="0"/>
    <n v="0"/>
    <n v="658.08216430000004"/>
    <n v="163.7852287"/>
    <n v="1390.3719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9.91100870000002"/>
    <n v="55.523787200000001"/>
    <n v="86.395222599999997"/>
    <n v="0"/>
    <n v="0"/>
    <n v="0"/>
    <n v="0"/>
    <n v="0"/>
    <n v="0"/>
    <n v="0"/>
    <n v="0"/>
    <n v="0"/>
    <n v="0"/>
    <n v="0"/>
    <n v="0"/>
    <n v="1787.0801984"/>
  </r>
  <r>
    <x v="1"/>
    <s v="Q3 2020"/>
    <s v=" Chief_Almighty"/>
    <d v="2020-07-12T00:00:00"/>
    <s v="Chief_Almighty"/>
    <n v="22064.970000000016"/>
    <n v="0"/>
    <n v="0"/>
    <n v="0"/>
    <n v="0"/>
    <n v="66.684598500000007"/>
    <n v="2491.6553724999999"/>
    <n v="0"/>
    <n v="0"/>
    <n v="6575.6207322999999"/>
    <n v="0"/>
    <n v="486.282421"/>
    <n v="0"/>
    <n v="5668.384653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675.018903100001"/>
    <n v="0"/>
    <n v="0"/>
    <n v="0"/>
    <n v="0"/>
    <n v="0"/>
    <n v="614.06906549999997"/>
    <n v="190.35093639999999"/>
    <n v="1405.19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9.91100870000002"/>
    <n v="47.631230000000002"/>
    <n v="92.234503799999999"/>
    <n v="0"/>
    <n v="0"/>
    <n v="0"/>
    <n v="0"/>
    <n v="0"/>
    <n v="0"/>
    <n v="0"/>
    <n v="0"/>
    <n v="0"/>
    <n v="0"/>
    <n v="0"/>
    <n v="0"/>
    <n v="2172.8353031000001"/>
  </r>
  <r>
    <x v="1"/>
    <s v="Q3 2020"/>
    <s v=" Chief_Almighty"/>
    <d v="2020-07-13T00:00:00"/>
    <s v="Chief_Almighty"/>
    <n v="21948.140000000029"/>
    <n v="0"/>
    <n v="0"/>
    <n v="0"/>
    <n v="0"/>
    <n v="47.0340086"/>
    <n v="2596.7197777000001"/>
    <n v="0"/>
    <n v="0"/>
    <n v="6584.8330483999998"/>
    <n v="0"/>
    <n v="473.38767780000001"/>
    <n v="0"/>
    <n v="5535.924188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617.388502400001"/>
    <n v="0"/>
    <n v="0"/>
    <n v="0"/>
    <n v="0"/>
    <n v="0"/>
    <n v="575.98312810000004"/>
    <n v="206.8523385"/>
    <n v="1405.4371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40.505510999999998"/>
    <n v="96.158310999999998"/>
    <n v="0"/>
    <n v="0"/>
    <n v="0"/>
    <n v="0"/>
    <n v="0"/>
    <n v="0"/>
    <n v="0"/>
    <n v="-1837.7360633000001"/>
    <n v="0"/>
    <n v="356.97981160000001"/>
    <n v="0"/>
    <n v="0"/>
    <n v="2680.7549807"/>
  </r>
  <r>
    <x v="1"/>
    <s v="Q3 2020"/>
    <s v=" Chief_Almighty"/>
    <d v="2020-07-14T00:00:00"/>
    <s v="Chief_Almighty"/>
    <n v="22564.160000000014"/>
    <n v="0"/>
    <n v="0"/>
    <n v="0"/>
    <n v="0"/>
    <n v="32.710898499999999"/>
    <n v="2637.0130202"/>
    <n v="0"/>
    <n v="0"/>
    <n v="6594.0582709"/>
    <n v="0"/>
    <n v="467.49992900000001"/>
    <n v="0"/>
    <n v="5392.3340549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415.543661"/>
    <n v="0"/>
    <n v="0"/>
    <n v="0"/>
    <n v="0"/>
    <n v="0"/>
    <n v="566.57213920000004"/>
    <n v="213.69019249999999"/>
    <n v="1354.140233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5.898200199999998"/>
    <n v="98.121506600000004"/>
    <n v="0"/>
    <n v="0"/>
    <n v="0"/>
    <n v="0"/>
    <n v="0"/>
    <n v="0"/>
    <n v="0"/>
    <n v="0"/>
    <n v="0"/>
    <n v="0"/>
    <n v="0"/>
    <n v="0"/>
    <n v="3168.9505376000002"/>
  </r>
  <r>
    <x v="1"/>
    <s v="Q3 2020"/>
    <s v=" Chief_Almighty"/>
    <d v="2020-07-15T00:00:00"/>
    <s v="Chief_Almighty"/>
    <n v="21483.510000000028"/>
    <n v="0"/>
    <n v="0"/>
    <n v="0"/>
    <n v="0"/>
    <n v="22.606868299999999"/>
    <n v="2615.1814178999998"/>
    <n v="0"/>
    <n v="0"/>
    <n v="6603.2964177000003"/>
    <n v="0"/>
    <n v="469.97219319999999"/>
    <n v="0"/>
    <n v="5258.4422163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047.138603300002"/>
    <n v="0"/>
    <n v="0"/>
    <n v="0"/>
    <n v="0"/>
    <n v="0"/>
    <n v="560.14887329999999"/>
    <n v="211.7441182"/>
    <n v="1332.344045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1.7669724"/>
    <n v="98.134369300000003"/>
    <n v="0"/>
    <n v="0"/>
    <n v="0"/>
    <n v="0"/>
    <n v="0"/>
    <n v="0"/>
    <n v="0"/>
    <n v="0"/>
    <n v="0"/>
    <n v="356.97981160000001"/>
    <n v="0"/>
    <n v="0"/>
    <n v="3631.9666210999999"/>
  </r>
  <r>
    <x v="1"/>
    <s v="Q3 2020"/>
    <s v=" Chief_Almighty"/>
    <d v="2020-07-16T00:00:00"/>
    <s v="Chief_Almighty"/>
    <n v="21666.980000000014"/>
    <n v="0"/>
    <n v="0"/>
    <n v="0"/>
    <n v="0"/>
    <n v="15.2909489"/>
    <n v="2539.3139113000002"/>
    <n v="0"/>
    <n v="0"/>
    <n v="6612.5475069000004"/>
    <n v="0"/>
    <n v="477.05211809999997"/>
    <n v="0"/>
    <n v="5105.4441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759.010779799999"/>
    <n v="0"/>
    <n v="0"/>
    <n v="0"/>
    <n v="0"/>
    <n v="0"/>
    <n v="567.02342969999995"/>
    <n v="200.3388521"/>
    <n v="1302.31407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28.971682600000001"/>
    <n v="95.603993700000004"/>
    <n v="0"/>
    <n v="0"/>
    <n v="0"/>
    <n v="0"/>
    <n v="0"/>
    <n v="0"/>
    <n v="0"/>
    <n v="0"/>
    <n v="0"/>
    <n v="713.95962320000001"/>
    <n v="0"/>
    <n v="0"/>
    <n v="4246.5957897999997"/>
  </r>
  <r>
    <x v="1"/>
    <s v="Q3 2020"/>
    <s v=" Chief_Almighty"/>
    <d v="2020-07-17T00:00:00"/>
    <s v="Chief_Almighty"/>
    <n v="27972.890000000029"/>
    <n v="0"/>
    <n v="0"/>
    <n v="0"/>
    <n v="0"/>
    <n v="10.016815100000001"/>
    <n v="2420.3112640999998"/>
    <n v="0"/>
    <n v="0"/>
    <n v="6621.8115567000004"/>
    <n v="0"/>
    <n v="485.41530990000001"/>
    <n v="0"/>
    <n v="4941.576010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2.0193124000002"/>
    <n v="0"/>
    <n v="0"/>
    <n v="0"/>
    <n v="0"/>
    <n v="0"/>
    <n v="0"/>
    <n v="0"/>
    <n v="2274.1678817000002"/>
    <n v="30813.453103399999"/>
    <n v="0"/>
    <n v="0"/>
    <n v="0"/>
    <n v="0"/>
    <n v="0"/>
    <n v="566.36264389999997"/>
    <n v="134.72046230000001"/>
    <n v="1278.2471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27.709836299999999"/>
    <n v="90.912051300000002"/>
    <n v="0"/>
    <n v="0"/>
    <n v="0"/>
    <n v="2780.3600970000002"/>
    <n v="0"/>
    <n v="0"/>
    <n v="0"/>
    <n v="0"/>
    <n v="0"/>
    <n v="0"/>
    <n v="0"/>
    <n v="0"/>
    <n v="4839.4359360999997"/>
  </r>
  <r>
    <x v="1"/>
    <s v="Q3 2020"/>
    <s v=" Chief_Almighty"/>
    <d v="2020-07-18T00:00:00"/>
    <s v="Chief_Almighty"/>
    <n v="21367.580000000027"/>
    <n v="0"/>
    <n v="0"/>
    <n v="0"/>
    <n v="0"/>
    <n v="6.1492744000000004"/>
    <n v="2271.1269090000001"/>
    <n v="0"/>
    <n v="0"/>
    <n v="6631.0885853"/>
    <n v="0"/>
    <n v="493.87679159999999"/>
    <n v="0"/>
    <n v="4827.0190024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423.443009300001"/>
    <n v="0"/>
    <n v="0"/>
    <n v="0"/>
    <n v="0"/>
    <n v="0"/>
    <n v="601.2670028"/>
    <n v="98.006346100000002"/>
    <n v="1253.2954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29.9603617"/>
    <n v="84.748344900000006"/>
    <n v="0"/>
    <n v="0"/>
    <n v="0"/>
    <n v="0"/>
    <n v="0"/>
    <n v="0"/>
    <n v="0"/>
    <n v="0"/>
    <n v="0"/>
    <n v="0"/>
    <n v="0"/>
    <n v="0"/>
    <n v="5272.3502786999998"/>
  </r>
  <r>
    <x v="1"/>
    <s v="Q3 2020"/>
    <s v=" Chief_Almighty"/>
    <d v="2020-07-19T00:00:00"/>
    <s v="Chief_Almighty"/>
    <n v="19303.669999999995"/>
    <n v="0"/>
    <n v="0"/>
    <n v="0"/>
    <n v="0"/>
    <n v="3.7101263000000002"/>
    <n v="2105.5873667999999"/>
    <n v="0"/>
    <n v="0"/>
    <n v="6640.3786108000004"/>
    <n v="0"/>
    <n v="502.91837850000002"/>
    <n v="0"/>
    <n v="4780.7215101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674.9054621"/>
    <n v="0"/>
    <n v="0"/>
    <n v="0"/>
    <n v="0"/>
    <n v="0"/>
    <n v="659.58884250000006"/>
    <n v="76.584047200000001"/>
    <n v="1241.4263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2.746781599999998"/>
    <n v="78.445352099999994"/>
    <n v="0"/>
    <n v="0"/>
    <n v="0"/>
    <n v="0"/>
    <n v="0"/>
    <n v="0"/>
    <n v="0"/>
    <n v="0"/>
    <n v="0"/>
    <n v="0"/>
    <n v="0"/>
    <n v="0"/>
    <n v="5698.2434315999999"/>
  </r>
  <r>
    <x v="1"/>
    <s v="Q3 2020"/>
    <s v=" Chief_Almighty"/>
    <d v="2020-07-20T00:00:00"/>
    <s v="Chief_Almighty"/>
    <n v="18706.049999999988"/>
    <n v="0"/>
    <n v="0"/>
    <n v="0"/>
    <n v="0"/>
    <n v="1.5699628000000001"/>
    <n v="1938.4054666"/>
    <n v="0"/>
    <n v="0"/>
    <n v="6649.6816515"/>
    <n v="0"/>
    <n v="512.63893499999995"/>
    <n v="0"/>
    <n v="4783.4817303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706.0526341"/>
    <n v="0"/>
    <n v="0"/>
    <n v="0"/>
    <n v="0"/>
    <n v="0"/>
    <n v="698.83533460000001"/>
    <n v="69.619283300000006"/>
    <n v="1233.9284438"/>
    <n v="0"/>
    <n v="0"/>
    <n v="0"/>
    <n v="0"/>
    <n v="0"/>
    <n v="0"/>
    <n v="-4537.5459827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7.232911100000003"/>
    <n v="72.779191100000006"/>
    <n v="0"/>
    <n v="0"/>
    <n v="0"/>
    <n v="0"/>
    <n v="0"/>
    <n v="0"/>
    <n v="0"/>
    <n v="-1837.7360633000001"/>
    <n v="0"/>
    <n v="0"/>
    <n v="0"/>
    <n v="0"/>
    <n v="6228.6070917999996"/>
  </r>
  <r>
    <x v="1"/>
    <s v="Q3 2020"/>
    <s v=" Chief_Almighty"/>
    <d v="2020-07-21T00:00:00"/>
    <s v="Chief_Almighty"/>
    <n v="21513.000000000036"/>
    <n v="0"/>
    <n v="0"/>
    <n v="0"/>
    <n v="0"/>
    <n v="0"/>
    <n v="1778.1486990999999"/>
    <n v="0"/>
    <n v="0"/>
    <n v="6658.9977255000003"/>
    <n v="0"/>
    <n v="518.0711771"/>
    <n v="0"/>
    <n v="4784.9729801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5455.073378000001"/>
    <n v="0"/>
    <n v="0"/>
    <n v="0"/>
    <n v="0"/>
    <n v="0"/>
    <n v="725.96714729999997"/>
    <n v="67.4309753"/>
    <n v="1247.515179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8.499592900000003"/>
    <n v="68.049863200000004"/>
    <n v="0"/>
    <n v="0"/>
    <n v="0"/>
    <n v="0"/>
    <n v="0"/>
    <n v="0"/>
    <n v="0"/>
    <n v="0"/>
    <n v="0"/>
    <n v="0"/>
    <n v="0"/>
    <n v="0"/>
    <n v="6712.8653605"/>
  </r>
  <r>
    <x v="1"/>
    <s v="Q3 2020"/>
    <s v=" Chief_Almighty"/>
    <d v="2020-07-22T00:00:00"/>
    <s v="Chief_Almighty"/>
    <n v="19807.180000000004"/>
    <n v="0"/>
    <n v="0"/>
    <n v="0"/>
    <n v="0"/>
    <n v="0"/>
    <n v="1597.1261635999999"/>
    <n v="0"/>
    <n v="0"/>
    <n v="6668.3268512000004"/>
    <n v="0"/>
    <n v="524.65004999999996"/>
    <n v="0"/>
    <n v="4746.199502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844.618803900001"/>
    <n v="0"/>
    <n v="0"/>
    <n v="0"/>
    <n v="0"/>
    <n v="0"/>
    <n v="738.19687429999999"/>
    <n v="71.007899300000005"/>
    <n v="1274.5859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7.882485500000001"/>
    <n v="63.296472399999999"/>
    <n v="0"/>
    <n v="0"/>
    <n v="0"/>
    <n v="0"/>
    <n v="0"/>
    <n v="0"/>
    <n v="0"/>
    <n v="0"/>
    <n v="0"/>
    <n v="0"/>
    <n v="0"/>
    <n v="0"/>
    <n v="6268.7918943000004"/>
  </r>
  <r>
    <x v="1"/>
    <s v="Q3 2020"/>
    <s v=" Chief_Almighty"/>
    <d v="2020-07-23T00:00:00"/>
    <s v="Chief_Almighty"/>
    <n v="23613.530000000021"/>
    <n v="0"/>
    <n v="0"/>
    <n v="0"/>
    <n v="0"/>
    <n v="0"/>
    <n v="1425.1079141"/>
    <n v="0"/>
    <n v="0"/>
    <n v="6677.6690467999997"/>
    <n v="0"/>
    <n v="529.3603253"/>
    <n v="0"/>
    <n v="4735.897402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5063.862804699998"/>
    <n v="0"/>
    <n v="0"/>
    <n v="0"/>
    <n v="0"/>
    <n v="0"/>
    <n v="727.59679149999999"/>
    <n v="77.130028100000004"/>
    <n v="1321.9370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6.1823531"/>
    <n v="58.174540399999998"/>
    <n v="0"/>
    <n v="0"/>
    <n v="0"/>
    <n v="0"/>
    <n v="0"/>
    <n v="0"/>
    <n v="0"/>
    <n v="0"/>
    <n v="0"/>
    <n v="356.97981160000001"/>
    <n v="0"/>
    <n v="0"/>
    <n v="6263.2729063999996"/>
  </r>
  <r>
    <x v="1"/>
    <s v="Q3 2020"/>
    <s v=" Chief_Almighty"/>
    <d v="2020-07-24T00:00:00"/>
    <s v="Chief_Almighty"/>
    <n v="33043.950000000033"/>
    <n v="0"/>
    <n v="0"/>
    <n v="0"/>
    <n v="0"/>
    <n v="0"/>
    <n v="1288.4548996999999"/>
    <n v="0"/>
    <n v="0"/>
    <n v="6687.0243306000002"/>
    <n v="0"/>
    <n v="533.17072510000003"/>
    <n v="0"/>
    <n v="4712.0815100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2.0193124000002"/>
    <n v="0"/>
    <n v="0"/>
    <n v="0"/>
    <n v="0"/>
    <n v="0"/>
    <n v="0"/>
    <n v="0"/>
    <n v="2274.1678817000002"/>
    <n v="33043.951377799996"/>
    <n v="0"/>
    <n v="0"/>
    <n v="0"/>
    <n v="0"/>
    <n v="0"/>
    <n v="723.87314089999995"/>
    <n v="83.514283899999995"/>
    <n v="1356.1483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3.831273099999997"/>
    <n v="52.959147299999998"/>
    <n v="0"/>
    <n v="0"/>
    <n v="0"/>
    <n v="2780.3600970000002"/>
    <n v="0"/>
    <n v="0"/>
    <n v="0"/>
    <n v="0"/>
    <n v="0"/>
    <n v="0"/>
    <n v="2164.7721458000001"/>
    <n v="0"/>
    <n v="6011.1874934999996"/>
  </r>
  <r>
    <x v="1"/>
    <s v="Q3 2020"/>
    <s v=" Chief_Almighty"/>
    <d v="2020-07-25T00:00:00"/>
    <s v="Chief_Almighty"/>
    <n v="23619.360000000019"/>
    <n v="0"/>
    <n v="0"/>
    <n v="0"/>
    <n v="0"/>
    <n v="0"/>
    <n v="1178.9561435999999"/>
    <n v="0"/>
    <n v="0"/>
    <n v="6696.3927211"/>
    <n v="0"/>
    <n v="533.18592650000005"/>
    <n v="0"/>
    <n v="4693.6625711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310.9562305"/>
    <n v="0"/>
    <n v="0"/>
    <n v="0"/>
    <n v="0"/>
    <n v="0"/>
    <n v="711.98784929999999"/>
    <n v="83.326545999999993"/>
    <n v="1399.356695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31.5393963"/>
    <n v="50.171838399999999"/>
    <n v="0"/>
    <n v="0"/>
    <n v="0"/>
    <n v="0"/>
    <n v="0"/>
    <n v="0"/>
    <n v="0"/>
    <n v="0"/>
    <n v="0"/>
    <n v="0"/>
    <n v="0"/>
    <n v="0"/>
    <n v="5077.8218645999996"/>
  </r>
  <r>
    <x v="1"/>
    <s v="Q3 2020"/>
    <s v=" Chief_Almighty"/>
    <d v="2020-07-26T00:00:00"/>
    <s v="Chief_Almighty"/>
    <n v="21071.880000000016"/>
    <n v="0"/>
    <n v="0"/>
    <n v="0"/>
    <n v="0"/>
    <n v="0"/>
    <n v="1097.8425401"/>
    <n v="0"/>
    <n v="0"/>
    <n v="6705.7742363999996"/>
    <n v="0"/>
    <n v="533.3846916"/>
    <n v="0"/>
    <n v="4631.7843355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296.7049491"/>
    <n v="0"/>
    <n v="0"/>
    <n v="0"/>
    <n v="0"/>
    <n v="0"/>
    <n v="720.546922"/>
    <n v="84.766342199999997"/>
    <n v="1435.484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29.582050500000001"/>
    <n v="49.639825100000003"/>
    <n v="0"/>
    <n v="0"/>
    <n v="0"/>
    <n v="0"/>
    <n v="0"/>
    <n v="0"/>
    <n v="0"/>
    <n v="0"/>
    <n v="0"/>
    <n v="0"/>
    <n v="0"/>
    <n v="0"/>
    <n v="4153.3448156000004"/>
  </r>
  <r>
    <x v="1"/>
    <s v="Q3 2020"/>
    <s v=" Chief_Almighty"/>
    <d v="2020-07-27T00:00:00"/>
    <s v="Chief_Almighty"/>
    <n v="21298.960000000014"/>
    <n v="0"/>
    <n v="0"/>
    <n v="0"/>
    <n v="0"/>
    <n v="0"/>
    <n v="1056.7555130000001"/>
    <n v="0"/>
    <n v="0"/>
    <n v="6715.1688949999998"/>
    <n v="0"/>
    <n v="531.59960269999999"/>
    <n v="0"/>
    <n v="4538.6807586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871.2265229"/>
    <n v="0"/>
    <n v="0"/>
    <n v="0"/>
    <n v="0"/>
    <n v="0"/>
    <n v="719.35293200000001"/>
    <n v="80.592968299999995"/>
    <n v="1468.8213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28.083985699999999"/>
    <n v="51.746870999999999"/>
    <n v="0"/>
    <n v="0"/>
    <n v="0"/>
    <n v="0"/>
    <n v="0"/>
    <n v="0"/>
    <n v="0"/>
    <n v="-1837.7360633000001"/>
    <n v="0"/>
    <n v="0"/>
    <n v="0"/>
    <n v="0"/>
    <n v="3663.6050509000002"/>
  </r>
  <r>
    <x v="1"/>
    <s v="Q3 2020"/>
    <s v=" Chief_Almighty"/>
    <d v="2020-07-28T00:00:00"/>
    <s v="Chief_Almighty"/>
    <n v="23784.800000000025"/>
    <n v="0"/>
    <n v="0"/>
    <n v="0"/>
    <n v="0"/>
    <n v="0"/>
    <n v="1045.6572570999999"/>
    <n v="0"/>
    <n v="0"/>
    <n v="6724.5767153999996"/>
    <n v="0"/>
    <n v="527.0047366"/>
    <n v="0"/>
    <n v="4421.50672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51.668894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784.802720399999"/>
    <n v="0"/>
    <n v="0"/>
    <n v="0"/>
    <n v="0"/>
    <n v="0"/>
    <n v="670.10140269999999"/>
    <n v="79.222970900000007"/>
    <n v="1504.952458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.38664670000003"/>
    <n v="27.165870300000002"/>
    <n v="55.579516499999997"/>
    <n v="0"/>
    <n v="0"/>
    <n v="0"/>
    <n v="0"/>
    <n v="0"/>
    <n v="0"/>
    <n v="0"/>
    <n v="0"/>
    <n v="0"/>
    <n v="0"/>
    <n v="0"/>
    <n v="0"/>
    <n v="3122.8114948000002"/>
  </r>
  <r>
    <x v="1"/>
    <s v="Q3 2020"/>
    <s v=" Chief_Almighty"/>
    <d v="2020-07-29T00:00:00"/>
    <s v="Chief_Almighty"/>
    <n v="18618.250000000007"/>
    <n v="0"/>
    <n v="0"/>
    <n v="0"/>
    <n v="0"/>
    <n v="0"/>
    <n v="1051.1722084"/>
    <n v="0"/>
    <n v="0"/>
    <n v="6733.9977159999999"/>
    <n v="0"/>
    <n v="525.28803040000003"/>
    <n v="0"/>
    <n v="4276.3660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920.486525200002"/>
    <n v="0"/>
    <n v="0"/>
    <n v="0"/>
    <n v="0"/>
    <n v="0"/>
    <n v="661.94713530000001"/>
    <n v="77.641547700000004"/>
    <n v="1533.27646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0.86228470000003"/>
    <n v="29.543155800000001"/>
    <n v="59.245737900000002"/>
    <n v="0"/>
    <n v="0"/>
    <n v="0"/>
    <n v="0"/>
    <n v="0"/>
    <n v="0"/>
    <n v="0"/>
    <n v="0"/>
    <n v="0"/>
    <n v="356.97981160000001"/>
    <n v="0"/>
    <n v="0"/>
    <n v="2769.9983548999999"/>
  </r>
  <r>
    <x v="1"/>
    <s v="Q3 2020"/>
    <s v=" Chief_Almighty"/>
    <d v="2020-07-30T00:00:00"/>
    <s v="Chief_Almighty"/>
    <n v="26046.710000000028"/>
    <n v="0"/>
    <n v="0"/>
    <n v="0"/>
    <n v="0"/>
    <n v="0"/>
    <n v="1068.8015147999999"/>
    <n v="0"/>
    <n v="0"/>
    <n v="6743.4319151999998"/>
    <n v="0"/>
    <n v="522.90061119999996"/>
    <n v="0"/>
    <n v="4149.706246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197.601931500001"/>
    <n v="0"/>
    <n v="0"/>
    <n v="0"/>
    <n v="0"/>
    <n v="0"/>
    <n v="662.55644129999996"/>
    <n v="78.262685899999994"/>
    <n v="1542.853612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0.86228470000003"/>
    <n v="36.247909399999998"/>
    <n v="64.141543299999995"/>
    <n v="0"/>
    <n v="0"/>
    <n v="0"/>
    <n v="0"/>
    <n v="0"/>
    <n v="0"/>
    <n v="0"/>
    <n v="0"/>
    <n v="0"/>
    <n v="356.97981160000001"/>
    <n v="0"/>
    <n v="0"/>
    <n v="2126.6893239999999"/>
  </r>
  <r>
    <x v="1"/>
    <s v="Q3 2020"/>
    <s v=" Chief_Almighty"/>
    <d v="2020-07-31T00:00:00"/>
    <s v="Chief_Almighty"/>
    <n v="26065.360000000015"/>
    <n v="0"/>
    <n v="0"/>
    <n v="0"/>
    <n v="0"/>
    <n v="0"/>
    <n v="1041.4781154"/>
    <n v="0"/>
    <n v="0"/>
    <n v="6752.8793315000003"/>
    <n v="0"/>
    <n v="519.27406169999995"/>
    <n v="0"/>
    <n v="4079.4349126000002"/>
    <n v="0"/>
    <n v="4563.612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6065.3609946"/>
    <n v="0"/>
    <n v="0"/>
    <n v="0"/>
    <n v="0"/>
    <n v="0"/>
    <n v="672.11268810000001"/>
    <n v="76.202023199999999"/>
    <n v="1546.77197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46.2005081"/>
    <n v="68.656020499999997"/>
    <n v="0"/>
    <n v="0"/>
    <n v="0"/>
    <n v="2780.3600970000002"/>
    <n v="0"/>
    <n v="0"/>
    <n v="0"/>
    <n v="0"/>
    <n v="0"/>
    <n v="0"/>
    <n v="0"/>
    <n v="0"/>
    <n v="1082.8059985"/>
  </r>
  <r>
    <x v="1"/>
    <s v="Q3 2020"/>
    <s v=" Chief_Almighty"/>
    <d v="2020-08-01T00:00:00"/>
    <s v="Chief_Almighty"/>
    <n v="27451.470000000038"/>
    <n v="0"/>
    <n v="0"/>
    <n v="0"/>
    <n v="0"/>
    <n v="0"/>
    <n v="1056.5031122"/>
    <n v="0"/>
    <n v="0"/>
    <n v="6762.3399835"/>
    <n v="0"/>
    <n v="514.09163100000001"/>
    <n v="0"/>
    <n v="4036.008899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8.7918750999997"/>
    <n v="0"/>
    <n v="0"/>
    <n v="0"/>
    <n v="0"/>
    <n v="0"/>
    <n v="0"/>
    <n v="0"/>
    <n v="0"/>
    <n v="0"/>
    <n v="0"/>
    <n v="0"/>
    <n v="2274.1678817000002"/>
    <n v="27451.472583300001"/>
    <n v="0"/>
    <n v="0"/>
    <n v="0"/>
    <n v="0"/>
    <n v="0"/>
    <n v="655.50867310000001"/>
    <n v="69.050981500000006"/>
    <n v="1546.730649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60.219556599999997"/>
    <n v="71.906320899999997"/>
    <n v="0"/>
    <n v="0"/>
    <n v="0"/>
    <n v="0"/>
    <n v="0"/>
    <n v="0"/>
    <n v="0"/>
    <n v="0"/>
    <n v="0"/>
    <n v="0"/>
    <n v="0"/>
    <n v="0"/>
    <n v="424.74834229999999"/>
  </r>
  <r>
    <x v="1"/>
    <s v="Q3 2020"/>
    <s v=" Chief_Almighty"/>
    <d v="2020-08-02T00:00:00"/>
    <s v="Chief_Almighty"/>
    <n v="20725.87000000001"/>
    <n v="0"/>
    <n v="0"/>
    <n v="0"/>
    <n v="0"/>
    <n v="0"/>
    <n v="1079.8301730000001"/>
    <n v="0"/>
    <n v="0"/>
    <n v="6771.8138896999999"/>
    <n v="0"/>
    <n v="506.31409500000001"/>
    <n v="0"/>
    <n v="4043.665782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869.888159900001"/>
    <n v="0"/>
    <n v="0"/>
    <n v="0"/>
    <n v="0"/>
    <n v="0"/>
    <n v="646.82273359999999"/>
    <n v="58.652119200000001"/>
    <n v="1527.2217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75.605307600000003"/>
    <n v="74.311319999999995"/>
    <n v="0"/>
    <n v="0"/>
    <n v="0"/>
    <n v="0"/>
    <n v="0"/>
    <n v="0"/>
    <n v="0"/>
    <n v="0"/>
    <n v="0"/>
    <n v="0"/>
    <n v="0"/>
    <n v="0"/>
    <n v="250.07843589999999"/>
  </r>
  <r>
    <x v="1"/>
    <s v="Q3 2020"/>
    <s v=" Chief_Almighty"/>
    <d v="2020-08-03T00:00:00"/>
    <s v="Chief_Almighty"/>
    <n v="22404.760000000031"/>
    <n v="0"/>
    <n v="0"/>
    <n v="0"/>
    <n v="0"/>
    <n v="0"/>
    <n v="1093.9093130000001"/>
    <n v="0"/>
    <n v="0"/>
    <n v="6781.3010685999998"/>
    <n v="0"/>
    <n v="493.78010669999998"/>
    <n v="0"/>
    <n v="4041.122378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41.4750163999997"/>
    <n v="0"/>
    <n v="0"/>
    <n v="0"/>
    <n v="0"/>
    <n v="0"/>
    <n v="0"/>
    <n v="0"/>
    <n v="0"/>
    <n v="2274.1678817000002"/>
    <n v="22404.761600999998"/>
    <n v="0"/>
    <n v="0"/>
    <n v="0"/>
    <n v="0"/>
    <n v="0"/>
    <n v="628.03724480000005"/>
    <n v="48.864994600000003"/>
    <n v="1517.83207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88.225831499999998"/>
    <n v="76.102149900000001"/>
    <n v="0"/>
    <n v="0"/>
    <n v="0"/>
    <n v="0"/>
    <n v="0"/>
    <n v="0"/>
    <n v="0"/>
    <n v="-1837.7360633000001"/>
    <n v="0"/>
    <n v="0"/>
    <n v="0"/>
    <n v="0"/>
    <n v="296.2749316"/>
  </r>
  <r>
    <x v="1"/>
    <s v="Q3 2020"/>
    <s v=" Chief_Almighty"/>
    <d v="2020-08-04T00:00:00"/>
    <s v="Chief_Almighty"/>
    <n v="21278.35000000002"/>
    <n v="0"/>
    <n v="0"/>
    <n v="0"/>
    <n v="0"/>
    <n v="0"/>
    <n v="1101.0777813"/>
    <n v="0"/>
    <n v="0"/>
    <n v="6790.8015389000002"/>
    <n v="0"/>
    <n v="479.90734049999998"/>
    <n v="0"/>
    <n v="3983.6325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935.611467700001"/>
    <n v="0"/>
    <n v="0"/>
    <n v="0"/>
    <n v="0"/>
    <n v="0"/>
    <n v="589.59586549999995"/>
    <n v="42.174110499999998"/>
    <n v="1535.8283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97.113108400000002"/>
    <n v="77.374972600000007"/>
    <n v="0"/>
    <n v="0"/>
    <n v="0"/>
    <n v="0"/>
    <n v="0"/>
    <n v="0"/>
    <n v="0"/>
    <n v="0"/>
    <n v="0"/>
    <n v="0"/>
    <n v="0"/>
    <n v="0"/>
    <n v="402.53324789999999"/>
  </r>
  <r>
    <x v="1"/>
    <s v="Q3 2020"/>
    <s v=" Chief_Almighty"/>
    <d v="2020-08-05T00:00:00"/>
    <s v="Chief_Almighty"/>
    <n v="23306.640000000021"/>
    <n v="0"/>
    <n v="0"/>
    <n v="0"/>
    <n v="0"/>
    <n v="0"/>
    <n v="1100.1199317000001"/>
    <n v="0"/>
    <n v="0"/>
    <n v="6800.3153191000001"/>
    <n v="0"/>
    <n v="468.80649799999998"/>
    <n v="0"/>
    <n v="3878.037198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304.504853300001"/>
    <n v="0"/>
    <n v="0"/>
    <n v="0"/>
    <n v="0"/>
    <n v="0"/>
    <n v="555.13617390000002"/>
    <n v="38.908576099999998"/>
    <n v="1557.3879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.40452660000005"/>
    <n v="102.7609023"/>
    <n v="77.249518300000005"/>
    <n v="0"/>
    <n v="0"/>
    <n v="0"/>
    <n v="0"/>
    <n v="0"/>
    <n v="0"/>
    <n v="0"/>
    <n v="0"/>
    <n v="0"/>
    <n v="356.97981160000001"/>
    <n v="0"/>
    <n v="0"/>
    <n v="533.23038220000001"/>
  </r>
  <r>
    <x v="1"/>
    <s v="Q3 2020"/>
    <s v=" Chief_Almighty"/>
    <d v="2020-08-06T00:00:00"/>
    <s v="Chief_Almighty"/>
    <n v="24681.40000000002"/>
    <n v="0"/>
    <n v="0"/>
    <n v="0"/>
    <n v="0"/>
    <n v="0"/>
    <n v="1094.1408730000001"/>
    <n v="0"/>
    <n v="0"/>
    <n v="6809.8424279999999"/>
    <n v="0"/>
    <n v="459.22737430000001"/>
    <n v="0"/>
    <n v="3727.879862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04.0783825999997"/>
    <n v="0"/>
    <n v="0"/>
    <n v="0"/>
    <n v="2274.1678817000002"/>
    <n v="24664.735183299999"/>
    <n v="0"/>
    <n v="0"/>
    <n v="0"/>
    <n v="0"/>
    <n v="0"/>
    <n v="535.69543499999997"/>
    <n v="37.439579000000002"/>
    <n v="1577.095535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.88016459999994"/>
    <n v="105.865545"/>
    <n v="75.876586099999997"/>
    <n v="0"/>
    <n v="0"/>
    <n v="0"/>
    <n v="0"/>
    <n v="0"/>
    <n v="0"/>
    <n v="0"/>
    <n v="0"/>
    <n v="0"/>
    <n v="356.97981160000001"/>
    <n v="0"/>
    <n v="0"/>
    <n v="654.56557510000005"/>
  </r>
  <r>
    <x v="1"/>
    <s v="Q3 2020"/>
    <s v=" Chief_Almighty"/>
    <d v="2020-08-07T00:00:00"/>
    <s v="Chief_Almighty"/>
    <n v="24393.450000000033"/>
    <n v="0"/>
    <n v="0"/>
    <n v="0"/>
    <n v="0"/>
    <n v="0"/>
    <n v="1085.5170766000001"/>
    <n v="0"/>
    <n v="0"/>
    <n v="6819.3828841000004"/>
    <n v="0"/>
    <n v="449.4658991"/>
    <n v="0"/>
    <n v="3626.5985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0.1712090999999"/>
    <n v="0"/>
    <n v="0"/>
    <n v="0"/>
    <n v="2274.1678817000002"/>
    <n v="24585.006499800002"/>
    <n v="0"/>
    <n v="0"/>
    <n v="0"/>
    <n v="0"/>
    <n v="0"/>
    <n v="523.65807610000002"/>
    <n v="36.964371900000003"/>
    <n v="1591.3981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.88016459999994"/>
    <n v="106.82136989999999"/>
    <n v="73.158809700000006"/>
    <n v="0"/>
    <n v="0"/>
    <n v="0"/>
    <n v="2780.3600970000002"/>
    <n v="0"/>
    <n v="0"/>
    <n v="0"/>
    <n v="0"/>
    <n v="0"/>
    <n v="713.95962320000001"/>
    <n v="0"/>
    <n v="0"/>
    <n v="771.50218219999999"/>
  </r>
  <r>
    <x v="1"/>
    <s v="Q3 2020"/>
    <s v=" Chief_Almighty"/>
    <d v="2020-08-08T00:00:00"/>
    <s v="Chief_Almighty"/>
    <n v="20234.260000000009"/>
    <n v="0"/>
    <n v="0"/>
    <n v="0"/>
    <n v="0"/>
    <n v="0"/>
    <n v="1077.2930425"/>
    <n v="0"/>
    <n v="0"/>
    <n v="6828.9367063"/>
    <n v="0"/>
    <n v="439.06403280000001"/>
    <n v="0"/>
    <n v="3579.147703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9.2262860000001"/>
    <n v="0"/>
    <n v="0"/>
    <n v="0"/>
    <n v="2274.1678817000002"/>
    <n v="19916.104777199998"/>
    <n v="0"/>
    <n v="0"/>
    <n v="0"/>
    <n v="0"/>
    <n v="0"/>
    <n v="533.05080880000003"/>
    <n v="37.3526843"/>
    <n v="1586.487523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2.35580259999995"/>
    <n v="107.2917975"/>
    <n v="70.207819900000004"/>
    <n v="0"/>
    <n v="0"/>
    <n v="0"/>
    <n v="0"/>
    <n v="0"/>
    <n v="0"/>
    <n v="0"/>
    <n v="0"/>
    <n v="0"/>
    <n v="356.97981160000001"/>
    <n v="0"/>
    <n v="0"/>
    <n v="904.5427267"/>
  </r>
  <r>
    <x v="1"/>
    <s v="Q3 2020"/>
    <s v=" Chief_Almighty"/>
    <d v="2020-08-09T00:00:00"/>
    <s v="Chief_Almighty"/>
    <n v="20213.310000000023"/>
    <n v="0"/>
    <n v="0"/>
    <n v="0"/>
    <n v="0"/>
    <n v="0"/>
    <n v="1069.4224899000001"/>
    <n v="0"/>
    <n v="0"/>
    <n v="6838.5039131000003"/>
    <n v="0"/>
    <n v="430.02143510000002"/>
    <n v="0"/>
    <n v="3544.244336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133.9889988"/>
    <n v="0"/>
    <n v="0"/>
    <n v="0"/>
    <n v="0"/>
    <n v="0"/>
    <n v="594.09114529999999"/>
    <n v="40.2776122"/>
    <n v="1581.95580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2.83144059999995"/>
    <n v="107.8764937"/>
    <n v="67.220249499999994"/>
    <n v="0"/>
    <n v="0"/>
    <n v="0"/>
    <n v="0"/>
    <n v="0"/>
    <n v="0"/>
    <n v="0"/>
    <n v="0"/>
    <n v="0"/>
    <n v="0"/>
    <n v="0"/>
    <n v="0"/>
    <n v="1053.3760474000001"/>
  </r>
  <r>
    <x v="1"/>
    <s v="Q3 2020"/>
    <s v=" Chief_Almighty"/>
    <d v="2020-08-10T00:00:00"/>
    <s v="Chief_Almighty"/>
    <n v="18677.739999999983"/>
    <n v="0"/>
    <n v="0"/>
    <n v="0"/>
    <n v="0"/>
    <n v="0"/>
    <n v="1061.8948293999999"/>
    <n v="0"/>
    <n v="0"/>
    <n v="6848.0845234999997"/>
    <n v="0"/>
    <n v="423.7363393"/>
    <n v="0"/>
    <n v="3520.3823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448.496206700001"/>
    <n v="0"/>
    <n v="0"/>
    <n v="0"/>
    <n v="0"/>
    <n v="0"/>
    <n v="635.47362899999996"/>
    <n v="42.401890600000002"/>
    <n v="1568.594473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108.2798425"/>
    <n v="64.387066300000001"/>
    <n v="0"/>
    <n v="0"/>
    <n v="0"/>
    <n v="0"/>
    <n v="0"/>
    <n v="0"/>
    <n v="0"/>
    <n v="-1837.7360633000001"/>
    <n v="0"/>
    <n v="0"/>
    <n v="0"/>
    <n v="0"/>
    <n v="1215.5222412000001"/>
  </r>
  <r>
    <x v="1"/>
    <s v="Q3 2020"/>
    <s v=" Chief_Almighty"/>
    <d v="2020-08-11T00:00:00"/>
    <s v="Chief_Almighty"/>
    <n v="19163.720000000012"/>
    <n v="0"/>
    <n v="0"/>
    <n v="0"/>
    <n v="0"/>
    <n v="0"/>
    <n v="1064.5030885000001"/>
    <n v="0"/>
    <n v="0"/>
    <n v="6857.6785560999997"/>
    <n v="0"/>
    <n v="420.1930102"/>
    <n v="0"/>
    <n v="3500.4710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912.7442118"/>
    <n v="0"/>
    <n v="0"/>
    <n v="0"/>
    <n v="0"/>
    <n v="0"/>
    <n v="659.01244240000005"/>
    <n v="40.7880933"/>
    <n v="1559.449233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109.152568"/>
    <n v="62.168426699999998"/>
    <n v="0"/>
    <n v="0"/>
    <n v="0"/>
    <n v="0"/>
    <n v="0"/>
    <n v="0"/>
    <n v="0"/>
    <n v="0"/>
    <n v="0"/>
    <n v="356.97981160000001"/>
    <n v="0"/>
    <n v="0"/>
    <n v="1494.3971612"/>
  </r>
  <r>
    <x v="1"/>
    <s v="Q3 2020"/>
    <s v=" Chief_Almighty"/>
    <d v="2020-08-12T00:00:00"/>
    <s v="Chief_Almighty"/>
    <n v="18602.759999999995"/>
    <n v="0"/>
    <n v="0"/>
    <n v="0"/>
    <n v="0"/>
    <n v="0"/>
    <n v="1068.8624631"/>
    <n v="0"/>
    <n v="0"/>
    <n v="6867.2860296999997"/>
    <n v="0"/>
    <n v="418.05537029999999"/>
    <n v="0"/>
    <n v="3505.777121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988.560117699999"/>
    <n v="0"/>
    <n v="0"/>
    <n v="0"/>
    <n v="0"/>
    <n v="0"/>
    <n v="660.22958470000003"/>
    <n v="38.543496500000003"/>
    <n v="1556.453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108.0089751"/>
    <n v="60.291755100000003"/>
    <n v="0"/>
    <n v="0"/>
    <n v="0"/>
    <n v="0"/>
    <n v="0"/>
    <n v="0"/>
    <n v="0"/>
    <n v="0"/>
    <n v="0"/>
    <n v="1070.9394347"/>
    <n v="0"/>
    <n v="0"/>
    <n v="1846.1616807"/>
  </r>
  <r>
    <x v="1"/>
    <s v="Q3 2020"/>
    <s v=" Chief_Almighty"/>
    <d v="2020-08-13T00:00:00"/>
    <s v="Chief_Almighty"/>
    <n v="20699.050000000021"/>
    <n v="0"/>
    <n v="0"/>
    <n v="0"/>
    <n v="0"/>
    <n v="0"/>
    <n v="1067.9644628000001"/>
    <n v="0"/>
    <n v="0"/>
    <n v="6876.9069632000001"/>
    <n v="0"/>
    <n v="415.81699739999999"/>
    <n v="0"/>
    <n v="3510.647515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609.203269400001"/>
    <n v="0"/>
    <n v="0"/>
    <n v="0"/>
    <n v="0"/>
    <n v="0"/>
    <n v="668.84476359999996"/>
    <n v="36.523562200000001"/>
    <n v="1549.962764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106.28804"/>
    <n v="58.0024722"/>
    <n v="0"/>
    <n v="0"/>
    <n v="0"/>
    <n v="0"/>
    <n v="0"/>
    <n v="0"/>
    <n v="0"/>
    <n v="0"/>
    <n v="0"/>
    <n v="356.97981160000001"/>
    <n v="0"/>
    <n v="0"/>
    <n v="2173.3151683000001"/>
  </r>
  <r>
    <x v="1"/>
    <s v="Q3 2020"/>
    <s v=" Chief_Almighty"/>
    <d v="2020-08-14T00:00:00"/>
    <s v="Chief_Almighty"/>
    <n v="32820.28000000005"/>
    <n v="0"/>
    <n v="0"/>
    <n v="0"/>
    <n v="0"/>
    <n v="0"/>
    <n v="1059.4020556999999"/>
    <n v="0"/>
    <n v="0"/>
    <n v="6886.5413755"/>
    <n v="0"/>
    <n v="415.15572609999998"/>
    <n v="0"/>
    <n v="3486.97448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32820.283143799999"/>
    <n v="0"/>
    <n v="0"/>
    <n v="0"/>
    <n v="0"/>
    <n v="0"/>
    <n v="674.88164870000003"/>
    <n v="29.7000384"/>
    <n v="1536.891959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102.83516299999999"/>
    <n v="56.507016800000002"/>
    <n v="0"/>
    <n v="0"/>
    <n v="0"/>
    <n v="2780.3600970000002"/>
    <n v="0"/>
    <n v="0"/>
    <n v="0"/>
    <n v="0"/>
    <n v="0"/>
    <n v="0"/>
    <n v="0"/>
    <n v="10650.523144799999"/>
    <n v="2352.5596879"/>
  </r>
  <r>
    <x v="1"/>
    <s v="Q3 2020"/>
    <s v=" Chief_Almighty"/>
    <d v="2020-08-15T00:00:00"/>
    <s v="Chief_Almighty"/>
    <n v="23392.790000000012"/>
    <n v="0"/>
    <n v="0"/>
    <n v="0"/>
    <n v="0"/>
    <n v="0"/>
    <n v="1045.5411466999999"/>
    <n v="0"/>
    <n v="0"/>
    <n v="6896.1892853999998"/>
    <n v="0"/>
    <n v="417.41546149999999"/>
    <n v="0"/>
    <n v="3418.618495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638.8804853"/>
    <n v="0"/>
    <n v="0"/>
    <n v="0"/>
    <n v="0"/>
    <n v="0"/>
    <n v="691.47842419999995"/>
    <n v="27.5230575"/>
    <n v="1509.7437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100.2281071"/>
    <n v="55.593162300000003"/>
    <n v="0"/>
    <n v="0"/>
    <n v="0"/>
    <n v="0"/>
    <n v="0"/>
    <n v="0"/>
    <n v="0"/>
    <n v="0"/>
    <n v="0"/>
    <n v="356.97981160000001"/>
    <n v="0"/>
    <n v="0"/>
    <n v="2331.6190230000002"/>
  </r>
  <r>
    <x v="1"/>
    <s v="Q3 2020"/>
    <s v=" Chief_Almighty"/>
    <d v="2020-08-16T00:00:00"/>
    <s v="Chief_Almighty"/>
    <n v="20404.270000000033"/>
    <n v="0"/>
    <n v="0"/>
    <n v="0"/>
    <n v="0"/>
    <n v="0"/>
    <n v="1029.6079099000001"/>
    <n v="0"/>
    <n v="0"/>
    <n v="6905.8507117999998"/>
    <n v="0"/>
    <n v="424.1580902"/>
    <n v="0"/>
    <n v="3332.516725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150.759923099999"/>
    <n v="0"/>
    <n v="0"/>
    <n v="0"/>
    <n v="0"/>
    <n v="0"/>
    <n v="722.94844209999997"/>
    <n v="23.488406300000001"/>
    <n v="1481.644768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100.1787552"/>
    <n v="54.538180599999997"/>
    <n v="0"/>
    <n v="0"/>
    <n v="0"/>
    <n v="0"/>
    <n v="0"/>
    <n v="0"/>
    <n v="0"/>
    <n v="0"/>
    <n v="0"/>
    <n v="0"/>
    <n v="0"/>
    <n v="0"/>
    <n v="2278.3528225"/>
  </r>
  <r>
    <x v="1"/>
    <s v="Q3 2020"/>
    <s v=" Chief_Almighty"/>
    <d v="2020-08-17T00:00:00"/>
    <s v="Chief_Almighty"/>
    <n v="18973.450000000008"/>
    <n v="0"/>
    <n v="0"/>
    <n v="0"/>
    <n v="0"/>
    <n v="0"/>
    <n v="1009.1374692000001"/>
    <n v="0"/>
    <n v="0"/>
    <n v="6915.5256737"/>
    <n v="0"/>
    <n v="439.40060360000001"/>
    <n v="0"/>
    <n v="3305.332247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155.867626899999"/>
    <n v="0"/>
    <n v="0"/>
    <n v="0"/>
    <n v="0"/>
    <n v="0"/>
    <n v="746.80338589999997"/>
    <n v="20.843292300000002"/>
    <n v="1441.985607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97.894124899999994"/>
    <n v="53.7124655"/>
    <n v="0"/>
    <n v="0"/>
    <n v="0"/>
    <n v="0"/>
    <n v="0"/>
    <n v="0"/>
    <n v="0"/>
    <n v="-1837.7360633000001"/>
    <n v="0"/>
    <n v="0"/>
    <n v="0"/>
    <n v="0"/>
    <n v="2165.4937103000002"/>
  </r>
  <r>
    <x v="1"/>
    <s v="Q3 2020"/>
    <s v=" Chief_Almighty"/>
    <d v="2020-08-18T00:00:00"/>
    <s v="Chief_Almighty"/>
    <n v="23156.780000000053"/>
    <n v="0"/>
    <n v="0"/>
    <n v="0"/>
    <n v="0"/>
    <n v="0"/>
    <n v="994.92086010000003"/>
    <n v="0"/>
    <n v="0"/>
    <n v="6925.2141899999997"/>
    <n v="0"/>
    <n v="461.52848390000003"/>
    <n v="0"/>
    <n v="3311.853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74.6465285999998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156.780655800001"/>
    <n v="0"/>
    <n v="0"/>
    <n v="0"/>
    <n v="0"/>
    <n v="0"/>
    <n v="717.10204429999999"/>
    <n v="17.509256100000002"/>
    <n v="1426.2582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93.429150100000001"/>
    <n v="53.279820399999998"/>
    <n v="0"/>
    <n v="0"/>
    <n v="0"/>
    <n v="0"/>
    <n v="0"/>
    <n v="0"/>
    <n v="0"/>
    <n v="0"/>
    <n v="0"/>
    <n v="356.97981160000001"/>
    <n v="0"/>
    <n v="0"/>
    <n v="2026.5840700000001"/>
  </r>
  <r>
    <x v="1"/>
    <s v="Q3 2020"/>
    <s v=" Chief_Almighty"/>
    <d v="2020-08-19T00:00:00"/>
    <s v="Chief_Almighty"/>
    <n v="16434.249999999975"/>
    <n v="0"/>
    <n v="0"/>
    <n v="0"/>
    <n v="0"/>
    <n v="0"/>
    <n v="995.4984078"/>
    <n v="0"/>
    <n v="0"/>
    <n v="6934.9162797999998"/>
    <n v="0"/>
    <n v="488.23135459999997"/>
    <n v="0"/>
    <n v="3358.607739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342.175107700001"/>
    <n v="0"/>
    <n v="0"/>
    <n v="0"/>
    <n v="0"/>
    <n v="0"/>
    <n v="697.72356690000004"/>
    <n v="15.042509600000001"/>
    <n v="1422.2281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88.197658799999999"/>
    <n v="53.217204000000002"/>
    <n v="0"/>
    <n v="0"/>
    <n v="0"/>
    <n v="0"/>
    <n v="0"/>
    <n v="0"/>
    <n v="0"/>
    <n v="0"/>
    <n v="0"/>
    <n v="713.95962320000001"/>
    <n v="0"/>
    <n v="0"/>
    <n v="1777.0775409"/>
  </r>
  <r>
    <x v="1"/>
    <s v="Q3 2020"/>
    <s v=" Chief_Almighty"/>
    <d v="2020-08-20T00:00:00"/>
    <s v="Chief_Almighty"/>
    <n v="20984.74000000002"/>
    <n v="0"/>
    <n v="0"/>
    <n v="0"/>
    <n v="0"/>
    <n v="0"/>
    <n v="1001.1925835"/>
    <n v="0"/>
    <n v="0"/>
    <n v="6944.6319620000004"/>
    <n v="0"/>
    <n v="512.92537249999998"/>
    <n v="0"/>
    <n v="3478.6858301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805.680377500001"/>
    <n v="0"/>
    <n v="0"/>
    <n v="0"/>
    <n v="0"/>
    <n v="0"/>
    <n v="680.22644390000005"/>
    <n v="14.192247399999999"/>
    <n v="1425.23795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83.660754699999998"/>
    <n v="53.370583799999999"/>
    <n v="0"/>
    <n v="0"/>
    <n v="0"/>
    <n v="0"/>
    <n v="0"/>
    <n v="0"/>
    <n v="0"/>
    <n v="0"/>
    <n v="0"/>
    <n v="356.97981160000001"/>
    <n v="0"/>
    <n v="0"/>
    <n v="1457.1017214999999"/>
  </r>
  <r>
    <x v="1"/>
    <s v="Q3 2020"/>
    <s v=" Chief_Almighty"/>
    <d v="2020-08-21T00:00:00"/>
    <s v="Chief_Almighty"/>
    <n v="20250.670000000013"/>
    <n v="0"/>
    <n v="0"/>
    <n v="0"/>
    <n v="0"/>
    <n v="0"/>
    <n v="1003.253369"/>
    <n v="0"/>
    <n v="0"/>
    <n v="6954.3612555999998"/>
    <n v="0"/>
    <n v="531.95789779999996"/>
    <n v="0"/>
    <n v="3597.887277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854.934784000001"/>
    <n v="0"/>
    <n v="0"/>
    <n v="0"/>
    <n v="0"/>
    <n v="0"/>
    <n v="661.73164399999996"/>
    <n v="15.508778"/>
    <n v="1429.754064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78.710539499999996"/>
    <n v="54.050315400000002"/>
    <n v="0"/>
    <n v="0"/>
    <n v="0"/>
    <n v="2780.3600970000002"/>
    <n v="0"/>
    <n v="0"/>
    <n v="0"/>
    <n v="0"/>
    <n v="0"/>
    <n v="713.95962320000001"/>
    <n v="0"/>
    <n v="0"/>
    <n v="1245.4491751"/>
  </r>
  <r>
    <x v="1"/>
    <s v="Q3 2020"/>
    <s v=" Chief_Almighty"/>
    <d v="2020-08-22T00:00:00"/>
    <s v="Chief_Almighty"/>
    <n v="23857.890000000036"/>
    <n v="0"/>
    <n v="0"/>
    <n v="0"/>
    <n v="0"/>
    <n v="0"/>
    <n v="1000.6384718"/>
    <n v="0"/>
    <n v="0"/>
    <n v="6964.1041797999997"/>
    <n v="0"/>
    <n v="544.57742229999997"/>
    <n v="0"/>
    <n v="3713.374318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97.6676970999997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755.5727511"/>
    <n v="0"/>
    <n v="0"/>
    <n v="0"/>
    <n v="0"/>
    <n v="0"/>
    <n v="635.37195870000005"/>
    <n v="20.9800416"/>
    <n v="1430.136076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71.336943099999999"/>
    <n v="55.321312399999997"/>
    <n v="0"/>
    <n v="0"/>
    <n v="0"/>
    <n v="0"/>
    <n v="0"/>
    <n v="0"/>
    <n v="0"/>
    <n v="0"/>
    <n v="0"/>
    <n v="0"/>
    <n v="0"/>
    <n v="0"/>
    <n v="934.11358140000004"/>
  </r>
  <r>
    <x v="1"/>
    <s v="Q3 2020"/>
    <s v=" Chief_Almighty"/>
    <d v="2020-08-23T00:00:00"/>
    <s v="Chief_Almighty"/>
    <n v="18869.239999999987"/>
    <n v="0"/>
    <n v="0"/>
    <n v="0"/>
    <n v="0"/>
    <n v="0"/>
    <n v="1004.4200018"/>
    <n v="0"/>
    <n v="0"/>
    <n v="6973.8607536999998"/>
    <n v="0"/>
    <n v="549.86115670000004"/>
    <n v="0"/>
    <n v="3808.119509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3.2535309999998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093.175902700001"/>
    <n v="0"/>
    <n v="0"/>
    <n v="0"/>
    <n v="0"/>
    <n v="0"/>
    <n v="630.23761909999996"/>
    <n v="29.689316399999999"/>
    <n v="1437.9517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63.978724499999998"/>
    <n v="59.485137399999999"/>
    <n v="0"/>
    <n v="0"/>
    <n v="0"/>
    <n v="0"/>
    <n v="0"/>
    <n v="0"/>
    <n v="0"/>
    <n v="0"/>
    <n v="0"/>
    <n v="0"/>
    <n v="0"/>
    <n v="0"/>
    <n v="224.3676878"/>
  </r>
  <r>
    <x v="1"/>
    <s v="Q3 2020"/>
    <s v=" Chief_Almighty"/>
    <d v="2020-08-24T00:00:00"/>
    <s v="Chief_Almighty"/>
    <n v="16469.839999999989"/>
    <n v="0"/>
    <n v="0"/>
    <n v="0"/>
    <n v="0"/>
    <n v="0"/>
    <n v="1052.6883404"/>
    <n v="0"/>
    <n v="0"/>
    <n v="6983.6309963000003"/>
    <n v="0"/>
    <n v="547.68230000000005"/>
    <n v="0"/>
    <n v="3862.892342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4.7908987000001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899.517319400002"/>
    <n v="0"/>
    <n v="0"/>
    <n v="0"/>
    <n v="0"/>
    <n v="0"/>
    <n v="624.62855330000002"/>
    <n v="39.828792999999997"/>
    <n v="1438.054886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56.187561100000003"/>
    <n v="68.651985199999999"/>
    <n v="0"/>
    <n v="0"/>
    <n v="0"/>
    <n v="0"/>
    <n v="0"/>
    <n v="0"/>
    <n v="0"/>
    <n v="-1837.7360633000001"/>
    <n v="0"/>
    <n v="713.95962320000001"/>
    <n v="0"/>
    <n v="0"/>
    <n v="166.78199269999999"/>
  </r>
  <r>
    <x v="1"/>
    <s v="Q3 2020"/>
    <s v=" Chief_Almighty"/>
    <d v="2020-08-25T00:00:00"/>
    <s v="Chief_Almighty"/>
    <n v="16754.54999999997"/>
    <n v="0"/>
    <n v="0"/>
    <n v="0"/>
    <n v="0"/>
    <n v="0"/>
    <n v="1170.1272644999999"/>
    <n v="0"/>
    <n v="0"/>
    <n v="6993.4149269"/>
    <n v="0"/>
    <n v="538.76357759999996"/>
    <n v="0"/>
    <n v="3900.6035960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173.291405600001"/>
    <n v="0"/>
    <n v="0"/>
    <n v="0"/>
    <n v="0"/>
    <n v="0"/>
    <n v="594.70502899999997"/>
    <n v="51.183658800000003"/>
    <n v="1441.253319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48.491854099999998"/>
    <n v="85.5595584"/>
    <n v="0"/>
    <n v="0"/>
    <n v="0"/>
    <n v="0"/>
    <n v="0"/>
    <n v="0"/>
    <n v="0"/>
    <n v="0"/>
    <n v="0"/>
    <n v="356.97981160000001"/>
    <n v="0"/>
    <n v="0"/>
    <n v="194.73369919999999"/>
  </r>
  <r>
    <x v="1"/>
    <s v="Q3 2020"/>
    <s v=" Chief_Almighty"/>
    <d v="2020-08-26T00:00:00"/>
    <s v="Chief_Almighty"/>
    <n v="15074.559999999974"/>
    <n v="0"/>
    <n v="0"/>
    <n v="0"/>
    <n v="0"/>
    <n v="0"/>
    <n v="1365.7302505"/>
    <n v="0"/>
    <n v="0"/>
    <n v="7003.2125644999996"/>
    <n v="0"/>
    <n v="526.4578894"/>
    <n v="0"/>
    <n v="3919.2842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074.560880200001"/>
    <n v="0"/>
    <n v="0"/>
    <n v="0"/>
    <n v="0"/>
    <n v="0"/>
    <n v="567.64106500000003"/>
    <n v="63.701553199999999"/>
    <n v="1439.6533185000001"/>
    <n v="0"/>
    <n v="0"/>
    <n v="0"/>
    <n v="0"/>
    <n v="0"/>
    <n v="0"/>
    <n v="0"/>
    <n v="0"/>
    <n v="0"/>
    <n v="0"/>
    <n v="-2985.0911282000002"/>
    <n v="0"/>
    <n v="0"/>
    <n v="0"/>
    <n v="0"/>
    <n v="0"/>
    <n v="0"/>
    <n v="0"/>
    <n v="0"/>
    <n v="0"/>
    <n v="0"/>
    <n v="0"/>
    <n v="0"/>
    <n v="0"/>
    <n v="0"/>
    <n v="523.30707859999995"/>
    <n v="42.365789999999997"/>
    <n v="108.5801962"/>
    <n v="0"/>
    <n v="0"/>
    <n v="0"/>
    <n v="0"/>
    <n v="0"/>
    <n v="0"/>
    <n v="0"/>
    <n v="0"/>
    <n v="0"/>
    <n v="0"/>
    <n v="0"/>
    <n v="0"/>
    <n v="225.55001189999999"/>
  </r>
  <r>
    <x v="1"/>
    <s v="Q3 2020"/>
    <s v=" Chief_Almighty"/>
    <d v="2020-08-27T00:00:00"/>
    <s v="Chief_Almighty"/>
    <n v="19277.339999999997"/>
    <n v="0"/>
    <n v="0"/>
    <n v="0"/>
    <n v="0"/>
    <n v="0"/>
    <n v="1653.7060088000001"/>
    <n v="0"/>
    <n v="0"/>
    <n v="7013.0239284999998"/>
    <n v="0"/>
    <n v="512.76762659999997"/>
    <n v="0"/>
    <n v="3961.328012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443.292208499999"/>
    <n v="0"/>
    <n v="0"/>
    <n v="0"/>
    <n v="0"/>
    <n v="0"/>
    <n v="554.4881805"/>
    <n v="77.339909800000001"/>
    <n v="1430.59309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37.629737599999999"/>
    <n v="130.47276350000001"/>
    <n v="0"/>
    <n v="0"/>
    <n v="0"/>
    <n v="0"/>
    <n v="0"/>
    <n v="0"/>
    <n v="0"/>
    <n v="0"/>
    <n v="0"/>
    <n v="0"/>
    <n v="0"/>
    <n v="0"/>
    <n v="274.46783909999999"/>
  </r>
  <r>
    <x v="1"/>
    <s v="Q3 2020"/>
    <s v=" Chief_Almighty"/>
    <d v="2020-08-28T00:00:00"/>
    <s v="Chief_Almighty"/>
    <n v="22356.74000000002"/>
    <n v="0"/>
    <n v="0"/>
    <n v="0"/>
    <n v="0"/>
    <n v="0"/>
    <n v="1989.9174297"/>
    <n v="0"/>
    <n v="0"/>
    <n v="7022.8490379000004"/>
    <n v="0"/>
    <n v="498.5860945"/>
    <n v="0"/>
    <n v="4099.6581549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673.5771264"/>
    <n v="0"/>
    <n v="0"/>
    <n v="0"/>
    <n v="0"/>
    <n v="0"/>
    <n v="531.71647040000005"/>
    <n v="89.926717800000006"/>
    <n v="1425.00173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33.001228699999999"/>
    <n v="147.1553241"/>
    <n v="0"/>
    <n v="0"/>
    <n v="0"/>
    <n v="0"/>
    <n v="0"/>
    <n v="0"/>
    <n v="0"/>
    <n v="0"/>
    <n v="0"/>
    <n v="713.95962320000001"/>
    <n v="0"/>
    <n v="0"/>
    <n v="324.33019730000001"/>
  </r>
  <r>
    <x v="1"/>
    <s v="Q3 2020"/>
    <s v=" Chief_Almighty"/>
    <d v="2020-08-29T00:00:00"/>
    <s v="Chief_Almighty"/>
    <n v="22083.070000000022"/>
    <n v="0"/>
    <n v="0"/>
    <n v="0"/>
    <n v="0"/>
    <n v="0"/>
    <n v="2318.7594899000001"/>
    <n v="0"/>
    <n v="0"/>
    <n v="7032.6879122"/>
    <n v="0"/>
    <n v="485.22886779999999"/>
    <n v="0"/>
    <n v="4231.1402354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9.7391428000001"/>
    <n v="0"/>
    <n v="0"/>
    <n v="0"/>
    <n v="0"/>
    <n v="0"/>
    <n v="0"/>
    <n v="0"/>
    <n v="0"/>
    <n v="0"/>
    <n v="2274.1678817000002"/>
    <n v="22083.072200400002"/>
    <n v="0"/>
    <n v="0"/>
    <n v="0"/>
    <n v="0"/>
    <n v="0"/>
    <n v="508.99298040000002"/>
    <n v="100.8644601"/>
    <n v="1425.352392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2.83144059999995"/>
    <n v="30.122032600000001"/>
    <n v="157.354298"/>
    <n v="0"/>
    <n v="0"/>
    <n v="0"/>
    <n v="0"/>
    <n v="0"/>
    <n v="0"/>
    <n v="0"/>
    <n v="0"/>
    <n v="0"/>
    <n v="713.95962320000001"/>
    <n v="0"/>
    <n v="0"/>
    <n v="371.87129349999998"/>
  </r>
  <r>
    <x v="1"/>
    <s v="Q3 2020"/>
    <s v=" Chief_Almighty"/>
    <d v="2020-08-30T00:00:00"/>
    <s v="Chief_Almighty"/>
    <n v="18770.050000000007"/>
    <n v="0"/>
    <n v="0"/>
    <n v="0"/>
    <n v="0"/>
    <n v="0"/>
    <n v="2597.2709086999998"/>
    <n v="0"/>
    <n v="0"/>
    <n v="7042.5405705000003"/>
    <n v="0"/>
    <n v="472.34603879999997"/>
    <n v="0"/>
    <n v="4340.6157074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902.281463300002"/>
    <n v="0"/>
    <n v="0"/>
    <n v="0"/>
    <n v="0"/>
    <n v="0"/>
    <n v="496.93779569999998"/>
    <n v="102.4305435"/>
    <n v="1432.1478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30.6899032"/>
    <n v="160.99024489999999"/>
    <n v="0"/>
    <n v="0"/>
    <n v="0"/>
    <n v="0"/>
    <n v="0"/>
    <n v="0"/>
    <n v="0"/>
    <n v="0"/>
    <n v="0"/>
    <n v="0"/>
    <n v="0"/>
    <n v="0"/>
    <n v="428.83681089999999"/>
  </r>
  <r>
    <x v="1"/>
    <s v="Q3 2020"/>
    <s v=" Chief_Almighty"/>
    <d v="2020-08-31T00:00:00"/>
    <s v="Chief_Almighty"/>
    <n v="19046.910000000011"/>
    <n v="0"/>
    <n v="0"/>
    <n v="0"/>
    <n v="0"/>
    <n v="0"/>
    <n v="2788.558567"/>
    <n v="0"/>
    <n v="0"/>
    <n v="7052.4070321999998"/>
    <n v="0"/>
    <n v="460.1757106"/>
    <n v="0"/>
    <n v="4417.3737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440.943721799998"/>
    <n v="0"/>
    <n v="0"/>
    <n v="0"/>
    <n v="0"/>
    <n v="0"/>
    <n v="489.51429239999999"/>
    <n v="103.4345987"/>
    <n v="1431.386276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32.173097499999997"/>
    <n v="159.99065730000001"/>
    <n v="0"/>
    <n v="0"/>
    <n v="0"/>
    <n v="0"/>
    <n v="0"/>
    <n v="0"/>
    <n v="0"/>
    <n v="-1837.7360633000001"/>
    <n v="0"/>
    <n v="1070.9394347"/>
    <n v="0"/>
    <n v="0"/>
    <n v="484.77558010000001"/>
  </r>
  <r>
    <x v="1"/>
    <s v="Q3 2020"/>
    <s v=" Chief_Almighty"/>
    <d v="2020-09-01T00:00:00"/>
    <s v="Chief_Almighty"/>
    <n v="23670.529999999992"/>
    <n v="0"/>
    <n v="0"/>
    <n v="0"/>
    <n v="0"/>
    <n v="0"/>
    <n v="2891.7041552999999"/>
    <n v="0"/>
    <n v="0"/>
    <n v="7062.2873165999999"/>
    <n v="0"/>
    <n v="450.5023506"/>
    <n v="0"/>
    <n v="4489.3305463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4.0082907000001"/>
    <n v="0"/>
    <n v="2274.1678817000002"/>
    <n v="22898.671130499999"/>
    <n v="0"/>
    <n v="0"/>
    <n v="0"/>
    <n v="0"/>
    <n v="0"/>
    <n v="458.04610400000001"/>
    <n v="99.261767199999994"/>
    <n v="1440.1715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4.25835460000002"/>
    <n v="32.5746015"/>
    <n v="158.9391364"/>
    <n v="0"/>
    <n v="0"/>
    <n v="0"/>
    <n v="0"/>
    <n v="0"/>
    <n v="0"/>
    <n v="0"/>
    <n v="0"/>
    <n v="0"/>
    <n v="356.97981160000001"/>
    <n v="0"/>
    <n v="0"/>
    <n v="546.4391425"/>
  </r>
  <r>
    <x v="1"/>
    <s v="Q3 2020"/>
    <s v=" Chief_Almighty"/>
    <d v="2020-09-02T00:00:00"/>
    <s v="Chief_Almighty"/>
    <n v="21430.930000000015"/>
    <n v="0"/>
    <n v="0"/>
    <n v="0"/>
    <n v="0"/>
    <n v="0"/>
    <n v="2929.2526300999998"/>
    <n v="0"/>
    <n v="0"/>
    <n v="7072.1814432000001"/>
    <n v="0"/>
    <n v="442.6155546"/>
    <n v="0"/>
    <n v="4531.2320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0.9122248000001"/>
    <n v="0"/>
    <n v="2274.1678817000002"/>
    <n v="22472.832715"/>
    <n v="0"/>
    <n v="0"/>
    <n v="0"/>
    <n v="0"/>
    <n v="0"/>
    <n v="473.74084440000001"/>
    <n v="94.700364100000002"/>
    <n v="1438.5545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4.80059660000001"/>
    <n v="29.967194200000002"/>
    <n v="158.95373280000001"/>
    <n v="0"/>
    <n v="0"/>
    <n v="0"/>
    <n v="0"/>
    <n v="0"/>
    <n v="0"/>
    <n v="0"/>
    <n v="0"/>
    <n v="0"/>
    <n v="356.97981160000001"/>
    <n v="0"/>
    <n v="0"/>
    <n v="594.77372649999995"/>
  </r>
  <r>
    <x v="1"/>
    <s v="Q3 2020"/>
    <s v=" Chief_Almighty"/>
    <d v="2020-09-03T00:00:00"/>
    <s v="Chief_Almighty"/>
    <n v="20843.990000000016"/>
    <n v="0"/>
    <n v="0"/>
    <n v="0"/>
    <n v="0"/>
    <n v="0"/>
    <n v="2961.5861340000001"/>
    <n v="0"/>
    <n v="0"/>
    <n v="7082.0894312"/>
    <n v="0"/>
    <n v="435.83262660000003"/>
    <n v="0"/>
    <n v="4564.289272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372.591227000001"/>
    <n v="0"/>
    <n v="0"/>
    <n v="0"/>
    <n v="0"/>
    <n v="0"/>
    <n v="518.76168619999999"/>
    <n v="90.484919500000004"/>
    <n v="1443.877203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5.75187260000001"/>
    <n v="27.937145099999999"/>
    <n v="160.15210060000001"/>
    <n v="0"/>
    <n v="0"/>
    <n v="0"/>
    <n v="0"/>
    <n v="0"/>
    <n v="0"/>
    <n v="0"/>
    <n v="0"/>
    <n v="0"/>
    <n v="713.95962320000001"/>
    <n v="0"/>
    <n v="0"/>
    <n v="623.70118109999999"/>
  </r>
  <r>
    <x v="1"/>
    <s v="Q3 2020"/>
    <s v=" Chief_Almighty"/>
    <d v="2020-09-04T00:00:00"/>
    <s v="Chief_Almighty"/>
    <n v="26004.740000000023"/>
    <n v="0"/>
    <n v="0"/>
    <n v="0"/>
    <n v="0"/>
    <n v="0"/>
    <n v="3109.2210958000001"/>
    <n v="0"/>
    <n v="0"/>
    <n v="7092.0113000000001"/>
    <n v="0"/>
    <n v="429.52106099999997"/>
    <n v="0"/>
    <n v="4541.6558639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371.095988900001"/>
    <n v="0"/>
    <n v="0"/>
    <n v="0"/>
    <n v="0"/>
    <n v="0"/>
    <n v="577.17625820000001"/>
    <n v="88.111553299999997"/>
    <n v="1457.282190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.22751060000002"/>
    <n v="26.106511600000001"/>
    <n v="161.95954900000001"/>
    <n v="0"/>
    <n v="0"/>
    <n v="0"/>
    <n v="2780.3600970000002"/>
    <n v="0"/>
    <n v="0"/>
    <n v="0"/>
    <n v="0"/>
    <n v="0"/>
    <n v="713.95962320000001"/>
    <n v="0"/>
    <n v="0"/>
    <n v="653.33534380000003"/>
  </r>
  <r>
    <x v="1"/>
    <s v="Q3 2020"/>
    <s v=" Chief_Almighty"/>
    <d v="2020-09-05T00:00:00"/>
    <s v="Chief_Almighty"/>
    <n v="23312.130000000026"/>
    <n v="0"/>
    <n v="0"/>
    <n v="0"/>
    <n v="0"/>
    <n v="0"/>
    <n v="3394.4562724000002"/>
    <n v="0"/>
    <n v="0"/>
    <n v="7101.9470693000003"/>
    <n v="0"/>
    <n v="423.36070210000003"/>
    <n v="0"/>
    <n v="4467.7941400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519.216919999999"/>
    <n v="0"/>
    <n v="0"/>
    <n v="0"/>
    <n v="0"/>
    <n v="0"/>
    <n v="632.05934939999997"/>
    <n v="75.646018600000005"/>
    <n v="1479.09953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7.17878660000002"/>
    <n v="23.972721"/>
    <n v="162.78869130000001"/>
    <n v="0"/>
    <n v="0"/>
    <n v="0"/>
    <n v="0"/>
    <n v="0"/>
    <n v="0"/>
    <n v="0"/>
    <n v="0"/>
    <n v="0"/>
    <n v="356.97981160000001"/>
    <n v="0"/>
    <n v="0"/>
    <n v="679.76578789999996"/>
  </r>
  <r>
    <x v="1"/>
    <s v="Q3 2020"/>
    <s v=" Chief_Almighty"/>
    <d v="2020-09-06T00:00:00"/>
    <s v="Chief_Almighty"/>
    <n v="20079.830000000009"/>
    <n v="0"/>
    <n v="0"/>
    <n v="0"/>
    <n v="0"/>
    <n v="0"/>
    <n v="3713.7723798000002"/>
    <n v="0"/>
    <n v="0"/>
    <n v="7111.8967583000003"/>
    <n v="0"/>
    <n v="415.11177959999998"/>
    <n v="0"/>
    <n v="4343.7268753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079.831366099999"/>
    <n v="0"/>
    <n v="0"/>
    <n v="0"/>
    <n v="0"/>
    <n v="0"/>
    <n v="704.96505260000004"/>
    <n v="74.017920000000004"/>
    <n v="1511.626425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514.1477408999999"/>
    <n v="0"/>
    <n v="0"/>
    <n v="0"/>
    <n v="0"/>
    <n v="437.65442460000003"/>
    <n v="21.811946500000001"/>
    <n v="159.41022520000001"/>
    <n v="0"/>
    <n v="0"/>
    <n v="0"/>
    <n v="0"/>
    <n v="0"/>
    <n v="0"/>
    <n v="0"/>
    <n v="0"/>
    <n v="0"/>
    <n v="0"/>
    <n v="0"/>
    <n v="0"/>
    <n v="825.81728810000004"/>
  </r>
  <r>
    <x v="1"/>
    <s v="Q3 2020"/>
    <s v=" Chief_Almighty"/>
    <d v="2020-09-07T00:00:00"/>
    <s v="Chief_Almighty"/>
    <n v="20362.560000000023"/>
    <n v="0"/>
    <n v="0"/>
    <n v="0"/>
    <n v="0"/>
    <n v="0"/>
    <n v="3965.5818082000001"/>
    <n v="0"/>
    <n v="0"/>
    <n v="7121.8603867000002"/>
    <n v="0"/>
    <n v="406.31252130000001"/>
    <n v="0"/>
    <n v="4199.7833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324.730544400001"/>
    <n v="0"/>
    <n v="0"/>
    <n v="0"/>
    <n v="0"/>
    <n v="0"/>
    <n v="769.97941779999996"/>
    <n v="73.328053299999993"/>
    <n v="1554.876125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4.25835460000002"/>
    <n v="20.022997700000001"/>
    <n v="153.32516509999999"/>
    <n v="0"/>
    <n v="0"/>
    <n v="0"/>
    <n v="0"/>
    <n v="0"/>
    <n v="0"/>
    <n v="0"/>
    <n v="-1837.7360633000001"/>
    <n v="0"/>
    <n v="0"/>
    <n v="0"/>
    <n v="0"/>
    <n v="1118.9704138"/>
  </r>
  <r>
    <x v="1"/>
    <s v="Q3 2020"/>
    <s v=" Chief_Almighty"/>
    <d v="2020-09-08T00:00:00"/>
    <s v="Chief_Almighty"/>
    <n v="17723.35999999999"/>
    <n v="0"/>
    <n v="0"/>
    <n v="0"/>
    <n v="0"/>
    <n v="0"/>
    <n v="4102.7846203999998"/>
    <n v="0"/>
    <n v="0"/>
    <n v="7131.8379739000002"/>
    <n v="0"/>
    <n v="400.36368870000001"/>
    <n v="0"/>
    <n v="4069.983995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956.294659700001"/>
    <n v="0"/>
    <n v="0"/>
    <n v="0"/>
    <n v="0"/>
    <n v="0"/>
    <n v="806.92891550000002"/>
    <n v="74.297257500000001"/>
    <n v="1599.793348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4.25835460000002"/>
    <n v="21.778097299999999"/>
    <n v="146.12043919999999"/>
    <n v="0"/>
    <n v="0"/>
    <n v="0"/>
    <n v="0"/>
    <n v="0"/>
    <n v="0"/>
    <n v="0"/>
    <n v="0"/>
    <n v="0"/>
    <n v="356.97981160000001"/>
    <n v="0"/>
    <n v="0"/>
    <n v="1467.0001262000001"/>
  </r>
  <r>
    <x v="1"/>
    <s v="Q3 2020"/>
    <s v=" Chief_Almighty"/>
    <d v="2020-09-09T00:00:00"/>
    <s v="Chief_Almighty"/>
    <n v="15622.499999999975"/>
    <n v="0"/>
    <n v="0"/>
    <n v="0"/>
    <n v="0"/>
    <n v="0"/>
    <n v="4119.2195227000002"/>
    <n v="0"/>
    <n v="0"/>
    <n v="7141.8295396000003"/>
    <n v="0"/>
    <n v="396.36653009999998"/>
    <n v="0"/>
    <n v="3990.8276557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622.501429100001"/>
    <n v="0"/>
    <n v="0"/>
    <n v="0"/>
    <n v="0"/>
    <n v="0"/>
    <n v="812.33866890000002"/>
    <n v="75.4045129"/>
    <n v="1619.7271581"/>
    <n v="0"/>
    <n v="0"/>
    <n v="0"/>
    <n v="0"/>
    <n v="0"/>
    <n v="0"/>
    <n v="0"/>
    <n v="0"/>
    <n v="0"/>
    <n v="0"/>
    <n v="0"/>
    <n v="0"/>
    <n v="0"/>
    <n v="-7269.9857861"/>
    <n v="0"/>
    <n v="0"/>
    <n v="0"/>
    <n v="0"/>
    <n v="0"/>
    <n v="0"/>
    <n v="0"/>
    <n v="0"/>
    <n v="0"/>
    <n v="0"/>
    <n v="0"/>
    <n v="504.25835460000002"/>
    <n v="30.387108900000001"/>
    <n v="141.34390629999999"/>
    <n v="0"/>
    <n v="0"/>
    <n v="0"/>
    <n v="0"/>
    <n v="0"/>
    <n v="0"/>
    <n v="0"/>
    <n v="0"/>
    <n v="0"/>
    <n v="0"/>
    <n v="0"/>
    <n v="0"/>
    <n v="1786.6162260999999"/>
  </r>
  <r>
    <x v="1"/>
    <s v="Q3 2020"/>
    <s v=" Chief_Almighty"/>
    <d v="2020-09-10T00:00:00"/>
    <s v="Chief_Almighty"/>
    <n v="21139.770000000019"/>
    <n v="0"/>
    <n v="0"/>
    <n v="0"/>
    <n v="0"/>
    <n v="0"/>
    <n v="4030.4464137"/>
    <n v="0"/>
    <n v="0"/>
    <n v="7151.8351032"/>
    <n v="0"/>
    <n v="396.72199460000002"/>
    <n v="0"/>
    <n v="3908.333784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333.7756544"/>
    <n v="0"/>
    <n v="0"/>
    <n v="0"/>
    <n v="0"/>
    <n v="0"/>
    <n v="798.36156410000001"/>
    <n v="81.911363600000001"/>
    <n v="1613.99196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42.096927399999998"/>
    <n v="139.43425999999999"/>
    <n v="0"/>
    <n v="0"/>
    <n v="0"/>
    <n v="0"/>
    <n v="0"/>
    <n v="0"/>
    <n v="0"/>
    <n v="0"/>
    <n v="0"/>
    <n v="356.97981160000001"/>
    <n v="0"/>
    <n v="0"/>
    <n v="2025.7117197"/>
  </r>
  <r>
    <x v="1"/>
    <s v="Q3 2020"/>
    <s v=" Chief_Almighty"/>
    <d v="2020-09-11T00:00:00"/>
    <s v="Chief_Almighty"/>
    <n v="27717.830000000031"/>
    <n v="0"/>
    <n v="0"/>
    <n v="0"/>
    <n v="0"/>
    <n v="0"/>
    <n v="3867.5412369999999"/>
    <n v="0"/>
    <n v="0"/>
    <n v="7161.8546844000002"/>
    <n v="0"/>
    <n v="395.6218902"/>
    <n v="0"/>
    <n v="3757.481303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61.02070190000001"/>
    <n v="0"/>
    <n v="0"/>
    <n v="0"/>
    <n v="0"/>
    <n v="0"/>
    <n v="0"/>
    <n v="0"/>
    <n v="0"/>
    <n v="0"/>
    <n v="0"/>
    <n v="0"/>
    <n v="0"/>
    <n v="0"/>
    <n v="0"/>
    <n v="0"/>
    <n v="2274.1678817000002"/>
    <n v="25749.7233132"/>
    <n v="0"/>
    <n v="0"/>
    <n v="0"/>
    <n v="0"/>
    <n v="0"/>
    <n v="787.97646550000002"/>
    <n v="98.031114000000002"/>
    <n v="1586.959786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52.339814799999999"/>
    <n v="135.22544809999999"/>
    <n v="0"/>
    <n v="0"/>
    <n v="0"/>
    <n v="2780.3600970000002"/>
    <n v="0"/>
    <n v="0"/>
    <n v="0"/>
    <n v="0"/>
    <n v="0"/>
    <n v="356.97981160000001"/>
    <n v="0"/>
    <n v="0"/>
    <n v="2142.4216144000002"/>
  </r>
  <r>
    <x v="1"/>
    <s v="Q3 2020"/>
    <s v=" Chief_Almighty"/>
    <d v="2020-09-12T00:00:00"/>
    <s v="Chief_Almighty"/>
    <n v="18406.399999999991"/>
    <n v="0"/>
    <n v="0"/>
    <n v="0"/>
    <n v="0"/>
    <n v="0"/>
    <n v="3674.5235425000001"/>
    <n v="0"/>
    <n v="0"/>
    <n v="7171.8883028"/>
    <n v="0"/>
    <n v="393.0926556"/>
    <n v="0"/>
    <n v="3623.1863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9.960514200000006"/>
    <n v="0"/>
    <n v="0"/>
    <n v="0"/>
    <n v="0"/>
    <n v="0"/>
    <n v="0"/>
    <n v="0"/>
    <n v="0"/>
    <n v="0"/>
    <n v="0"/>
    <n v="0"/>
    <n v="0"/>
    <n v="0"/>
    <n v="0"/>
    <n v="0"/>
    <n v="2274.1678817000002"/>
    <n v="22369.6868106"/>
    <n v="0"/>
    <n v="0"/>
    <n v="0"/>
    <n v="0"/>
    <n v="0"/>
    <n v="751.97197310000001"/>
    <n v="113.909824"/>
    <n v="1550.3746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57.216325500000004"/>
    <n v="133.0771407"/>
    <n v="0"/>
    <n v="0"/>
    <n v="0"/>
    <n v="0"/>
    <n v="0"/>
    <n v="0"/>
    <n v="0"/>
    <n v="0"/>
    <n v="0"/>
    <n v="0"/>
    <n v="0"/>
    <n v="0"/>
    <n v="2182.9314528999998"/>
  </r>
  <r>
    <x v="1"/>
    <s v="Q3 2020"/>
    <s v=" Chief_Almighty"/>
    <d v="2020-09-13T00:00:00"/>
    <s v="Chief_Almighty"/>
    <n v="16092.339999999971"/>
    <n v="0"/>
    <n v="0"/>
    <n v="0"/>
    <n v="0"/>
    <n v="0"/>
    <n v="3471.8661848000002"/>
    <n v="0"/>
    <n v="0"/>
    <n v="7181.9359782000001"/>
    <n v="0"/>
    <n v="390.2552364"/>
    <n v="0"/>
    <n v="3499.162106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.707216199999998"/>
    <n v="0"/>
    <n v="0"/>
    <n v="0"/>
    <n v="0"/>
    <n v="0"/>
    <n v="0"/>
    <n v="0"/>
    <n v="0"/>
    <n v="0"/>
    <n v="0"/>
    <n v="0"/>
    <n v="0"/>
    <n v="0"/>
    <n v="0"/>
    <n v="0"/>
    <n v="2274.1678817000002"/>
    <n v="16092.3412431"/>
    <n v="0"/>
    <n v="0"/>
    <n v="0"/>
    <n v="0"/>
    <n v="0"/>
    <n v="744.50565770000003"/>
    <n v="128.1912135"/>
    <n v="1498.7993864"/>
    <n v="0"/>
    <n v="0"/>
    <n v="0"/>
    <n v="0"/>
    <n v="0"/>
    <n v="0"/>
    <n v="0"/>
    <n v="0"/>
    <n v="0"/>
    <n v="0"/>
    <n v="0"/>
    <n v="-5947.9843795999996"/>
    <n v="0"/>
    <n v="0"/>
    <n v="0"/>
    <n v="0"/>
    <n v="0"/>
    <n v="0"/>
    <n v="0"/>
    <n v="0"/>
    <n v="0"/>
    <n v="0"/>
    <n v="0"/>
    <n v="0"/>
    <n v="0"/>
    <n v="542.35580259999995"/>
    <n v="60.554590400000002"/>
    <n v="132.20003689999999"/>
    <n v="0"/>
    <n v="0"/>
    <n v="0"/>
    <n v="0"/>
    <n v="0"/>
    <n v="0"/>
    <n v="0"/>
    <n v="0"/>
    <n v="0"/>
    <n v="0"/>
    <n v="0"/>
    <n v="0"/>
    <n v="2156.0386139000002"/>
  </r>
  <r>
    <x v="1"/>
    <s v="Q3 2020"/>
    <s v=" Chief_Almighty"/>
    <d v="2020-09-14T00:00:00"/>
    <s v="Chief_Almighty"/>
    <n v="17337.649999999983"/>
    <n v="0"/>
    <n v="0"/>
    <n v="0"/>
    <n v="0"/>
    <n v="0"/>
    <n v="3256.1430260000002"/>
    <n v="0"/>
    <n v="0"/>
    <n v="7191.9977300999999"/>
    <n v="0"/>
    <n v="386.56837139999999"/>
    <n v="0"/>
    <n v="3430.383873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091.386466399999"/>
    <n v="0"/>
    <n v="0"/>
    <n v="0"/>
    <n v="0"/>
    <n v="0"/>
    <n v="720.86369049999996"/>
    <n v="134.3113874"/>
    <n v="1442.254654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.22751060000002"/>
    <n v="63.5407704"/>
    <n v="130.91349489999999"/>
    <n v="0"/>
    <n v="0"/>
    <n v="0"/>
    <n v="0"/>
    <n v="0"/>
    <n v="0"/>
    <n v="0"/>
    <n v="-1837.7360633000001"/>
    <n v="0"/>
    <n v="356.97981160000001"/>
    <n v="0"/>
    <n v="0"/>
    <n v="2074.7701778000001"/>
  </r>
  <r>
    <x v="1"/>
    <s v="Q3 2020"/>
    <s v=" Chief_Almighty"/>
    <d v="2020-09-15T00:00:00"/>
    <s v="Chief_Almighty"/>
    <n v="20213.450000000019"/>
    <n v="0"/>
    <n v="0"/>
    <n v="0"/>
    <n v="0"/>
    <n v="0"/>
    <n v="3158.6474124000001"/>
    <n v="0"/>
    <n v="0"/>
    <n v="7202.0735783999999"/>
    <n v="0"/>
    <n v="383.8933796"/>
    <n v="0"/>
    <n v="3421.5099891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247.5316255"/>
    <n v="0"/>
    <n v="0"/>
    <n v="0"/>
    <n v="0"/>
    <n v="0"/>
    <n v="699.55346610000004"/>
    <n v="138.69368739999999"/>
    <n v="1394.3619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.22751060000002"/>
    <n v="66.469507699999994"/>
    <n v="126.61797730000001"/>
    <n v="0"/>
    <n v="0"/>
    <n v="0"/>
    <n v="0"/>
    <n v="0"/>
    <n v="0"/>
    <n v="0"/>
    <n v="0"/>
    <n v="0"/>
    <n v="0"/>
    <n v="0"/>
    <n v="0"/>
    <n v="1915.3151636"/>
  </r>
  <r>
    <x v="1"/>
    <s v="Q3 2020"/>
    <s v=" Chief_Almighty"/>
    <d v="2020-09-16T00:00:00"/>
    <s v="Chief_Almighty"/>
    <n v="20013.860000000022"/>
    <n v="0"/>
    <n v="0"/>
    <n v="0"/>
    <n v="0"/>
    <n v="0"/>
    <n v="3309.0961244"/>
    <n v="0"/>
    <n v="0"/>
    <n v="7212.1635428"/>
    <n v="0"/>
    <n v="382.16462030000002"/>
    <n v="0"/>
    <n v="3436.6136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102.6608371"/>
    <n v="0"/>
    <n v="0"/>
    <n v="0"/>
    <n v="0"/>
    <n v="0"/>
    <n v="674.40378940000005"/>
    <n v="140.31226810000001"/>
    <n v="1340.296486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.22751060000002"/>
    <n v="69.328370199999995"/>
    <n v="122.44631510000001"/>
    <n v="0"/>
    <n v="0"/>
    <n v="0"/>
    <n v="0"/>
    <n v="0"/>
    <n v="0"/>
    <n v="0"/>
    <n v="0"/>
    <n v="0"/>
    <n v="0"/>
    <n v="0"/>
    <n v="0"/>
    <n v="1675.4400839"/>
  </r>
  <r>
    <x v="1"/>
    <s v="Q3 2020"/>
    <s v=" Chief_Almighty"/>
    <d v="2020-09-17T00:00:00"/>
    <s v="Chief_Almighty"/>
    <n v="21275.780000000013"/>
    <n v="0"/>
    <n v="0"/>
    <n v="0"/>
    <n v="0"/>
    <n v="0"/>
    <n v="3699.9207231"/>
    <n v="0"/>
    <n v="0"/>
    <n v="7222.2676429000003"/>
    <n v="0"/>
    <n v="381.31503700000002"/>
    <n v="0"/>
    <n v="3442.1400847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819.242210600001"/>
    <n v="0"/>
    <n v="0"/>
    <n v="0"/>
    <n v="0"/>
    <n v="0"/>
    <n v="657.35188679999999"/>
    <n v="140.0437541"/>
    <n v="1279.994784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.22751060000002"/>
    <n v="72.317151300000006"/>
    <n v="114.9691069"/>
    <n v="0"/>
    <n v="0"/>
    <n v="0"/>
    <n v="0"/>
    <n v="0"/>
    <n v="0"/>
    <n v="0"/>
    <n v="0"/>
    <n v="0"/>
    <n v="713.95962320000001"/>
    <n v="0"/>
    <n v="0"/>
    <n v="1354.5668740000001"/>
  </r>
  <r>
    <x v="1"/>
    <s v="Q3 2020"/>
    <s v=" Chief_Almighty"/>
    <d v="2020-09-18T00:00:00"/>
    <s v="Chief_Almighty"/>
    <n v="24354.150000000016"/>
    <n v="0"/>
    <n v="0"/>
    <n v="0"/>
    <n v="0"/>
    <n v="0"/>
    <n v="4237.4208202"/>
    <n v="0"/>
    <n v="0"/>
    <n v="7232.3858988000002"/>
    <n v="0"/>
    <n v="380.42966999999999"/>
    <n v="0"/>
    <n v="3512.3963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266.068846499998"/>
    <n v="0"/>
    <n v="0"/>
    <n v="0"/>
    <n v="0"/>
    <n v="0"/>
    <n v="649.43032689999995"/>
    <n v="136.36953589999999"/>
    <n v="1234.0976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.22751060000002"/>
    <n v="77.175416999999996"/>
    <n v="106.47896059999999"/>
    <n v="0"/>
    <n v="0"/>
    <n v="0"/>
    <n v="2780.3600970000002"/>
    <n v="0"/>
    <n v="0"/>
    <n v="0"/>
    <n v="0"/>
    <n v="0"/>
    <n v="356.97981160000001"/>
    <n v="0"/>
    <n v="0"/>
    <n v="822.14880029999995"/>
  </r>
  <r>
    <x v="1"/>
    <s v="Q3 2020"/>
    <s v=" Chief_Almighty"/>
    <d v="2020-09-19T00:00:00"/>
    <s v="Chief_Almighty"/>
    <n v="25860.850000000017"/>
    <n v="0"/>
    <n v="0"/>
    <n v="0"/>
    <n v="0"/>
    <n v="0"/>
    <n v="4761.5079071999999"/>
    <n v="0"/>
    <n v="0"/>
    <n v="7242.5183300999997"/>
    <n v="0"/>
    <n v="379.13705979999997"/>
    <n v="0"/>
    <n v="3546.485439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941.7278276"/>
    <n v="0"/>
    <n v="0"/>
    <n v="0"/>
    <n v="0"/>
    <n v="0"/>
    <n v="646.97898120000002"/>
    <n v="132.80172210000001"/>
    <n v="1183.9759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83.681337200000002"/>
    <n v="99.128984399999993"/>
    <n v="0"/>
    <n v="0"/>
    <n v="0"/>
    <n v="0"/>
    <n v="0"/>
    <n v="0"/>
    <n v="0"/>
    <n v="0"/>
    <n v="0"/>
    <n v="713.95962320000001"/>
    <n v="0"/>
    <n v="0"/>
    <n v="420.68127509999999"/>
  </r>
  <r>
    <x v="1"/>
    <s v="Q3 2020"/>
    <s v=" Chief_Almighty"/>
    <d v="2020-09-20T00:00:00"/>
    <s v="Chief_Almighty"/>
    <n v="20825.990000000002"/>
    <n v="0"/>
    <n v="0"/>
    <n v="0"/>
    <n v="0"/>
    <n v="0"/>
    <n v="5173.9836679999999"/>
    <n v="0"/>
    <n v="0"/>
    <n v="7252.6649567000004"/>
    <n v="0"/>
    <n v="377.84387850000002"/>
    <n v="0"/>
    <n v="3499.260278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711.235437700001"/>
    <n v="0"/>
    <n v="0"/>
    <n v="0"/>
    <n v="0"/>
    <n v="0"/>
    <n v="635.43143320000001"/>
    <n v="91.614299799999998"/>
    <n v="1140.4807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7.17878660000002"/>
    <n v="91.949579400000005"/>
    <n v="92.302017699999993"/>
    <n v="0"/>
    <n v="0"/>
    <n v="0"/>
    <n v="0"/>
    <n v="0"/>
    <n v="0"/>
    <n v="0"/>
    <n v="0"/>
    <n v="0"/>
    <n v="356.97981160000001"/>
    <n v="0"/>
    <n v="0"/>
    <n v="277.37794700000001"/>
  </r>
  <r>
    <x v="1"/>
    <s v="Q3 2020"/>
    <s v=" Chief_Almighty"/>
    <d v="2020-09-21T00:00:00"/>
    <s v="Chief_Almighty"/>
    <n v="19964.32"/>
    <n v="0"/>
    <n v="0"/>
    <n v="0"/>
    <n v="0"/>
    <n v="0"/>
    <n v="5423.1393582000001"/>
    <n v="0"/>
    <n v="0"/>
    <n v="7262.8257985999999"/>
    <n v="0"/>
    <n v="374.54543439999998"/>
    <n v="0"/>
    <n v="3420.3805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262.3017292"/>
    <n v="0"/>
    <n v="0"/>
    <n v="0"/>
    <n v="0"/>
    <n v="0"/>
    <n v="627.11979589999999"/>
    <n v="93.310826199999994"/>
    <n v="1107.3747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101.8792309"/>
    <n v="88.486269699999994"/>
    <n v="0"/>
    <n v="0"/>
    <n v="0"/>
    <n v="0"/>
    <n v="0"/>
    <n v="0"/>
    <n v="0"/>
    <n v="-1837.7360633000001"/>
    <n v="0"/>
    <n v="713.95962320000001"/>
    <n v="0"/>
    <n v="0"/>
    <n v="156.14502450000001"/>
  </r>
  <r>
    <x v="1"/>
    <s v="Q3 2020"/>
    <s v=" Chief_Almighty"/>
    <d v="2020-09-22T00:00:00"/>
    <s v="Chief_Almighty"/>
    <n v="21340.830000000027"/>
    <n v="0"/>
    <n v="0"/>
    <n v="0"/>
    <n v="0"/>
    <n v="0"/>
    <n v="5629.1497220000001"/>
    <n v="0"/>
    <n v="0"/>
    <n v="7273.0008755999997"/>
    <n v="0"/>
    <n v="370.01525470000001"/>
    <n v="0"/>
    <n v="3336.987368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795.956687900001"/>
    <n v="0"/>
    <n v="0"/>
    <n v="0"/>
    <n v="0"/>
    <n v="0"/>
    <n v="599.61292370000001"/>
    <n v="94.225135899999998"/>
    <n v="1101.77457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107.4804283"/>
    <n v="86.353443100000007"/>
    <n v="0"/>
    <n v="0"/>
    <n v="0"/>
    <n v="0"/>
    <n v="0"/>
    <n v="0"/>
    <n v="0"/>
    <n v="0"/>
    <n v="0"/>
    <n v="356.97981160000001"/>
    <n v="0"/>
    <n v="0"/>
    <n v="109.50596950000001"/>
  </r>
  <r>
    <x v="1"/>
    <s v="Q3 2020"/>
    <s v=" Chief_Almighty"/>
    <d v="2020-09-23T00:00:00"/>
    <s v="Chief_Almighty"/>
    <n v="20972.440000000017"/>
    <n v="0"/>
    <n v="0"/>
    <n v="0"/>
    <n v="0"/>
    <n v="0"/>
    <n v="5862.5145504000002"/>
    <n v="0"/>
    <n v="0"/>
    <n v="7283.1902077000004"/>
    <n v="0"/>
    <n v="366.34277409999999"/>
    <n v="0"/>
    <n v="3260.914770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284.0072335"/>
    <n v="0"/>
    <n v="0"/>
    <n v="0"/>
    <n v="0"/>
    <n v="0"/>
    <n v="570.32908199999997"/>
    <n v="94.045529500000001"/>
    <n v="1094.034590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110.68312280000001"/>
    <n v="87.068682999999993"/>
    <n v="0"/>
    <n v="0"/>
    <n v="0"/>
    <n v="0"/>
    <n v="0"/>
    <n v="0"/>
    <n v="0"/>
    <n v="0"/>
    <n v="0"/>
    <n v="713.95962320000001"/>
    <n v="0"/>
    <n v="0"/>
    <n v="110.0531199"/>
  </r>
  <r>
    <x v="1"/>
    <s v="Q3 2020"/>
    <s v=" Chief_Almighty"/>
    <d v="2020-09-24T00:00:00"/>
    <s v="Chief_Almighty"/>
    <n v="22306.850000000035"/>
    <n v="0"/>
    <n v="0"/>
    <n v="0"/>
    <n v="0"/>
    <n v="0"/>
    <n v="6018.6546989999997"/>
    <n v="0"/>
    <n v="0"/>
    <n v="7293.3938147999997"/>
    <n v="0"/>
    <n v="363.36356310000002"/>
    <n v="0"/>
    <n v="3208.1925826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376.449830199999"/>
    <n v="0"/>
    <n v="0"/>
    <n v="0"/>
    <n v="0"/>
    <n v="0"/>
    <n v="528.85862159999999"/>
    <n v="92.403985700000007"/>
    <n v="1089.137916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112.8780774"/>
    <n v="88.937474199999997"/>
    <n v="0"/>
    <n v="0"/>
    <n v="0"/>
    <n v="0"/>
    <n v="0"/>
    <n v="0"/>
    <n v="0"/>
    <n v="0"/>
    <n v="0"/>
    <n v="713.95962320000001"/>
    <n v="0"/>
    <n v="0"/>
    <n v="135.7982926"/>
  </r>
  <r>
    <x v="1"/>
    <s v="Q3 2020"/>
    <s v=" Chief_Almighty"/>
    <d v="2020-09-25T00:00:00"/>
    <s v="Chief_Almighty"/>
    <n v="25349.02000000003"/>
    <n v="0"/>
    <n v="0"/>
    <n v="0"/>
    <n v="0"/>
    <n v="0"/>
    <n v="6009.3620389999996"/>
    <n v="0"/>
    <n v="0"/>
    <n v="7303.6117170999996"/>
    <n v="0"/>
    <n v="359.41601700000001"/>
    <n v="0"/>
    <n v="3178.41357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4.1558804"/>
    <n v="0"/>
    <n v="0"/>
    <n v="0"/>
    <n v="0"/>
    <n v="0"/>
    <n v="0"/>
    <n v="0"/>
    <n v="0"/>
    <n v="0"/>
    <n v="0"/>
    <n v="0"/>
    <n v="0"/>
    <n v="0"/>
    <n v="0"/>
    <n v="2274.1678817000002"/>
    <n v="25508.817393699999"/>
    <n v="0"/>
    <n v="0"/>
    <n v="0"/>
    <n v="0"/>
    <n v="0"/>
    <n v="486.94222059999998"/>
    <n v="96.751565799999995"/>
    <n v="1104.775565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113.721039"/>
    <n v="91.211416400000005"/>
    <n v="0"/>
    <n v="0"/>
    <n v="0"/>
    <n v="2780.3600970000002"/>
    <n v="0"/>
    <n v="0"/>
    <n v="0"/>
    <n v="0"/>
    <n v="0"/>
    <n v="356.97981160000001"/>
    <n v="0"/>
    <n v="0"/>
    <n v="202.24526499999999"/>
  </r>
  <r>
    <x v="1"/>
    <s v="Q3 2020"/>
    <s v=" Chief_Almighty"/>
    <d v="2020-09-26T00:00:00"/>
    <s v="Chief_Almighty"/>
    <n v="22696.12"/>
    <n v="0"/>
    <n v="0"/>
    <n v="0"/>
    <n v="0"/>
    <n v="0"/>
    <n v="5936.5532555"/>
    <n v="0"/>
    <n v="0"/>
    <n v="7313.8439343"/>
    <n v="0"/>
    <n v="354.68264929999998"/>
    <n v="0"/>
    <n v="3133.804108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4.70760869999998"/>
    <n v="0"/>
    <n v="0"/>
    <n v="0"/>
    <n v="0"/>
    <n v="0"/>
    <n v="0"/>
    <n v="0"/>
    <n v="0"/>
    <n v="0"/>
    <n v="0"/>
    <n v="0"/>
    <n v="0"/>
    <n v="0"/>
    <n v="0"/>
    <n v="2274.1678817000002"/>
    <n v="22374.330592599999"/>
    <n v="0"/>
    <n v="0"/>
    <n v="0"/>
    <n v="0"/>
    <n v="0"/>
    <n v="458.17313710000002"/>
    <n v="106.1265355"/>
    <n v="1134.26770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113.4426857"/>
    <n v="92.276814400000006"/>
    <n v="0"/>
    <n v="0"/>
    <n v="0"/>
    <n v="0"/>
    <n v="0"/>
    <n v="0"/>
    <n v="0"/>
    <n v="0"/>
    <n v="0"/>
    <n v="356.97981160000001"/>
    <n v="0"/>
    <n v="0"/>
    <n v="298.60116829999998"/>
  </r>
  <r>
    <x v="1"/>
    <s v="Q3 2020"/>
    <s v=" Chief_Almighty"/>
    <d v="2020-09-27T00:00:00"/>
    <s v="Chief_Almighty"/>
    <n v="15978.08999999998"/>
    <n v="0"/>
    <n v="0"/>
    <n v="0"/>
    <n v="0"/>
    <n v="0"/>
    <n v="5802.8509248999999"/>
    <n v="0"/>
    <n v="0"/>
    <n v="7324.0904867999998"/>
    <n v="0"/>
    <n v="349.0889894"/>
    <n v="0"/>
    <n v="3054.142251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5978.091074399999"/>
    <n v="0"/>
    <n v="0"/>
    <n v="0"/>
    <n v="0"/>
    <n v="0"/>
    <n v="513.97292830000004"/>
    <n v="114.3309952"/>
    <n v="1174.3942922000001"/>
    <n v="0"/>
    <n v="0"/>
    <n v="0"/>
    <n v="0"/>
    <n v="0"/>
    <n v="0"/>
    <n v="0"/>
    <n v="0"/>
    <n v="0"/>
    <n v="0"/>
    <n v="0"/>
    <n v="0"/>
    <n v="-6074.7696919999998"/>
    <n v="0"/>
    <n v="0"/>
    <n v="0"/>
    <n v="0"/>
    <n v="0"/>
    <n v="0"/>
    <n v="0"/>
    <n v="0"/>
    <n v="0"/>
    <n v="0"/>
    <n v="0"/>
    <n v="0"/>
    <n v="456.70314860000002"/>
    <n v="110.73867540000001"/>
    <n v="93.369303500000001"/>
    <n v="0"/>
    <n v="0"/>
    <n v="0"/>
    <n v="0"/>
    <n v="0"/>
    <n v="0"/>
    <n v="0"/>
    <n v="0"/>
    <n v="0"/>
    <n v="356.97981160000001"/>
    <n v="0"/>
    <n v="0"/>
    <n v="428.03092779999997"/>
  </r>
  <r>
    <x v="1"/>
    <s v="Q3 2020"/>
    <s v=" Chief_Almighty"/>
    <d v="2020-09-28T00:00:00"/>
    <s v="Chief_Almighty"/>
    <n v="17436.459999999988"/>
    <n v="0"/>
    <n v="0"/>
    <n v="0"/>
    <n v="0"/>
    <n v="0"/>
    <n v="5625.6649485999997"/>
    <n v="0"/>
    <n v="0"/>
    <n v="7334.3513943999997"/>
    <n v="0"/>
    <n v="343.10069950000002"/>
    <n v="0"/>
    <n v="2975.24709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877.624077"/>
    <n v="0"/>
    <n v="0"/>
    <n v="0"/>
    <n v="0"/>
    <n v="0"/>
    <n v="612.19697550000001"/>
    <n v="120.95560330000001"/>
    <n v="1212.4652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.70314860000002"/>
    <n v="106.6826346"/>
    <n v="94.337132999999994"/>
    <n v="0"/>
    <n v="0"/>
    <n v="0"/>
    <n v="0"/>
    <n v="0"/>
    <n v="0"/>
    <n v="0"/>
    <n v="-1837.7360633000001"/>
    <n v="0"/>
    <n v="0"/>
    <n v="0"/>
    <n v="0"/>
    <n v="559.48721309999996"/>
  </r>
  <r>
    <x v="1"/>
    <s v="Q3 2020"/>
    <s v=" Chief_Almighty"/>
    <d v="2020-09-29T00:00:00"/>
    <s v="Chief_Almighty"/>
    <n v="16321.839999999975"/>
    <n v="0"/>
    <n v="0"/>
    <n v="0"/>
    <n v="0"/>
    <n v="0"/>
    <n v="5420.3251843999997"/>
    <n v="0"/>
    <n v="0"/>
    <n v="7344.6266773999996"/>
    <n v="0"/>
    <n v="338.30498290000003"/>
    <n v="0"/>
    <n v="2911.1832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321.841270700001"/>
    <n v="0"/>
    <n v="0"/>
    <n v="0"/>
    <n v="0"/>
    <n v="0"/>
    <n v="679.80719590000001"/>
    <n v="124.74121510000001"/>
    <n v="1248.2535536"/>
    <n v="0"/>
    <n v="0"/>
    <n v="0"/>
    <n v="0"/>
    <n v="0"/>
    <n v="0"/>
    <n v="0"/>
    <n v="0"/>
    <n v="0"/>
    <n v="0"/>
    <n v="0"/>
    <n v="0"/>
    <n v="0"/>
    <n v="0"/>
    <n v="-5700.3903423000002"/>
    <n v="0"/>
    <n v="0"/>
    <n v="0"/>
    <n v="0"/>
    <n v="0"/>
    <n v="0"/>
    <n v="0"/>
    <n v="0"/>
    <n v="0"/>
    <n v="0"/>
    <n v="456.70314860000002"/>
    <n v="102.8706664"/>
    <n v="95.409142399999993"/>
    <n v="0"/>
    <n v="0"/>
    <n v="0"/>
    <n v="0"/>
    <n v="0"/>
    <n v="0"/>
    <n v="0"/>
    <n v="0"/>
    <n v="0"/>
    <n v="356.97981160000001"/>
    <n v="0"/>
    <n v="0"/>
    <n v="668.85876240000005"/>
  </r>
  <r>
    <x v="1"/>
    <s v="Q3 2020"/>
    <s v=" Chief_Almighty"/>
    <d v="2020-09-30T00:00:00"/>
    <s v="Chief_Almighty"/>
    <n v="20305.000000000022"/>
    <n v="0"/>
    <n v="0"/>
    <n v="0"/>
    <n v="0"/>
    <n v="0"/>
    <n v="5228.6658546999997"/>
    <n v="0"/>
    <n v="0"/>
    <n v="7354.9163558"/>
    <n v="0"/>
    <n v="335.04410250000001"/>
    <n v="0"/>
    <n v="2881.121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985.021199300001"/>
    <n v="0"/>
    <n v="0"/>
    <n v="0"/>
    <n v="0"/>
    <n v="0"/>
    <n v="695.31274889999997"/>
    <n v="126.2219144"/>
    <n v="1287.8256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7.17878660000002"/>
    <n v="98.817899299999993"/>
    <n v="96.369357399999998"/>
    <n v="0"/>
    <n v="0"/>
    <n v="0"/>
    <n v="0"/>
    <n v="0"/>
    <n v="0"/>
    <n v="0"/>
    <n v="0"/>
    <n v="0"/>
    <n v="1427.9192462999999"/>
    <n v="0"/>
    <n v="0"/>
    <n v="731.45985040000005"/>
  </r>
  <r>
    <x v="1"/>
    <s v="Q4 2020"/>
    <s v=" Chief_Almighty"/>
    <d v="2020-10-01T00:00:00"/>
    <s v="Chief_Almighty"/>
    <n v="25578.170000000038"/>
    <n v="0"/>
    <n v="0"/>
    <n v="0"/>
    <n v="0"/>
    <n v="0"/>
    <n v="5102.1120676"/>
    <n v="0"/>
    <n v="0"/>
    <n v="7365.2204498999999"/>
    <n v="0"/>
    <n v="332.93786449999999"/>
    <n v="0"/>
    <n v="2824.8309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831.183837600001"/>
    <n v="0"/>
    <n v="0"/>
    <n v="0"/>
    <n v="0"/>
    <n v="0"/>
    <n v="717.73988829999996"/>
    <n v="124.91791000000001"/>
    <n v="1333.9167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.65442460000003"/>
    <n v="94.369685700000005"/>
    <n v="96.857029699999998"/>
    <n v="0"/>
    <n v="0"/>
    <n v="0"/>
    <n v="0"/>
    <n v="0"/>
    <n v="0"/>
    <n v="0"/>
    <n v="0"/>
    <n v="0"/>
    <n v="356.97981160000001"/>
    <n v="0"/>
    <n v="0"/>
    <n v="769.47890670000004"/>
  </r>
  <r>
    <x v="1"/>
    <s v="Q4 2020"/>
    <s v=" Chief_Almighty"/>
    <d v="2020-10-02T00:00:00"/>
    <s v="Chief_Almighty"/>
    <n v="29145.130000000034"/>
    <n v="0"/>
    <n v="0"/>
    <n v="0"/>
    <n v="0"/>
    <n v="0"/>
    <n v="5086.0703761000004"/>
    <n v="0"/>
    <n v="0"/>
    <n v="7375.5389797999997"/>
    <n v="0"/>
    <n v="331.53765579999998"/>
    <n v="0"/>
    <n v="2775.9595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9.0797396999999"/>
    <n v="0"/>
    <n v="0"/>
    <n v="0"/>
    <n v="0"/>
    <n v="0"/>
    <n v="0"/>
    <n v="0"/>
    <n v="0"/>
    <n v="0"/>
    <n v="0"/>
    <n v="0"/>
    <n v="0"/>
    <n v="0"/>
    <n v="2274.1678817000002"/>
    <n v="26348.079277000001"/>
    <n v="0"/>
    <n v="0"/>
    <n v="0"/>
    <n v="0"/>
    <n v="0"/>
    <n v="724.47739579999995"/>
    <n v="122.5047702"/>
    <n v="1371.39640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.65442460000003"/>
    <n v="89.018631200000002"/>
    <n v="96.578026800000004"/>
    <n v="0"/>
    <n v="0"/>
    <n v="0"/>
    <n v="2780.3600970000002"/>
    <n v="0"/>
    <n v="0"/>
    <n v="0"/>
    <n v="0"/>
    <n v="0"/>
    <n v="356.97981160000001"/>
    <n v="0"/>
    <n v="0"/>
    <n v="796.75538589999996"/>
  </r>
  <r>
    <x v="1"/>
    <s v="Q4 2020"/>
    <s v=" Chief_Almighty"/>
    <d v="2020-10-03T00:00:00"/>
    <s v="Chief_Almighty"/>
    <n v="27869.580000000031"/>
    <n v="0"/>
    <n v="0"/>
    <n v="0"/>
    <n v="0"/>
    <n v="0"/>
    <n v="5169.4729030999997"/>
    <n v="5912.0390329000002"/>
    <n v="0"/>
    <n v="7385.8719658"/>
    <n v="0"/>
    <n v="329.21405859999999"/>
    <n v="0"/>
    <n v="2737.2451079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7.2711756000001"/>
    <n v="0"/>
    <n v="0"/>
    <n v="0"/>
    <n v="0"/>
    <n v="0"/>
    <n v="0"/>
    <n v="0"/>
    <n v="0"/>
    <n v="0"/>
    <n v="0"/>
    <n v="0"/>
    <n v="0"/>
    <n v="0"/>
    <n v="2274.1678817000002"/>
    <n v="29652.2910185"/>
    <n v="0"/>
    <n v="0"/>
    <n v="0"/>
    <n v="0"/>
    <n v="0"/>
    <n v="774.11460409999995"/>
    <n v="118.80112579999999"/>
    <n v="1413.472570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.65442460000003"/>
    <n v="85.793175199999993"/>
    <n v="94.506405799999996"/>
    <n v="0"/>
    <n v="0"/>
    <n v="0"/>
    <n v="0"/>
    <n v="0"/>
    <n v="0"/>
    <n v="0"/>
    <n v="0"/>
    <n v="0"/>
    <n v="356.97981160000001"/>
    <n v="0"/>
    <n v="0"/>
    <n v="845.68662540000003"/>
  </r>
  <r>
    <x v="1"/>
    <s v="Q4 2020"/>
    <s v=" Chief_Almighty"/>
    <d v="2020-10-04T00:00:00"/>
    <s v="Chief_Almighty"/>
    <n v="24449.550000000021"/>
    <n v="0"/>
    <n v="0"/>
    <n v="0"/>
    <n v="0"/>
    <n v="0"/>
    <n v="5284.5691497999996"/>
    <n v="0"/>
    <n v="0"/>
    <n v="7396.2194281000002"/>
    <n v="0"/>
    <n v="326.12441910000001"/>
    <n v="0"/>
    <n v="2691.805709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9.1574427"/>
    <n v="0"/>
    <n v="0"/>
    <n v="0"/>
    <n v="0"/>
    <n v="0"/>
    <n v="0"/>
    <n v="0"/>
    <n v="0"/>
    <n v="0"/>
    <n v="0"/>
    <n v="0"/>
    <n v="0"/>
    <n v="0"/>
    <n v="2274.1678817000002"/>
    <n v="23946.443043300002"/>
    <n v="0"/>
    <n v="0"/>
    <n v="0"/>
    <n v="0"/>
    <n v="0"/>
    <n v="855.47474439999996"/>
    <n v="114.51063569999999"/>
    <n v="1462.6015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.65442460000003"/>
    <n v="83.042200800000003"/>
    <n v="91.387389200000001"/>
    <n v="0"/>
    <n v="0"/>
    <n v="0"/>
    <n v="0"/>
    <n v="0"/>
    <n v="0"/>
    <n v="0"/>
    <n v="0"/>
    <n v="0"/>
    <n v="713.95962320000001"/>
    <n v="0"/>
    <n v="0"/>
    <n v="935.7682777"/>
  </r>
  <r>
    <x v="1"/>
    <s v="Q4 2020"/>
    <s v=" Chief_Almighty"/>
    <d v="2020-10-05T00:00:00"/>
    <s v="Chief_Almighty"/>
    <n v="17599.579999999976"/>
    <n v="0"/>
    <n v="0"/>
    <n v="0"/>
    <n v="0"/>
    <n v="0"/>
    <n v="5313.0878742000004"/>
    <n v="0"/>
    <n v="0"/>
    <n v="7406.5813870000002"/>
    <n v="0"/>
    <n v="322.67543210000002"/>
    <n v="0"/>
    <n v="2657.1411197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.94771639999999"/>
    <n v="0"/>
    <n v="0"/>
    <n v="0"/>
    <n v="0"/>
    <n v="0"/>
    <n v="0"/>
    <n v="0"/>
    <n v="0"/>
    <n v="0"/>
    <n v="0"/>
    <n v="0"/>
    <n v="0"/>
    <n v="0"/>
    <n v="2274.1678817000002"/>
    <n v="17599.5812984"/>
    <n v="0"/>
    <n v="0"/>
    <n v="0"/>
    <n v="0"/>
    <n v="0"/>
    <n v="925.7306969"/>
    <n v="80.266659099999998"/>
    <n v="1505.7279248"/>
    <n v="0"/>
    <n v="0"/>
    <n v="0"/>
    <n v="0"/>
    <n v="0"/>
    <n v="0"/>
    <n v="0"/>
    <n v="0"/>
    <n v="-3526.1500277999999"/>
    <n v="0"/>
    <n v="0"/>
    <n v="0"/>
    <n v="0"/>
    <n v="0"/>
    <n v="0"/>
    <n v="0"/>
    <n v="0"/>
    <n v="0"/>
    <n v="0"/>
    <n v="0"/>
    <n v="0"/>
    <n v="0"/>
    <n v="0"/>
    <n v="0"/>
    <n v="0"/>
    <n v="428.19666649999999"/>
    <n v="81.171148799999997"/>
    <n v="85.949457499999994"/>
    <n v="0"/>
    <n v="0"/>
    <n v="0"/>
    <n v="0"/>
    <n v="0"/>
    <n v="0"/>
    <n v="0"/>
    <n v="-1837.7360633000001"/>
    <n v="0"/>
    <n v="0"/>
    <n v="0"/>
    <n v="0"/>
    <n v="1035.8232753"/>
  </r>
  <r>
    <x v="1"/>
    <s v="Q4 2020"/>
    <s v=" Chief_Almighty"/>
    <d v="2020-10-06T00:00:00"/>
    <s v="Chief_Almighty"/>
    <n v="18018.459999999974"/>
    <n v="0"/>
    <n v="0"/>
    <n v="0"/>
    <n v="0"/>
    <n v="0"/>
    <n v="5154.3306026"/>
    <n v="0"/>
    <n v="0"/>
    <n v="7416.9578627000001"/>
    <n v="0"/>
    <n v="320.09561509999997"/>
    <n v="0"/>
    <n v="2643.9203129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.72723629999996"/>
    <n v="0"/>
    <n v="0"/>
    <n v="0"/>
    <n v="0"/>
    <n v="0"/>
    <n v="0"/>
    <n v="0"/>
    <n v="0"/>
    <n v="0"/>
    <n v="0"/>
    <n v="0"/>
    <n v="0"/>
    <n v="0"/>
    <n v="2274.1678817000002"/>
    <n v="22618.739702899999"/>
    <n v="0"/>
    <n v="0"/>
    <n v="0"/>
    <n v="0"/>
    <n v="0"/>
    <n v="970.822003"/>
    <n v="81.710305500000004"/>
    <n v="1550.464773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8.6723045"/>
    <n v="81.012492100000003"/>
    <n v="81.753483700000004"/>
    <n v="0"/>
    <n v="0"/>
    <n v="0"/>
    <n v="0"/>
    <n v="0"/>
    <n v="0"/>
    <n v="0"/>
    <n v="0"/>
    <n v="0"/>
    <n v="0"/>
    <n v="0"/>
    <n v="0"/>
    <n v="1099.1046799999999"/>
  </r>
  <r>
    <x v="1"/>
    <s v="Q4 2020"/>
    <s v=" Chief_Almighty"/>
    <d v="2020-10-07T00:00:00"/>
    <s v="Chief_Almighty"/>
    <n v="17586.68"/>
    <n v="0"/>
    <n v="0"/>
    <n v="0"/>
    <n v="0"/>
    <n v="0"/>
    <n v="4844.0139188000003"/>
    <n v="0"/>
    <n v="0"/>
    <n v="7427.3488756999996"/>
    <n v="0"/>
    <n v="319.00580789999998"/>
    <n v="0"/>
    <n v="2639.112938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586.681001299999"/>
    <n v="0"/>
    <n v="0"/>
    <n v="0"/>
    <n v="0"/>
    <n v="0"/>
    <n v="923.71396679999998"/>
    <n v="88.730452499999998"/>
    <n v="1600.3100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641.7987376000001"/>
    <n v="0"/>
    <n v="0"/>
    <n v="0"/>
    <n v="0"/>
    <n v="0"/>
    <n v="418.6723045"/>
    <n v="80.060081100000005"/>
    <n v="76.867112700000007"/>
    <n v="0"/>
    <n v="0"/>
    <n v="0"/>
    <n v="0"/>
    <n v="0"/>
    <n v="0"/>
    <n v="0"/>
    <n v="0"/>
    <n v="0"/>
    <n v="356.97981160000001"/>
    <n v="0"/>
    <n v="0"/>
    <n v="1179.4963518"/>
  </r>
  <r>
    <x v="1"/>
    <s v="Q4 2020"/>
    <s v=" Chief_Almighty"/>
    <d v="2020-10-08T00:00:00"/>
    <s v="Chief_Almighty"/>
    <n v="23905.110000000041"/>
    <n v="0"/>
    <n v="0"/>
    <n v="0"/>
    <n v="0"/>
    <n v="0"/>
    <n v="4546.6937303000004"/>
    <n v="0"/>
    <n v="0"/>
    <n v="7437.7544464000002"/>
    <n v="0"/>
    <n v="318.8292131"/>
    <n v="0"/>
    <n v="2629.1336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2770.198714900002"/>
    <n v="0"/>
    <n v="0"/>
    <n v="0"/>
    <n v="0"/>
    <n v="0"/>
    <n v="942.21285850000004"/>
    <n v="98.774232600000005"/>
    <n v="1624.4815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.19666649999999"/>
    <n v="77.916394299999993"/>
    <n v="71.532540999999995"/>
    <n v="0"/>
    <n v="0"/>
    <n v="0"/>
    <n v="0"/>
    <n v="0"/>
    <n v="0"/>
    <n v="0"/>
    <n v="0"/>
    <n v="0"/>
    <n v="1070.9394347"/>
    <n v="0"/>
    <n v="0"/>
    <n v="1249.5659599000001"/>
  </r>
  <r>
    <x v="1"/>
    <s v="Q4 2020"/>
    <s v=" Chief_Almighty"/>
    <d v="2020-10-09T00:00:00"/>
    <s v="Chief_Almighty"/>
    <n v="24258.470000000038"/>
    <n v="0"/>
    <n v="0"/>
    <n v="0"/>
    <n v="0"/>
    <n v="0"/>
    <n v="4208.3816380999997"/>
    <n v="0"/>
    <n v="0"/>
    <n v="7448.1745950000004"/>
    <n v="0"/>
    <n v="318.12577809999999"/>
    <n v="0"/>
    <n v="2576.4008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4550.977852299999"/>
    <n v="0"/>
    <n v="0"/>
    <n v="0"/>
    <n v="0"/>
    <n v="0"/>
    <n v="940.63176510000005"/>
    <n v="110.7484742"/>
    <n v="1636.52469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.19666649999999"/>
    <n v="73.985600099999999"/>
    <n v="66.332441200000005"/>
    <n v="0"/>
    <n v="0"/>
    <n v="0"/>
    <n v="2780.3600970000002"/>
    <n v="0"/>
    <n v="0"/>
    <n v="0"/>
    <n v="0"/>
    <n v="0"/>
    <n v="356.97981160000001"/>
    <n v="0"/>
    <n v="0"/>
    <n v="1331.9674299000001"/>
  </r>
  <r>
    <x v="1"/>
    <s v="Q4 2020"/>
    <s v=" Chief_Almighty"/>
    <d v="2020-10-10T00:00:00"/>
    <s v="Chief_Almighty"/>
    <n v="25037.270000000026"/>
    <n v="0"/>
    <n v="0"/>
    <n v="0"/>
    <n v="0"/>
    <n v="0"/>
    <n v="3887.8940742999998"/>
    <n v="0"/>
    <n v="0"/>
    <n v="7458.6093420999996"/>
    <n v="0"/>
    <n v="317.00008359999998"/>
    <n v="0"/>
    <n v="2507.7549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492.858129100001"/>
    <n v="0"/>
    <n v="0"/>
    <n v="0"/>
    <n v="0"/>
    <n v="0"/>
    <n v="934.50674649999996"/>
    <n v="125.46615749999999"/>
    <n v="1650.863765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7.65442460000003"/>
    <n v="69.590513900000005"/>
    <n v="62.743448399999998"/>
    <n v="0"/>
    <n v="0"/>
    <n v="0"/>
    <n v="0"/>
    <n v="0"/>
    <n v="0"/>
    <n v="0"/>
    <n v="0"/>
    <n v="0"/>
    <n v="356.97981160000001"/>
    <n v="0"/>
    <n v="0"/>
    <n v="1409.6268149"/>
  </r>
  <r>
    <x v="1"/>
    <s v="Q4 2020"/>
    <s v=" Chief_Almighty"/>
    <d v="2020-10-11T00:00:00"/>
    <s v="Chief_Almighty"/>
    <n v="20716.810000000005"/>
    <n v="0"/>
    <n v="0"/>
    <n v="0"/>
    <n v="0"/>
    <n v="0"/>
    <n v="3613.2149605999998"/>
    <n v="0"/>
    <n v="0"/>
    <n v="7469.0587079999996"/>
    <n v="0"/>
    <n v="316.36691519999999"/>
    <n v="0"/>
    <n v="2449.408349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619.889541799999"/>
    <n v="0"/>
    <n v="0"/>
    <n v="0"/>
    <n v="0"/>
    <n v="0"/>
    <n v="929.54730180000001"/>
    <n v="140.24113130000001"/>
    <n v="1668.219964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7.17878660000002"/>
    <n v="64.347573800000006"/>
    <n v="63.786183299999998"/>
    <n v="0"/>
    <n v="0"/>
    <n v="0"/>
    <n v="0"/>
    <n v="0"/>
    <n v="0"/>
    <n v="0"/>
    <n v="0"/>
    <n v="0"/>
    <n v="713.95962320000001"/>
    <n v="0"/>
    <n v="0"/>
    <n v="1470.3920125"/>
  </r>
  <r>
    <x v="1"/>
    <s v="Q4 2020"/>
    <s v=" Chief_Almighty"/>
    <d v="2020-10-12T00:00:00"/>
    <s v="Chief_Almighty"/>
    <n v="16930.369999999984"/>
    <n v="0"/>
    <n v="0"/>
    <n v="0"/>
    <n v="0"/>
    <n v="0"/>
    <n v="3394.3564852"/>
    <n v="0"/>
    <n v="0"/>
    <n v="7479.5227132999999"/>
    <n v="0"/>
    <n v="315.82757340000001"/>
    <n v="0"/>
    <n v="2408.419355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6930.370709800001"/>
    <n v="0"/>
    <n v="0"/>
    <n v="0"/>
    <n v="0"/>
    <n v="0"/>
    <n v="930.06489429999999"/>
    <n v="153.1326961"/>
    <n v="1672.3420570999999"/>
    <n v="0"/>
    <n v="0"/>
    <n v="0"/>
    <n v="0"/>
    <n v="0"/>
    <n v="0"/>
    <n v="0"/>
    <n v="0"/>
    <n v="0"/>
    <n v="0"/>
    <n v="0"/>
    <n v="0"/>
    <n v="0"/>
    <n v="0"/>
    <n v="0"/>
    <n v="-1944.7883737"/>
    <n v="0"/>
    <n v="0"/>
    <n v="0"/>
    <n v="0"/>
    <n v="0"/>
    <n v="0"/>
    <n v="0"/>
    <n v="0"/>
    <n v="0"/>
    <n v="466.22751060000002"/>
    <n v="59.779518699999997"/>
    <n v="72.498091900000006"/>
    <n v="0"/>
    <n v="0"/>
    <n v="0"/>
    <n v="0"/>
    <n v="0"/>
    <n v="0"/>
    <n v="0"/>
    <n v="-1837.7360633000001"/>
    <n v="0"/>
    <n v="0"/>
    <n v="0"/>
    <n v="0"/>
    <n v="1486.5562198"/>
  </r>
  <r>
    <x v="1"/>
    <s v="Q4 2020"/>
    <s v=" Chief_Almighty"/>
    <d v="2020-10-13T00:00:00"/>
    <s v="Chief_Almighty"/>
    <n v="17308.779999999977"/>
    <n v="0"/>
    <n v="0"/>
    <n v="0"/>
    <n v="0"/>
    <n v="0"/>
    <n v="3215.9153873999999"/>
    <n v="0"/>
    <n v="0"/>
    <n v="7490.0013784000002"/>
    <n v="0"/>
    <n v="315.57608019999998"/>
    <n v="0"/>
    <n v="2404.9460376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1205.984793799998"/>
    <n v="0"/>
    <n v="0"/>
    <n v="0"/>
    <n v="0"/>
    <n v="0"/>
    <n v="893.36822549999999"/>
    <n v="162.1670379"/>
    <n v="1666.184276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5.75187260000001"/>
    <n v="54.686994200000001"/>
    <n v="87.030344200000002"/>
    <n v="0"/>
    <n v="0"/>
    <n v="0"/>
    <n v="0"/>
    <n v="0"/>
    <n v="0"/>
    <n v="0"/>
    <n v="0"/>
    <n v="0"/>
    <n v="713.95962320000001"/>
    <n v="0"/>
    <n v="0"/>
    <n v="1452.2295051999999"/>
  </r>
  <r>
    <x v="1"/>
    <s v="Q4 2020"/>
    <s v=" Chief_Almighty"/>
    <d v="2020-10-14T00:00:00"/>
    <s v="Chief_Almighty"/>
    <n v="20118.870000000021"/>
    <n v="0"/>
    <n v="0"/>
    <n v="0"/>
    <n v="0"/>
    <n v="0"/>
    <n v="3166.4916275999999"/>
    <n v="0"/>
    <n v="0"/>
    <n v="7500.4947240000001"/>
    <n v="0"/>
    <n v="315.19902489999998"/>
    <n v="0"/>
    <n v="2388.5950489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339.0573405"/>
    <n v="0"/>
    <n v="0"/>
    <n v="0"/>
    <n v="0"/>
    <n v="0"/>
    <n v="881.96828649999998"/>
    <n v="166.8264858"/>
    <n v="1654.7050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.27623460000001"/>
    <n v="50.261641400000002"/>
    <n v="100.4176939"/>
    <n v="0"/>
    <n v="0"/>
    <n v="0"/>
    <n v="0"/>
    <n v="0"/>
    <n v="0"/>
    <n v="0"/>
    <n v="0"/>
    <n v="0"/>
    <n v="0"/>
    <n v="0"/>
    <n v="0"/>
    <n v="1354.6535299"/>
  </r>
  <r>
    <x v="1"/>
    <s v="Q4 2020"/>
    <s v=" Chief_Almighty"/>
    <d v="2020-10-15T00:00:00"/>
    <s v="Chief_Almighty"/>
    <n v="24932.310000000019"/>
    <n v="0"/>
    <n v="0"/>
    <n v="0"/>
    <n v="0"/>
    <n v="0"/>
    <n v="3208.5021175000002"/>
    <n v="0"/>
    <n v="0"/>
    <n v="7511.0027705000002"/>
    <n v="0"/>
    <n v="314.92816929999998"/>
    <n v="0"/>
    <n v="2372.308026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888.013399399999"/>
    <n v="0"/>
    <n v="0"/>
    <n v="0"/>
    <n v="0"/>
    <n v="0"/>
    <n v="855.21272520000002"/>
    <n v="166.36339419999999"/>
    <n v="1635.283696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.27623460000001"/>
    <n v="45.746341399999999"/>
    <n v="108.15540439999999"/>
    <n v="0"/>
    <n v="0"/>
    <n v="0"/>
    <n v="0"/>
    <n v="0"/>
    <n v="0"/>
    <n v="0"/>
    <n v="0"/>
    <n v="0"/>
    <n v="713.95962320000001"/>
    <n v="0"/>
    <n v="0"/>
    <n v="1197.1068653"/>
  </r>
  <r>
    <x v="1"/>
    <s v="Q4 2020"/>
    <s v=" Chief_Almighty"/>
    <d v="2020-10-16T00:00:00"/>
    <s v="Chief_Almighty"/>
    <n v="28770.420000000042"/>
    <n v="0"/>
    <n v="0"/>
    <n v="0"/>
    <n v="0"/>
    <n v="0"/>
    <n v="3238.6237056"/>
    <n v="0"/>
    <n v="0"/>
    <n v="7521.5255385999999"/>
    <n v="0"/>
    <n v="314.96893019999999"/>
    <n v="0"/>
    <n v="2345.4085564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2.0193124000002"/>
    <n v="0"/>
    <n v="0"/>
    <n v="0"/>
    <n v="0"/>
    <n v="0"/>
    <n v="0"/>
    <n v="0"/>
    <n v="2274.1678817000002"/>
    <n v="26546.9474137"/>
    <n v="0"/>
    <n v="0"/>
    <n v="0"/>
    <n v="0"/>
    <n v="0"/>
    <n v="840.37710679999998"/>
    <n v="163.45118540000001"/>
    <n v="1603.741925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4.80059660000001"/>
    <n v="41.873912699999998"/>
    <n v="111.42018229999999"/>
    <n v="0"/>
    <n v="0"/>
    <n v="0"/>
    <n v="2780.3600970000002"/>
    <n v="0"/>
    <n v="0"/>
    <n v="0"/>
    <n v="0"/>
    <n v="0"/>
    <n v="0"/>
    <n v="0"/>
    <n v="0"/>
    <n v="1054.2083325000001"/>
  </r>
  <r>
    <x v="1"/>
    <s v="Q4 2020"/>
    <s v=" Chief_Almighty"/>
    <d v="2020-10-17T00:00:00"/>
    <s v="Chief_Almighty"/>
    <n v="25351.010000000006"/>
    <n v="0"/>
    <n v="0"/>
    <n v="0"/>
    <n v="0"/>
    <n v="0"/>
    <n v="3214.8077434000002"/>
    <n v="0"/>
    <n v="0"/>
    <n v="7532.0630488999996"/>
    <n v="0"/>
    <n v="313.38408939999999"/>
    <n v="0"/>
    <n v="2311.8778218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118.547073599999"/>
    <n v="0"/>
    <n v="0"/>
    <n v="0"/>
    <n v="0"/>
    <n v="0"/>
    <n v="816.06001519999995"/>
    <n v="136.9975154"/>
    <n v="1573.129032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4.80059660000001"/>
    <n v="38.3972987"/>
    <n v="112.4033318"/>
    <n v="0"/>
    <n v="0"/>
    <n v="0"/>
    <n v="0"/>
    <n v="0"/>
    <n v="0"/>
    <n v="0"/>
    <n v="0"/>
    <n v="0"/>
    <n v="356.97981160000001"/>
    <n v="0"/>
    <n v="0"/>
    <n v="943.47873689999994"/>
  </r>
  <r>
    <x v="1"/>
    <s v="Q4 2020"/>
    <s v=" Chief_Almighty"/>
    <d v="2020-10-18T00:00:00"/>
    <s v="Chief_Almighty"/>
    <n v="20215.960000000036"/>
    <n v="0"/>
    <n v="0"/>
    <n v="0"/>
    <n v="0"/>
    <n v="0"/>
    <n v="3135.0435250999999"/>
    <n v="0"/>
    <n v="0"/>
    <n v="7542.6153219999997"/>
    <n v="0"/>
    <n v="309.98239089999998"/>
    <n v="0"/>
    <n v="2268.7217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174.100866199999"/>
    <n v="0"/>
    <n v="0"/>
    <n v="0"/>
    <n v="0"/>
    <n v="0"/>
    <n v="818.40063850000001"/>
    <n v="133.67894029999999"/>
    <n v="1533.800040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4.80059660000001"/>
    <n v="35.3940968"/>
    <n v="111.3875754"/>
    <n v="0"/>
    <n v="0"/>
    <n v="0"/>
    <n v="0"/>
    <n v="0"/>
    <n v="0"/>
    <n v="0"/>
    <n v="0"/>
    <n v="0"/>
    <n v="713.95962320000001"/>
    <n v="0"/>
    <n v="0"/>
    <n v="802.14833090000002"/>
  </r>
  <r>
    <x v="1"/>
    <s v="Q4 2020"/>
    <s v=" Chief_Almighty"/>
    <d v="2020-10-19T00:00:00"/>
    <s v="Chief_Almighty"/>
    <n v="17363.349999999988"/>
    <n v="0"/>
    <n v="0"/>
    <n v="0"/>
    <n v="0"/>
    <n v="0"/>
    <n v="2998.1616029000002"/>
    <n v="0"/>
    <n v="0"/>
    <n v="7553.1823787000003"/>
    <n v="0"/>
    <n v="304.80086299999999"/>
    <n v="0"/>
    <n v="2210.6202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363.351107800001"/>
    <n v="0"/>
    <n v="0"/>
    <n v="0"/>
    <n v="0"/>
    <n v="0"/>
    <n v="833.26381170000002"/>
    <n v="133.3882753"/>
    <n v="1476.3639734999999"/>
    <n v="0"/>
    <n v="0"/>
    <n v="0"/>
    <n v="0"/>
    <n v="0"/>
    <n v="0"/>
    <n v="0"/>
    <n v="0"/>
    <n v="0"/>
    <n v="0"/>
    <n v="0"/>
    <n v="0"/>
    <n v="0"/>
    <n v="0"/>
    <n v="0"/>
    <n v="0"/>
    <n v="-983.12525730000004"/>
    <n v="0"/>
    <n v="0"/>
    <n v="0"/>
    <n v="0"/>
    <n v="0"/>
    <n v="0"/>
    <n v="0"/>
    <n v="0"/>
    <n v="485.27623460000001"/>
    <n v="33.744371299999997"/>
    <n v="108.90210310000001"/>
    <n v="0"/>
    <n v="0"/>
    <n v="0"/>
    <n v="0"/>
    <n v="0"/>
    <n v="0"/>
    <n v="0"/>
    <n v="-1837.7360633000001"/>
    <n v="0"/>
    <n v="1070.9394347"/>
    <n v="0"/>
    <n v="0"/>
    <n v="701.40109210000003"/>
  </r>
  <r>
    <x v="1"/>
    <s v="Q4 2020"/>
    <s v=" Chief_Almighty"/>
    <d v="2020-10-20T00:00:00"/>
    <s v="Chief_Almighty"/>
    <n v="19548.540000000005"/>
    <n v="0"/>
    <n v="0"/>
    <n v="0"/>
    <n v="0"/>
    <n v="0"/>
    <n v="2863.2380973999998"/>
    <n v="0"/>
    <n v="0"/>
    <n v="7563.7642396000001"/>
    <n v="0"/>
    <n v="298.0092368"/>
    <n v="0"/>
    <n v="2148.1681190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478.880229400002"/>
    <n v="0"/>
    <n v="0"/>
    <n v="0"/>
    <n v="0"/>
    <n v="0"/>
    <n v="848.54330770000001"/>
    <n v="105.9869544"/>
    <n v="1409.1856998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.27623460000001"/>
    <n v="32.063505200000002"/>
    <n v="106.11029449999999"/>
    <n v="0"/>
    <n v="0"/>
    <n v="0"/>
    <n v="0"/>
    <n v="0"/>
    <n v="0"/>
    <n v="0"/>
    <n v="0"/>
    <n v="0"/>
    <n v="713.95962320000001"/>
    <n v="0"/>
    <n v="0"/>
    <n v="630.40688580000005"/>
  </r>
  <r>
    <x v="1"/>
    <s v="Q4 2020"/>
    <s v=" Chief_Almighty"/>
    <d v="2020-10-21T00:00:00"/>
    <s v="Chief_Almighty"/>
    <n v="17682.329999999994"/>
    <n v="0"/>
    <n v="0"/>
    <n v="0"/>
    <n v="0"/>
    <n v="0"/>
    <n v="2707.8437307999998"/>
    <n v="0"/>
    <n v="0"/>
    <n v="7574.3609255000001"/>
    <n v="0"/>
    <n v="292.10267140000002"/>
    <n v="0"/>
    <n v="2085.681299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7682.331209"/>
    <n v="0"/>
    <n v="0"/>
    <n v="0"/>
    <n v="0"/>
    <n v="0"/>
    <n v="877.8256404"/>
    <n v="109.26712689999999"/>
    <n v="1340.824558"/>
    <n v="0"/>
    <n v="0"/>
    <n v="0"/>
    <n v="0"/>
    <n v="0"/>
    <n v="0"/>
    <n v="0"/>
    <n v="0"/>
    <n v="0"/>
    <n v="0"/>
    <n v="0"/>
    <n v="0"/>
    <n v="0"/>
    <n v="0"/>
    <n v="0"/>
    <n v="0"/>
    <n v="0"/>
    <n v="-1877.8131189000001"/>
    <n v="0"/>
    <n v="0"/>
    <n v="0"/>
    <n v="0"/>
    <n v="0"/>
    <n v="0"/>
    <n v="0"/>
    <n v="485.27623460000001"/>
    <n v="31.180083700000001"/>
    <n v="103.1012207"/>
    <n v="0"/>
    <n v="0"/>
    <n v="0"/>
    <n v="0"/>
    <n v="0"/>
    <n v="0"/>
    <n v="0"/>
    <n v="0"/>
    <n v="0"/>
    <n v="1070.9394347"/>
    <n v="0"/>
    <n v="0"/>
    <n v="607.57337029999997"/>
  </r>
  <r>
    <x v="1"/>
    <s v="Q4 2020"/>
    <s v=" Chief_Almighty"/>
    <d v="2020-10-22T00:00:00"/>
    <s v="Chief_Almighty"/>
    <n v="18745.330000000005"/>
    <n v="0"/>
    <n v="0"/>
    <n v="0"/>
    <n v="0"/>
    <n v="0"/>
    <n v="2574.1382884999998"/>
    <n v="0"/>
    <n v="0"/>
    <n v="7584.9724570999997"/>
    <n v="0"/>
    <n v="287.167258"/>
    <n v="0"/>
    <n v="2056.481513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261.689174200001"/>
    <n v="0"/>
    <n v="0"/>
    <n v="0"/>
    <n v="0"/>
    <n v="0"/>
    <n v="874.30141879999996"/>
    <n v="112.6040072"/>
    <n v="1270.709135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.27623460000001"/>
    <n v="31.540960500000001"/>
    <n v="99.244327999999996"/>
    <n v="0"/>
    <n v="0"/>
    <n v="0"/>
    <n v="0"/>
    <n v="0"/>
    <n v="0"/>
    <n v="0"/>
    <n v="0"/>
    <n v="0"/>
    <n v="0"/>
    <n v="0"/>
    <n v="0"/>
    <n v="611.08554119999997"/>
  </r>
  <r>
    <x v="1"/>
    <s v="Q4 2020"/>
    <s v=" Chief_Almighty"/>
    <d v="2020-10-23T00:00:00"/>
    <s v="Chief_Almighty"/>
    <n v="29639.220000000041"/>
    <n v="0"/>
    <n v="0"/>
    <n v="0"/>
    <n v="0"/>
    <n v="0"/>
    <n v="2445.3411418999999"/>
    <n v="5912.0390329000002"/>
    <n v="0"/>
    <n v="7595.5988552999997"/>
    <n v="0"/>
    <n v="282.13618279999997"/>
    <n v="0"/>
    <n v="2096.9345494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7856.513920599999"/>
    <n v="0"/>
    <n v="0"/>
    <n v="0"/>
    <n v="0"/>
    <n v="0"/>
    <n v="863.24457089999999"/>
    <n v="115.6780016"/>
    <n v="1208.44560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.27623460000001"/>
    <n v="32.191225500000002"/>
    <n v="94.723360299999996"/>
    <n v="0"/>
    <n v="0"/>
    <n v="0"/>
    <n v="2780.3600970000002"/>
    <n v="0"/>
    <n v="0"/>
    <n v="0"/>
    <n v="0"/>
    <n v="0"/>
    <n v="1070.9394347"/>
    <n v="0"/>
    <n v="0"/>
    <n v="599.4375986"/>
  </r>
  <r>
    <x v="1"/>
    <s v="Q4 2020"/>
    <s v=" Chief_Almighty"/>
    <d v="2020-10-24T00:00:00"/>
    <s v="Chief_Almighty"/>
    <n v="25426.93000000004"/>
    <n v="0"/>
    <n v="0"/>
    <n v="0"/>
    <n v="0"/>
    <n v="0"/>
    <n v="2402.7121877999998"/>
    <n v="0"/>
    <n v="0"/>
    <n v="7606.2401409000004"/>
    <n v="0"/>
    <n v="277.26452010000003"/>
    <n v="0"/>
    <n v="2144.8695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297.219002599999"/>
    <n v="0"/>
    <n v="0"/>
    <n v="0"/>
    <n v="0"/>
    <n v="0"/>
    <n v="851.60917700000005"/>
    <n v="117.76406590000001"/>
    <n v="1140.2830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.27623460000001"/>
    <n v="32.645730200000003"/>
    <n v="89.965480900000003"/>
    <n v="0"/>
    <n v="0"/>
    <n v="0"/>
    <n v="0"/>
    <n v="0"/>
    <n v="0"/>
    <n v="0"/>
    <n v="0"/>
    <n v="0"/>
    <n v="356.97981160000001"/>
    <n v="0"/>
    <n v="0"/>
    <n v="517.44103459999997"/>
  </r>
  <r>
    <x v="1"/>
    <s v="Q4 2020"/>
    <s v=" Chief_Almighty"/>
    <d v="2020-10-25T00:00:00"/>
    <s v="Chief_Almighty"/>
    <n v="20853.220000000012"/>
    <n v="0"/>
    <n v="0"/>
    <n v="0"/>
    <n v="0"/>
    <n v="0"/>
    <n v="2453.2701621000001"/>
    <n v="0"/>
    <n v="0"/>
    <n v="7616.8963346999999"/>
    <n v="0"/>
    <n v="272.62094059999998"/>
    <n v="0"/>
    <n v="2192.347219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667.016439499999"/>
    <n v="0"/>
    <n v="0"/>
    <n v="0"/>
    <n v="0"/>
    <n v="0"/>
    <n v="873.62638549999997"/>
    <n v="117.7390867"/>
    <n v="1075.17387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4.80059660000001"/>
    <n v="33.577393000000001"/>
    <n v="84.592369399999995"/>
    <n v="0"/>
    <n v="0"/>
    <n v="0"/>
    <n v="0"/>
    <n v="0"/>
    <n v="0"/>
    <n v="0"/>
    <n v="0"/>
    <n v="0"/>
    <n v="713.95962320000001"/>
    <n v="0"/>
    <n v="0"/>
    <n v="464.2444203"/>
  </r>
  <r>
    <x v="1"/>
    <s v="Q4 2020"/>
    <s v=" Chief_Almighty"/>
    <d v="2020-10-26T00:00:00"/>
    <s v="Chief_Almighty"/>
    <n v="18639.729999999985"/>
    <n v="0"/>
    <n v="0"/>
    <n v="0"/>
    <n v="0"/>
    <n v="0"/>
    <n v="2550.9074658"/>
    <n v="0"/>
    <n v="0"/>
    <n v="7627.5674576000001"/>
    <n v="0"/>
    <n v="268.37214340000003"/>
    <n v="0"/>
    <n v="2250.310190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8639.732133099998"/>
    <n v="0"/>
    <n v="-502.40932600000002"/>
    <n v="0"/>
    <n v="0"/>
    <n v="0"/>
    <n v="911.70829260000005"/>
    <n v="112.9908776"/>
    <n v="1006.9778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4.25835460000002"/>
    <n v="35.380633199999998"/>
    <n v="79.026788499999995"/>
    <n v="0"/>
    <n v="0"/>
    <n v="0"/>
    <n v="0"/>
    <n v="0"/>
    <n v="0"/>
    <n v="0"/>
    <n v="0"/>
    <n v="0"/>
    <n v="1070.9394347"/>
    <n v="0"/>
    <n v="0"/>
    <n v="449.53393169999998"/>
  </r>
  <r>
    <x v="1"/>
    <s v="Q4 2020"/>
    <s v=" Chief_Almighty"/>
    <d v="2020-10-27T00:00:00"/>
    <s v="Chief_Almighty"/>
    <n v="19712.140000000021"/>
    <n v="0"/>
    <n v="0"/>
    <n v="0"/>
    <n v="0"/>
    <n v="0"/>
    <n v="2682.1302568999999"/>
    <n v="0"/>
    <n v="0"/>
    <n v="7638.2535305000001"/>
    <n v="0"/>
    <n v="265.24263150000002"/>
    <n v="0"/>
    <n v="2330.82913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769.2365211"/>
    <n v="0"/>
    <n v="0"/>
    <n v="0"/>
    <n v="0"/>
    <n v="0"/>
    <n v="947.36473000000001"/>
    <n v="110.0895537"/>
    <n v="943.5413342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.78271659999996"/>
    <n v="37.751794799999999"/>
    <n v="76.517074399999998"/>
    <n v="0"/>
    <n v="0"/>
    <n v="0"/>
    <n v="0"/>
    <n v="0"/>
    <n v="0"/>
    <n v="0"/>
    <n v="0"/>
    <n v="0"/>
    <n v="1427.9192462999999"/>
    <n v="0"/>
    <n v="0"/>
    <n v="521.64648499999998"/>
  </r>
  <r>
    <x v="1"/>
    <s v="Q4 2020"/>
    <s v=" Chief_Almighty"/>
    <d v="2020-10-28T00:00:00"/>
    <s v="Chief_Almighty"/>
    <n v="17940.459999999988"/>
    <n v="0"/>
    <n v="0"/>
    <n v="0"/>
    <n v="0"/>
    <n v="0"/>
    <n v="2794.1009558999999"/>
    <n v="0"/>
    <n v="0"/>
    <n v="7648.9545743999997"/>
    <n v="0"/>
    <n v="264.72394550000001"/>
    <n v="0"/>
    <n v="2452.462123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0834.1159859"/>
    <n v="0"/>
    <n v="0"/>
    <n v="0"/>
    <n v="0"/>
    <n v="0"/>
    <n v="949.44379230000004"/>
    <n v="108.27491430000001"/>
    <n v="897.652681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39.724214400000001"/>
    <n v="76.101828999999995"/>
    <n v="0"/>
    <n v="0"/>
    <n v="0"/>
    <n v="0"/>
    <n v="0"/>
    <n v="0"/>
    <n v="0"/>
    <n v="0"/>
    <n v="0"/>
    <n v="2141.8788694999998"/>
    <n v="0"/>
    <n v="0"/>
    <n v="663.32297589999996"/>
  </r>
  <r>
    <x v="1"/>
    <s v="Q4 2020"/>
    <s v=" Chief_Almighty"/>
    <d v="2020-10-29T00:00:00"/>
    <s v="Chief_Almighty"/>
    <n v="20797.710000000006"/>
    <n v="0"/>
    <n v="0"/>
    <n v="0"/>
    <n v="0"/>
    <n v="0"/>
    <n v="2852.1510908999999"/>
    <n v="0"/>
    <n v="0"/>
    <n v="7659.6706102999997"/>
    <n v="0"/>
    <n v="265.92535409999999"/>
    <n v="0"/>
    <n v="2524.572461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19362.339735500002"/>
    <n v="0"/>
    <n v="0"/>
    <n v="0"/>
    <n v="0"/>
    <n v="0"/>
    <n v="964.47648340000001"/>
    <n v="105.0702502"/>
    <n v="875.804676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2.83144059999995"/>
    <n v="41.415999999999997"/>
    <n v="74.697219399999994"/>
    <n v="0"/>
    <n v="0"/>
    <n v="0"/>
    <n v="0"/>
    <n v="0"/>
    <n v="0"/>
    <n v="0"/>
    <n v="0"/>
    <n v="0"/>
    <n v="356.97981160000001"/>
    <n v="0"/>
    <n v="0"/>
    <n v="834.57630549999999"/>
  </r>
  <r>
    <x v="1"/>
    <s v="Q4 2020"/>
    <s v=" Chief_Almighty"/>
    <d v="2020-10-30T00:00:00"/>
    <s v="Chief_Almighty"/>
    <n v="27055.760000000028"/>
    <n v="0"/>
    <n v="0"/>
    <n v="0"/>
    <n v="0"/>
    <n v="0"/>
    <n v="2845.4791249999998"/>
    <n v="0"/>
    <n v="0"/>
    <n v="7670.4016591"/>
    <n v="0"/>
    <n v="268.19519609999998"/>
    <n v="0"/>
    <n v="2604.7395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4.1678817000002"/>
    <n v="23471.154139300001"/>
    <n v="0"/>
    <n v="0"/>
    <n v="0"/>
    <n v="0"/>
    <n v="0"/>
    <n v="949.44680630000005"/>
    <n v="100.72249739999999"/>
    <n v="862.18681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3.30707859999995"/>
    <n v="43.406529499999998"/>
    <n v="71.810931999999994"/>
    <n v="0"/>
    <n v="0"/>
    <n v="0"/>
    <n v="2780.3600970000002"/>
    <n v="0"/>
    <n v="0"/>
    <n v="0"/>
    <n v="0"/>
    <n v="0"/>
    <n v="1427.9192462999999"/>
    <n v="0"/>
    <n v="0"/>
    <n v="1049.010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x v="0"/>
    <x v="0"/>
    <n v="9553.99"/>
    <n v="9553.9878114999992"/>
    <n v="2.1885000005568145E-3"/>
  </r>
  <r>
    <x v="0"/>
    <x v="0"/>
    <x v="1"/>
    <n v="6558.9"/>
    <n v="5500.5381524000004"/>
    <n v="1058.3618475999992"/>
  </r>
  <r>
    <x v="0"/>
    <x v="1"/>
    <x v="2"/>
    <n v="5754.9"/>
    <n v="5105.1433620999996"/>
    <n v="649.75663789999999"/>
  </r>
  <r>
    <x v="0"/>
    <x v="1"/>
    <x v="3"/>
    <n v="4173.0600000000004"/>
    <n v="4044.0920535999999"/>
    <n v="128.96794640000053"/>
  </r>
  <r>
    <x v="0"/>
    <x v="1"/>
    <x v="4"/>
    <n v="3007.01"/>
    <n v="4418.9251034999998"/>
    <n v="-1411.9151034999995"/>
  </r>
  <r>
    <x v="0"/>
    <x v="1"/>
    <x v="5"/>
    <n v="2880.38"/>
    <n v="4739.7848929000002"/>
    <n v="-1859.4048929"/>
  </r>
  <r>
    <x v="0"/>
    <x v="1"/>
    <x v="6"/>
    <n v="5346.34"/>
    <n v="5866.5314378000003"/>
    <n v="-520.19143780000013"/>
  </r>
  <r>
    <x v="0"/>
    <x v="1"/>
    <x v="7"/>
    <n v="8343.01"/>
    <n v="7132.8502519000003"/>
    <n v="1210.1597480999999"/>
  </r>
  <r>
    <x v="0"/>
    <x v="1"/>
    <x v="8"/>
    <n v="7722.88"/>
    <n v="5587.8203050000002"/>
    <n v="2135.0596949999999"/>
  </r>
  <r>
    <x v="0"/>
    <x v="2"/>
    <x v="9"/>
    <n v="4272.53"/>
    <n v="5422.2024805000001"/>
    <n v="-1149.6724805000003"/>
  </r>
  <r>
    <x v="0"/>
    <x v="2"/>
    <x v="10"/>
    <n v="3459.89"/>
    <n v="4728.4587480999999"/>
    <n v="-1268.5687481"/>
  </r>
  <r>
    <x v="0"/>
    <x v="2"/>
    <x v="11"/>
    <n v="4104.17"/>
    <n v="5398.4626619999999"/>
    <n v="-1294.2926619999998"/>
  </r>
  <r>
    <x v="0"/>
    <x v="2"/>
    <x v="12"/>
    <n v="4336.08"/>
    <n v="5359.8166057999997"/>
    <n v="-1023.7366057999998"/>
  </r>
  <r>
    <x v="0"/>
    <x v="2"/>
    <x v="13"/>
    <n v="5489.35"/>
    <n v="5294.5813976999998"/>
    <n v="194.76860230000057"/>
  </r>
  <r>
    <x v="0"/>
    <x v="2"/>
    <x v="14"/>
    <n v="10728.11"/>
    <n v="10728.1122438"/>
    <n v="-2.2437999996327562E-3"/>
  </r>
  <r>
    <x v="0"/>
    <x v="2"/>
    <x v="15"/>
    <n v="7610.11"/>
    <n v="5491.3402002000003"/>
    <n v="2118.7697997999994"/>
  </r>
  <r>
    <x v="0"/>
    <x v="3"/>
    <x v="16"/>
    <n v="5320.26"/>
    <n v="5623.9476486000003"/>
    <n v="-303.6876486000001"/>
  </r>
  <r>
    <x v="0"/>
    <x v="3"/>
    <x v="17"/>
    <n v="5713.96"/>
    <n v="4139.8263647000003"/>
    <n v="1574.1336352999997"/>
  </r>
  <r>
    <x v="0"/>
    <x v="3"/>
    <x v="18"/>
    <n v="6855.5"/>
    <n v="4843.5815445999997"/>
    <n v="2011.9184554000003"/>
  </r>
  <r>
    <x v="0"/>
    <x v="3"/>
    <x v="19"/>
    <n v="6414.7"/>
    <n v="6414.6973287999999"/>
    <n v="2.6711999998951796E-3"/>
  </r>
  <r>
    <x v="0"/>
    <x v="3"/>
    <x v="20"/>
    <n v="5173.24"/>
    <n v="5573.7907623999999"/>
    <n v="-400.55076240000017"/>
  </r>
  <r>
    <x v="0"/>
    <x v="3"/>
    <x v="21"/>
    <n v="6166.27"/>
    <n v="7039.5084841999997"/>
    <n v="-873.23848419999922"/>
  </r>
  <r>
    <x v="0"/>
    <x v="3"/>
    <x v="22"/>
    <n v="3591.79"/>
    <n v="6016.6027244999996"/>
    <n v="-2424.8127244999996"/>
  </r>
  <r>
    <x v="0"/>
    <x v="4"/>
    <x v="23"/>
    <n v="4921.2"/>
    <n v="6047.9795465999996"/>
    <n v="-1126.7795465999998"/>
  </r>
  <r>
    <x v="0"/>
    <x v="4"/>
    <x v="24"/>
    <n v="3603.71"/>
    <n v="5473.6218866999998"/>
    <n v="-1869.9118866999997"/>
  </r>
  <r>
    <x v="0"/>
    <x v="4"/>
    <x v="25"/>
    <n v="3761.16"/>
    <n v="6106.6497240999997"/>
    <n v="-2345.4897240999999"/>
  </r>
  <r>
    <x v="0"/>
    <x v="4"/>
    <x v="26"/>
    <n v="6132.5"/>
    <n v="6132.4873834"/>
    <n v="1.2616600000001199E-2"/>
  </r>
  <r>
    <x v="0"/>
    <x v="4"/>
    <x v="27"/>
    <n v="5184.92"/>
    <n v="6581.1973076000004"/>
    <n v="-1396.2773076000003"/>
  </r>
  <r>
    <x v="0"/>
    <x v="4"/>
    <x v="28"/>
    <n v="8794.11"/>
    <n v="8794.1065546000009"/>
    <n v="3.4453999996912898E-3"/>
  </r>
  <r>
    <x v="0"/>
    <x v="4"/>
    <x v="29"/>
    <n v="6126.53"/>
    <n v="5770.7685154000001"/>
    <n v="355.76148459999968"/>
  </r>
  <r>
    <x v="1"/>
    <x v="5"/>
    <x v="30"/>
    <n v="5910.23"/>
    <n v="5662.9144809999998"/>
    <n v="247.31551899999977"/>
  </r>
  <r>
    <x v="1"/>
    <x v="5"/>
    <x v="31"/>
    <n v="3572.12"/>
    <n v="4670.917539"/>
    <n v="-1098.7975390000001"/>
  </r>
  <r>
    <x v="1"/>
    <x v="5"/>
    <x v="32"/>
    <n v="4661.33"/>
    <n v="5125.7449597000004"/>
    <n v="-464.41495970000051"/>
  </r>
  <r>
    <x v="1"/>
    <x v="5"/>
    <x v="33"/>
    <n v="3160.07"/>
    <n v="4893.5130529999997"/>
    <n v="-1733.4430529999995"/>
  </r>
  <r>
    <x v="1"/>
    <x v="5"/>
    <x v="34"/>
    <n v="5331.11"/>
    <n v="5484.4878883000001"/>
    <n v="-153.37788830000045"/>
  </r>
  <r>
    <x v="1"/>
    <x v="5"/>
    <x v="35"/>
    <n v="5444.1"/>
    <n v="7018.4452147000002"/>
    <n v="-1574.3452146999998"/>
  </r>
  <r>
    <x v="1"/>
    <x v="5"/>
    <x v="36"/>
    <n v="6063.96"/>
    <n v="5555.2325331000002"/>
    <n v="508.72746689999985"/>
  </r>
  <r>
    <x v="1"/>
    <x v="6"/>
    <x v="37"/>
    <n v="5061.55"/>
    <n v="5409.7205043000004"/>
    <n v="-348.17050430000018"/>
  </r>
  <r>
    <x v="1"/>
    <x v="6"/>
    <x v="38"/>
    <n v="3953.15"/>
    <n v="4005.7779903999999"/>
    <n v="-52.627990399999817"/>
  </r>
  <r>
    <x v="1"/>
    <x v="6"/>
    <x v="39"/>
    <n v="3590.45"/>
    <n v="5128.0635264000002"/>
    <n v="-1537.6135264000004"/>
  </r>
  <r>
    <x v="1"/>
    <x v="6"/>
    <x v="40"/>
    <n v="4427.75"/>
    <n v="5391.8054921000003"/>
    <n v="-964.05549210000027"/>
  </r>
  <r>
    <x v="1"/>
    <x v="6"/>
    <x v="41"/>
    <n v="5241.0200000000004"/>
    <n v="5594.6645472999999"/>
    <n v="-353.64454729999943"/>
  </r>
  <r>
    <x v="1"/>
    <x v="6"/>
    <x v="42"/>
    <n v="6441.5"/>
    <n v="6663.8860440999997"/>
    <n v="-222.38604409999971"/>
  </r>
  <r>
    <x v="1"/>
    <x v="6"/>
    <x v="43"/>
    <n v="7238.88"/>
    <n v="5416.7679268000002"/>
    <n v="1822.1120731999999"/>
  </r>
  <r>
    <x v="1"/>
    <x v="7"/>
    <x v="44"/>
    <n v="5956.3"/>
    <n v="5253.3447591000004"/>
    <n v="702.95524089999981"/>
  </r>
  <r>
    <x v="1"/>
    <x v="7"/>
    <x v="45"/>
    <n v="5277.62"/>
    <n v="4151.7607701999996"/>
    <n v="1125.8592298000003"/>
  </r>
  <r>
    <x v="1"/>
    <x v="7"/>
    <x v="46"/>
    <n v="4914.49"/>
    <n v="5150.5178877999997"/>
    <n v="-236.02788779999992"/>
  </r>
  <r>
    <x v="1"/>
    <x v="7"/>
    <x v="47"/>
    <n v="6242.65"/>
    <n v="5070.2697056999996"/>
    <n v="1172.3802943000001"/>
  </r>
  <r>
    <x v="1"/>
    <x v="7"/>
    <x v="48"/>
    <n v="6348.78"/>
    <n v="5261.9647292"/>
    <n v="1086.8152707999998"/>
  </r>
  <r>
    <x v="1"/>
    <x v="7"/>
    <x v="49"/>
    <n v="8849.61"/>
    <n v="8365.7584220000008"/>
    <n v="483.85157799999979"/>
  </r>
  <r>
    <x v="1"/>
    <x v="7"/>
    <x v="50"/>
    <n v="5732.19"/>
    <n v="6244.1096957999998"/>
    <n v="-511.91969580000023"/>
  </r>
  <r>
    <x v="1"/>
    <x v="8"/>
    <x v="51"/>
    <n v="4849.93"/>
    <n v="5781.1419249999999"/>
    <n v="-931.21192499999961"/>
  </r>
  <r>
    <x v="1"/>
    <x v="8"/>
    <x v="52"/>
    <n v="4273.04"/>
    <n v="4838.3503772000004"/>
    <n v="-565.3103772000004"/>
  </r>
  <r>
    <x v="1"/>
    <x v="8"/>
    <x v="53"/>
    <n v="4806.5200000000004"/>
    <n v="6813.8216441000004"/>
    <n v="-2007.3016441"/>
  </r>
  <r>
    <x v="1"/>
    <x v="8"/>
    <x v="54"/>
    <n v="6225.75"/>
    <n v="6744.2610869"/>
    <n v="-518.51108690000001"/>
  </r>
  <r>
    <x v="1"/>
    <x v="8"/>
    <x v="55"/>
    <n v="4705.34"/>
    <n v="6693.9618149999997"/>
    <n v="-1988.6218149999995"/>
  </r>
  <r>
    <x v="1"/>
    <x v="8"/>
    <x v="56"/>
    <n v="11059.42"/>
    <n v="10083.432063800001"/>
    <n v="975.98793619999924"/>
  </r>
  <r>
    <x v="1"/>
    <x v="8"/>
    <x v="57"/>
    <n v="5583.94"/>
    <n v="7362.2874822000003"/>
    <n v="-1778.3474822000007"/>
  </r>
  <r>
    <x v="1"/>
    <x v="9"/>
    <x v="58"/>
    <n v="9041.23"/>
    <n v="6190.3211359999996"/>
    <n v="2850.908864"/>
  </r>
  <r>
    <x v="1"/>
    <x v="9"/>
    <x v="59"/>
    <n v="6825.77"/>
    <n v="4799.4563584999996"/>
    <n v="2026.3136415000008"/>
  </r>
  <r>
    <x v="1"/>
    <x v="9"/>
    <x v="60"/>
    <n v="7556.48"/>
    <n v="5384.7800766"/>
    <n v="2171.6999233999995"/>
  </r>
  <r>
    <x v="2"/>
    <x v="9"/>
    <x v="61"/>
    <n v="7524.24"/>
    <n v="6218.0376088000003"/>
    <n v="1306.2023911999995"/>
  </r>
  <r>
    <x v="2"/>
    <x v="9"/>
    <x v="62"/>
    <n v="7461.31"/>
    <n v="6579.9196043000002"/>
    <n v="881.39039570000023"/>
  </r>
  <r>
    <x v="2"/>
    <x v="9"/>
    <x v="63"/>
    <n v="9442.81"/>
    <n v="9009.1304830000008"/>
    <n v="433.67951699999867"/>
  </r>
  <r>
    <x v="2"/>
    <x v="9"/>
    <x v="64"/>
    <n v="7187.9"/>
    <n v="6142.4410453999999"/>
    <n v="1045.4589545999997"/>
  </r>
  <r>
    <x v="2"/>
    <x v="10"/>
    <x v="65"/>
    <n v="5316.92"/>
    <n v="6049.5916694999996"/>
    <n v="-732.67166949999955"/>
  </r>
  <r>
    <x v="2"/>
    <x v="10"/>
    <x v="66"/>
    <n v="4640.2700000000004"/>
    <n v="4731.5982571000004"/>
    <n v="-91.328257099999973"/>
  </r>
  <r>
    <x v="2"/>
    <x v="10"/>
    <x v="67"/>
    <n v="7149.02"/>
    <n v="6128.1968342"/>
    <n v="1020.8231658000004"/>
  </r>
  <r>
    <x v="2"/>
    <x v="10"/>
    <x v="68"/>
    <n v="7935.51"/>
    <n v="6075.0080322000003"/>
    <n v="1860.5019677999999"/>
  </r>
  <r>
    <x v="2"/>
    <x v="10"/>
    <x v="69"/>
    <n v="8699.73"/>
    <n v="6563.5082757999999"/>
    <n v="2136.2217241999997"/>
  </r>
  <r>
    <x v="2"/>
    <x v="10"/>
    <x v="70"/>
    <n v="10205.200000000001"/>
    <n v="9961.5265586000005"/>
    <n v="243.67344140000023"/>
  </r>
  <r>
    <x v="2"/>
    <x v="10"/>
    <x v="71"/>
    <n v="7214.07"/>
    <n v="6952.9344490000003"/>
    <n v="261.1355509999994"/>
  </r>
  <r>
    <x v="2"/>
    <x v="11"/>
    <x v="72"/>
    <n v="4225.46"/>
    <n v="6013.5422122999998"/>
    <n v="-1788.0822122999998"/>
  </r>
  <r>
    <x v="2"/>
    <x v="11"/>
    <x v="73"/>
    <n v="3802.96"/>
    <n v="4415.6344919000003"/>
    <n v="-612.67449190000025"/>
  </r>
  <r>
    <x v="2"/>
    <x v="11"/>
    <x v="74"/>
    <n v="4146.55"/>
    <n v="6002.3009749000003"/>
    <n v="-1855.7509749000001"/>
  </r>
  <r>
    <x v="2"/>
    <x v="11"/>
    <x v="75"/>
    <n v="4958.18"/>
    <n v="6529.3905120999998"/>
    <n v="-1571.2105120999995"/>
  </r>
  <r>
    <x v="2"/>
    <x v="11"/>
    <x v="76"/>
    <n v="10733.6"/>
    <n v="9059.6617019999994"/>
    <n v="1673.9382980000009"/>
  </r>
  <r>
    <x v="2"/>
    <x v="11"/>
    <x v="77"/>
    <n v="9536.67"/>
    <n v="11129.127764000001"/>
    <n v="-1592.4577640000007"/>
  </r>
  <r>
    <x v="2"/>
    <x v="11"/>
    <x v="78"/>
    <n v="7645.26"/>
    <n v="7446.5633467999996"/>
    <n v="198.69665320000058"/>
  </r>
  <r>
    <x v="2"/>
    <x v="12"/>
    <x v="79"/>
    <n v="5570.8"/>
    <n v="7347.3466799999997"/>
    <n v="-1776.5466799999995"/>
  </r>
  <r>
    <x v="2"/>
    <x v="12"/>
    <x v="80"/>
    <n v="3925.97"/>
    <n v="5245.0934245999997"/>
    <n v="-1319.1234245999999"/>
  </r>
  <r>
    <x v="2"/>
    <x v="12"/>
    <x v="81"/>
    <n v="8009.56"/>
    <n v="7395.1916361000003"/>
    <n v="614.36836390000008"/>
  </r>
  <r>
    <x v="2"/>
    <x v="12"/>
    <x v="82"/>
    <n v="5886.16"/>
    <n v="6899.0705747000002"/>
    <n v="-1012.9105747000003"/>
  </r>
  <r>
    <x v="2"/>
    <x v="12"/>
    <x v="83"/>
    <n v="8561.08"/>
    <n v="7156.2558163000003"/>
    <n v="1404.8241836999996"/>
  </r>
  <r>
    <x v="2"/>
    <x v="12"/>
    <x v="84"/>
    <n v="9139.99"/>
    <n v="9372.8578990999995"/>
    <n v="-232.8678990999997"/>
  </r>
  <r>
    <x v="2"/>
    <x v="12"/>
    <x v="85"/>
    <n v="6949.19"/>
    <n v="6358.4984364000002"/>
    <n v="590.69156359999943"/>
  </r>
  <r>
    <x v="2"/>
    <x v="13"/>
    <x v="86"/>
    <n v="5030.03"/>
    <n v="6103.5064884000003"/>
    <n v="-1073.4764884000006"/>
  </r>
  <r>
    <x v="2"/>
    <x v="13"/>
    <x v="87"/>
    <n v="4242.5600000000004"/>
    <n v="4566.1514624000001"/>
    <n v="-323.59146239999973"/>
  </r>
  <r>
    <x v="2"/>
    <x v="13"/>
    <x v="88"/>
    <n v="6939.12"/>
    <n v="6797.9524798000002"/>
    <n v="141.16752019999967"/>
  </r>
  <r>
    <x v="2"/>
    <x v="13"/>
    <x v="89"/>
    <n v="6156.28"/>
    <n v="6346.8306750000002"/>
    <n v="-190.55067500000041"/>
  </r>
  <r>
    <x v="2"/>
    <x v="13"/>
    <x v="90"/>
    <n v="7427.96"/>
    <n v="6151.1348617000003"/>
    <n v="1276.8251382999997"/>
  </r>
  <r>
    <x v="2"/>
    <x v="13"/>
    <x v="91"/>
    <n v="8939.51"/>
    <n v="8813.3317664999995"/>
    <n v="126.17823350000072"/>
  </r>
  <r>
    <x v="3"/>
    <x v="13"/>
    <x v="92"/>
    <n v="7128.76"/>
    <n v="5806.4693933999997"/>
    <n v="1322.2906066000005"/>
  </r>
  <r>
    <x v="3"/>
    <x v="14"/>
    <x v="93"/>
    <n v="7305.8"/>
    <n v="7305.7982370999998"/>
    <n v="1.7629000003580586E-3"/>
  </r>
  <r>
    <x v="3"/>
    <x v="14"/>
    <x v="94"/>
    <n v="7749.05"/>
    <n v="6447.4948291000001"/>
    <n v="1301.5551709000001"/>
  </r>
  <r>
    <x v="3"/>
    <x v="14"/>
    <x v="95"/>
    <n v="6577.6"/>
    <n v="7275.1755745"/>
    <n v="-697.57557449999968"/>
  </r>
  <r>
    <x v="3"/>
    <x v="14"/>
    <x v="96"/>
    <n v="6661.32"/>
    <n v="8091.2619883999996"/>
    <n v="-1429.9419883999999"/>
  </r>
  <r>
    <x v="3"/>
    <x v="14"/>
    <x v="97"/>
    <n v="6679.31"/>
    <n v="7029.1230587999999"/>
    <n v="-349.81305879999945"/>
  </r>
  <r>
    <x v="3"/>
    <x v="14"/>
    <x v="98"/>
    <n v="10595.82"/>
    <n v="10406.532234800001"/>
    <n v="189.28776519999883"/>
  </r>
  <r>
    <x v="3"/>
    <x v="14"/>
    <x v="99"/>
    <n v="7047.64"/>
    <n v="6915.1690765000003"/>
    <n v="132.47092350000003"/>
  </r>
  <r>
    <x v="3"/>
    <x v="15"/>
    <x v="100"/>
    <n v="5613.11"/>
    <n v="6482.9293795000003"/>
    <n v="-869.81937950000065"/>
  </r>
  <r>
    <x v="3"/>
    <x v="15"/>
    <x v="101"/>
    <n v="6013.66"/>
    <n v="4579.0552895000001"/>
    <n v="1434.6047104999998"/>
  </r>
  <r>
    <x v="3"/>
    <x v="15"/>
    <x v="102"/>
    <n v="6027.11"/>
    <n v="6475.6922726000003"/>
    <n v="-448.58227260000058"/>
  </r>
  <r>
    <x v="3"/>
    <x v="15"/>
    <x v="103"/>
    <n v="7572.11"/>
    <n v="6755.8990657000004"/>
    <n v="816.21093429999928"/>
  </r>
  <r>
    <x v="3"/>
    <x v="15"/>
    <x v="104"/>
    <n v="6997.54"/>
    <n v="6978.3125902000002"/>
    <n v="19.227409799999805"/>
  </r>
  <r>
    <x v="3"/>
    <x v="15"/>
    <x v="105"/>
    <n v="10849.77"/>
    <n v="10017.2442397"/>
    <n v="832.52576030000091"/>
  </r>
  <r>
    <x v="3"/>
    <x v="15"/>
    <x v="106"/>
    <n v="7823.21"/>
    <n v="7386.3282397000003"/>
    <n v="436.88176029999977"/>
  </r>
  <r>
    <x v="3"/>
    <x v="16"/>
    <x v="107"/>
    <n v="5461.43"/>
    <n v="6911.1216495999997"/>
    <n v="-1449.6916495999994"/>
  </r>
  <r>
    <x v="3"/>
    <x v="16"/>
    <x v="108"/>
    <n v="4368.66"/>
    <n v="5167.7147469000001"/>
    <n v="-799.05474690000028"/>
  </r>
  <r>
    <x v="3"/>
    <x v="16"/>
    <x v="109"/>
    <n v="5443.79"/>
    <n v="6335.6917801999998"/>
    <n v="-891.90178019999985"/>
  </r>
  <r>
    <x v="3"/>
    <x v="16"/>
    <x v="110"/>
    <n v="6162.16"/>
    <n v="7248.5255905000004"/>
    <n v="-1086.3655905000005"/>
  </r>
  <r>
    <x v="3"/>
    <x v="16"/>
    <x v="111"/>
    <n v="10815.95"/>
    <n v="7054.7642690000002"/>
    <n v="3761.1857310000005"/>
  </r>
  <r>
    <x v="3"/>
    <x v="16"/>
    <x v="112"/>
    <n v="11026"/>
    <n v="11025.9966792"/>
    <n v="3.3208000004378846E-3"/>
  </r>
  <r>
    <x v="3"/>
    <x v="16"/>
    <x v="113"/>
    <n v="6992.59"/>
    <n v="8011.0561587000002"/>
    <n v="-1018.4661587000001"/>
  </r>
  <r>
    <x v="3"/>
    <x v="17"/>
    <x v="114"/>
    <n v="8896.65"/>
    <n v="7768.2567510999997"/>
    <n v="1128.3932488999999"/>
  </r>
  <r>
    <x v="3"/>
    <x v="17"/>
    <x v="115"/>
    <n v="5680.24"/>
    <n v="5270.5743524999998"/>
    <n v="409.66564749999998"/>
  </r>
  <r>
    <x v="3"/>
    <x v="17"/>
    <x v="116"/>
    <n v="8777.32"/>
    <n v="6440.0044017"/>
    <n v="2337.3155982999997"/>
  </r>
  <r>
    <x v="3"/>
    <x v="17"/>
    <x v="117"/>
    <n v="11511.57"/>
    <n v="10957.2109112"/>
    <n v="554.35908879999988"/>
  </r>
  <r>
    <x v="3"/>
    <x v="17"/>
    <x v="118"/>
    <n v="9964"/>
    <n v="10641.084012200001"/>
    <n v="-677.08401220000087"/>
  </r>
  <r>
    <x v="3"/>
    <x v="17"/>
    <x v="119"/>
    <n v="14548.65"/>
    <n v="13946.862598899999"/>
    <n v="601.78740110000035"/>
  </r>
  <r>
    <x v="3"/>
    <x v="17"/>
    <x v="120"/>
    <n v="11971.74"/>
    <n v="13068.269093299999"/>
    <n v="-1096.5290932999997"/>
  </r>
  <r>
    <x v="4"/>
    <x v="18"/>
    <x v="121"/>
    <n v="12041.73"/>
    <n v="9833.5819214999992"/>
    <n v="2208.1480785000003"/>
  </r>
  <r>
    <x v="4"/>
    <x v="18"/>
    <x v="122"/>
    <n v="7616.96"/>
    <n v="6853.1127023999998"/>
    <n v="763.84729760000027"/>
  </r>
  <r>
    <x v="4"/>
    <x v="18"/>
    <x v="123"/>
    <n v="11562.98"/>
    <n v="8269.8400750000001"/>
    <n v="3293.1399249999995"/>
  </r>
  <r>
    <x v="4"/>
    <x v="18"/>
    <x v="124"/>
    <n v="11288.19"/>
    <n v="8998.6421522000001"/>
    <n v="2289.5478478000005"/>
  </r>
  <r>
    <x v="4"/>
    <x v="18"/>
    <x v="125"/>
    <n v="12098.43"/>
    <n v="9247.5318874000004"/>
    <n v="2850.8981125999999"/>
  </r>
  <r>
    <x v="4"/>
    <x v="18"/>
    <x v="126"/>
    <n v="12157.66"/>
    <n v="11866.748938700001"/>
    <n v="290.91106129999935"/>
  </r>
  <r>
    <x v="4"/>
    <x v="18"/>
    <x v="127"/>
    <n v="13970.61"/>
    <n v="13848.1453752"/>
    <n v="122.46462480000082"/>
  </r>
  <r>
    <x v="4"/>
    <x v="19"/>
    <x v="128"/>
    <n v="11873.21"/>
    <n v="12119.8096523"/>
    <n v="-246.59965230000125"/>
  </r>
  <r>
    <x v="4"/>
    <x v="19"/>
    <x v="129"/>
    <n v="7726.4"/>
    <n v="9293.3590824000003"/>
    <n v="-1566.9590824000006"/>
  </r>
  <r>
    <x v="4"/>
    <x v="19"/>
    <x v="130"/>
    <n v="9998.15"/>
    <n v="11696.857236100001"/>
    <n v="-1698.707236100001"/>
  </r>
  <r>
    <x v="4"/>
    <x v="19"/>
    <x v="131"/>
    <n v="10927.85"/>
    <n v="12841.4818151"/>
    <n v="-1913.6318150999996"/>
  </r>
  <r>
    <x v="4"/>
    <x v="19"/>
    <x v="132"/>
    <n v="9976.0499999999993"/>
    <n v="13871.701785699999"/>
    <n v="-3895.6517856999999"/>
  </r>
  <r>
    <x v="4"/>
    <x v="19"/>
    <x v="133"/>
    <n v="14030.56"/>
    <n v="15651.089990300001"/>
    <n v="-1620.5299903000014"/>
  </r>
  <r>
    <x v="4"/>
    <x v="19"/>
    <x v="134"/>
    <n v="14878.76"/>
    <n v="14541.6653484"/>
    <n v="337.09465160000036"/>
  </r>
  <r>
    <x v="4"/>
    <x v="20"/>
    <x v="135"/>
    <n v="9247.56"/>
    <n v="9247.5423276000001"/>
    <n v="1.7672399999355548E-2"/>
  </r>
  <r>
    <x v="4"/>
    <x v="20"/>
    <x v="136"/>
    <n v="14479.84"/>
    <n v="12881.6521529"/>
    <n v="1598.1878471"/>
  </r>
  <r>
    <x v="4"/>
    <x v="20"/>
    <x v="137"/>
    <n v="11443.45"/>
    <n v="14239.9992717"/>
    <n v="-2796.5492716999997"/>
  </r>
  <r>
    <x v="4"/>
    <x v="20"/>
    <x v="138"/>
    <n v="9683.0400000000009"/>
    <n v="9683.0255680999999"/>
    <n v="1.4431900001000031E-2"/>
  </r>
  <r>
    <x v="4"/>
    <x v="20"/>
    <x v="139"/>
    <n v="11252.95"/>
    <n v="14659.164260699999"/>
    <n v="-3406.2142606999987"/>
  </r>
  <r>
    <x v="4"/>
    <x v="20"/>
    <x v="140"/>
    <n v="17136.03"/>
    <n v="15685.700526299999"/>
    <n v="1450.3294736999997"/>
  </r>
  <r>
    <x v="4"/>
    <x v="20"/>
    <x v="141"/>
    <n v="12829.74"/>
    <n v="13818.106547400001"/>
    <n v="-988.36654740000085"/>
  </r>
  <r>
    <x v="4"/>
    <x v="21"/>
    <x v="142"/>
    <n v="9539.56"/>
    <n v="13430.581219399999"/>
    <n v="-3891.0212193999996"/>
  </r>
  <r>
    <x v="4"/>
    <x v="21"/>
    <x v="143"/>
    <n v="8074.7"/>
    <n v="8074.6920247999997"/>
    <n v="7.9752000001462875E-3"/>
  </r>
  <r>
    <x v="4"/>
    <x v="21"/>
    <x v="144"/>
    <n v="9124.0400000000009"/>
    <n v="12449.579183600001"/>
    <n v="-3325.5391835999999"/>
  </r>
  <r>
    <x v="4"/>
    <x v="21"/>
    <x v="145"/>
    <n v="7920.88"/>
    <n v="12381.1316671"/>
    <n v="-4460.2516671000003"/>
  </r>
  <r>
    <x v="4"/>
    <x v="21"/>
    <x v="146"/>
    <n v="11071.81"/>
    <n v="13017.1952807"/>
    <n v="-1945.3852807000003"/>
  </r>
  <r>
    <x v="4"/>
    <x v="21"/>
    <x v="147"/>
    <n v="16215.11"/>
    <n v="16672.383041100002"/>
    <n v="-457.27304110000114"/>
  </r>
  <r>
    <x v="4"/>
    <x v="21"/>
    <x v="148"/>
    <n v="15085.16"/>
    <n v="14164.322537"/>
    <n v="920.83746299999984"/>
  </r>
  <r>
    <x v="4"/>
    <x v="22"/>
    <x v="149"/>
    <n v="10344.379999999999"/>
    <n v="10344.3672916"/>
    <n v="1.2708399999610265E-2"/>
  </r>
  <r>
    <x v="4"/>
    <x v="22"/>
    <x v="150"/>
    <n v="12078.34"/>
    <n v="12873.3731009"/>
    <n v="-795.03310090000014"/>
  </r>
  <r>
    <x v="4"/>
    <x v="22"/>
    <x v="151"/>
    <n v="13787.75"/>
    <n v="14670.9197613"/>
    <n v="-883.16976129999966"/>
  </r>
  <r>
    <x v="5"/>
    <x v="22"/>
    <x v="152"/>
    <n v="13043.51"/>
    <n v="15474.072482600001"/>
    <n v="-2430.5624826000003"/>
  </r>
  <r>
    <x v="5"/>
    <x v="22"/>
    <x v="153"/>
    <n v="15269.32"/>
    <n v="15106.2071927"/>
    <n v="163.11280729999999"/>
  </r>
  <r>
    <x v="5"/>
    <x v="22"/>
    <x v="154"/>
    <n v="14707.15"/>
    <n v="16495.262859400002"/>
    <n v="-1788.112859400002"/>
  </r>
  <r>
    <x v="5"/>
    <x v="22"/>
    <x v="155"/>
    <n v="12823.44"/>
    <n v="15097.3118158"/>
    <n v="-2273.8718157999992"/>
  </r>
  <r>
    <x v="5"/>
    <x v="23"/>
    <x v="156"/>
    <n v="12296.26"/>
    <n v="15573.7851926"/>
    <n v="-3277.5251926000001"/>
  </r>
  <r>
    <x v="5"/>
    <x v="23"/>
    <x v="157"/>
    <n v="8532.35"/>
    <n v="8532.3400194000005"/>
    <n v="9.980599999835249E-3"/>
  </r>
  <r>
    <x v="5"/>
    <x v="23"/>
    <x v="158"/>
    <n v="15376.11"/>
    <n v="15139.166062599999"/>
    <n v="236.94393740000123"/>
  </r>
  <r>
    <x v="5"/>
    <x v="23"/>
    <x v="159"/>
    <n v="11615.48"/>
    <n v="14836.4284317"/>
    <n v="-3220.9484317000006"/>
  </r>
  <r>
    <x v="5"/>
    <x v="23"/>
    <x v="160"/>
    <n v="11510.45"/>
    <n v="11510.443136600001"/>
    <n v="6.8633999999292428E-3"/>
  </r>
  <r>
    <x v="5"/>
    <x v="23"/>
    <x v="161"/>
    <n v="18451.45"/>
    <n v="16928.540519800001"/>
    <n v="1522.9094802"/>
  </r>
  <r>
    <x v="5"/>
    <x v="23"/>
    <x v="162"/>
    <n v="11052.54"/>
    <n v="15120.639823400001"/>
    <n v="-4068.0998233999999"/>
  </r>
  <r>
    <x v="5"/>
    <x v="24"/>
    <x v="163"/>
    <n v="8579.5400000000009"/>
    <n v="8579.5323012999997"/>
    <n v="7.6987000011286E-3"/>
  </r>
  <r>
    <x v="5"/>
    <x v="24"/>
    <x v="164"/>
    <n v="10632.89"/>
    <n v="10632.883907699999"/>
    <n v="6.0923000000911998E-3"/>
  </r>
  <r>
    <x v="5"/>
    <x v="24"/>
    <x v="165"/>
    <n v="15741.64"/>
    <n v="14177.2362772"/>
    <n v="1564.4037227999997"/>
  </r>
  <r>
    <x v="5"/>
    <x v="24"/>
    <x v="166"/>
    <n v="30816.51"/>
    <n v="28856.9406332"/>
    <n v="1959.5693667999985"/>
  </r>
  <r>
    <x v="5"/>
    <x v="24"/>
    <x v="167"/>
    <n v="25301.34"/>
    <n v="27480.2407853"/>
    <n v="-2178.9007853000003"/>
  </r>
  <r>
    <x v="5"/>
    <x v="24"/>
    <x v="168"/>
    <n v="24682.639999999999"/>
    <n v="26681.511883300002"/>
    <n v="-1998.8718833000021"/>
  </r>
  <r>
    <x v="5"/>
    <x v="24"/>
    <x v="169"/>
    <n v="22510.2"/>
    <n v="20315.683656500001"/>
    <n v="2194.5163434999995"/>
  </r>
  <r>
    <x v="5"/>
    <x v="25"/>
    <x v="170"/>
    <n v="19743.22"/>
    <n v="17742.785582199998"/>
    <n v="2000.4344178000028"/>
  </r>
  <r>
    <x v="5"/>
    <x v="25"/>
    <x v="171"/>
    <n v="13725.7"/>
    <n v="12376.2208445"/>
    <n v="1349.4791555000011"/>
  </r>
  <r>
    <x v="5"/>
    <x v="25"/>
    <x v="172"/>
    <n v="12943.02"/>
    <n v="12351.339142500001"/>
    <n v="591.68085749999955"/>
  </r>
  <r>
    <x v="5"/>
    <x v="25"/>
    <x v="173"/>
    <n v="15952.19"/>
    <n v="12321.7842581"/>
    <n v="3630.4057419000001"/>
  </r>
  <r>
    <x v="5"/>
    <x v="25"/>
    <x v="174"/>
    <n v="18648.8"/>
    <n v="12545.2309652"/>
    <n v="6103.5690347999989"/>
  </r>
  <r>
    <x v="5"/>
    <x v="25"/>
    <x v="175"/>
    <n v="20721.189999999999"/>
    <n v="19749.0754438"/>
    <n v="972.11455619999833"/>
  </r>
  <r>
    <x v="5"/>
    <x v="25"/>
    <x v="176"/>
    <n v="13892.82"/>
    <n v="15850.437240699999"/>
    <n v="-1957.6172406999995"/>
  </r>
  <r>
    <x v="5"/>
    <x v="26"/>
    <x v="177"/>
    <n v="16570.16"/>
    <n v="13162.0516309"/>
    <n v="3408.1083691000003"/>
  </r>
  <r>
    <x v="5"/>
    <x v="26"/>
    <x v="178"/>
    <n v="15224.51"/>
    <n v="13846.6755256"/>
    <n v="1377.8344744000005"/>
  </r>
  <r>
    <x v="5"/>
    <x v="26"/>
    <x v="179"/>
    <n v="18051.61"/>
    <n v="17654.2218302"/>
    <n v="397.38816980000047"/>
  </r>
  <r>
    <x v="5"/>
    <x v="26"/>
    <x v="180"/>
    <n v="17641.54"/>
    <n v="18126.9142588"/>
    <n v="-485.37425879999864"/>
  </r>
  <r>
    <x v="5"/>
    <x v="26"/>
    <x v="181"/>
    <n v="25451.57"/>
    <n v="14525.393304499999"/>
    <n v="10926.1766955"/>
  </r>
  <r>
    <x v="6"/>
    <x v="26"/>
    <x v="182"/>
    <n v="29710.34"/>
    <n v="29344.1704943"/>
    <n v="366.16950569999972"/>
  </r>
  <r>
    <x v="6"/>
    <x v="26"/>
    <x v="183"/>
    <n v="22539.75"/>
    <n v="22252.223626300001"/>
    <n v="287.52637369999866"/>
  </r>
  <r>
    <x v="6"/>
    <x v="27"/>
    <x v="184"/>
    <n v="18018.349999999999"/>
    <n v="19487.819986400002"/>
    <n v="-1469.4699864000031"/>
  </r>
  <r>
    <x v="6"/>
    <x v="27"/>
    <x v="185"/>
    <n v="21809.51"/>
    <n v="20423.932960400001"/>
    <n v="1385.5770395999971"/>
  </r>
  <r>
    <x v="6"/>
    <x v="27"/>
    <x v="186"/>
    <n v="14724.85"/>
    <n v="17808.529375400001"/>
    <n v="-3083.6793754000009"/>
  </r>
  <r>
    <x v="6"/>
    <x v="27"/>
    <x v="187"/>
    <n v="14349.19"/>
    <n v="14275.172726999999"/>
    <n v="74.017273000001296"/>
  </r>
  <r>
    <x v="6"/>
    <x v="27"/>
    <x v="188"/>
    <n v="15468.11"/>
    <n v="13708.667709400001"/>
    <n v="1759.4422906"/>
  </r>
  <r>
    <x v="6"/>
    <x v="27"/>
    <x v="189"/>
    <n v="25498.76"/>
    <n v="26433.410363800002"/>
    <n v="-934.65036380000311"/>
  </r>
  <r>
    <x v="6"/>
    <x v="27"/>
    <x v="190"/>
    <n v="21500.799999999999"/>
    <n v="20055.0701371"/>
    <n v="1445.7298628999997"/>
  </r>
  <r>
    <x v="6"/>
    <x v="28"/>
    <x v="191"/>
    <n v="19141.400000000001"/>
    <n v="18024.3130342"/>
    <n v="1117.0869658000011"/>
  </r>
  <r>
    <x v="6"/>
    <x v="28"/>
    <x v="192"/>
    <n v="14693.77"/>
    <n v="16276.7288818"/>
    <n v="-1582.9588817999993"/>
  </r>
  <r>
    <x v="6"/>
    <x v="28"/>
    <x v="193"/>
    <n v="15824.47"/>
    <n v="14953.796870800001"/>
    <n v="870.67312919999858"/>
  </r>
  <r>
    <x v="6"/>
    <x v="28"/>
    <x v="194"/>
    <n v="23377.040000000001"/>
    <n v="23097.765663400001"/>
    <n v="279.27433659999951"/>
  </r>
  <r>
    <x v="6"/>
    <x v="28"/>
    <x v="195"/>
    <n v="20800.23"/>
    <n v="21177.219888600001"/>
    <n v="-376.989888600001"/>
  </r>
  <r>
    <x v="6"/>
    <x v="28"/>
    <x v="196"/>
    <n v="30513.61"/>
    <n v="31543.0020286"/>
    <n v="-1029.3920285999993"/>
  </r>
  <r>
    <x v="6"/>
    <x v="28"/>
    <x v="197"/>
    <n v="23393.599999999999"/>
    <n v="22292.7946214"/>
    <n v="1100.8053785999982"/>
  </r>
  <r>
    <x v="6"/>
    <x v="29"/>
    <x v="198"/>
    <n v="20784.439999999999"/>
    <n v="18826.893650999998"/>
    <n v="1957.5463490000002"/>
  </r>
  <r>
    <x v="6"/>
    <x v="29"/>
    <x v="199"/>
    <n v="16972.8"/>
    <n v="15058.846851099999"/>
    <n v="1913.9531489000001"/>
  </r>
  <r>
    <x v="6"/>
    <x v="29"/>
    <x v="200"/>
    <n v="22689.94"/>
    <n v="22689.9540662"/>
    <n v="-1.4066200001252582E-2"/>
  </r>
  <r>
    <x v="6"/>
    <x v="29"/>
    <x v="201"/>
    <n v="20293.12"/>
    <n v="16840.993385199999"/>
    <n v="3452.1266147999995"/>
  </r>
  <r>
    <x v="6"/>
    <x v="29"/>
    <x v="202"/>
    <n v="21950.720000000001"/>
    <n v="18004.088110500001"/>
    <n v="3946.6318895000004"/>
  </r>
  <r>
    <x v="6"/>
    <x v="29"/>
    <x v="203"/>
    <n v="28476.97"/>
    <n v="26660.2154071"/>
    <n v="1816.7545929000007"/>
  </r>
  <r>
    <x v="6"/>
    <x v="29"/>
    <x v="204"/>
    <n v="18025.63"/>
    <n v="21020.9913801"/>
    <n v="-2995.3613800999992"/>
  </r>
  <r>
    <x v="6"/>
    <x v="30"/>
    <x v="205"/>
    <n v="12505.11"/>
    <n v="12505.107599200001"/>
    <n v="2.4008000000321772E-3"/>
  </r>
  <r>
    <x v="6"/>
    <x v="30"/>
    <x v="206"/>
    <n v="16287.73"/>
    <n v="18207.3629521"/>
    <n v="-1919.6329521000007"/>
  </r>
  <r>
    <x v="6"/>
    <x v="30"/>
    <x v="207"/>
    <n v="15387.75"/>
    <n v="18352.853142799999"/>
    <n v="-2965.1031427999987"/>
  </r>
  <r>
    <x v="6"/>
    <x v="30"/>
    <x v="208"/>
    <n v="19158.84"/>
    <n v="18971.2092815"/>
    <n v="187.63071850000051"/>
  </r>
  <r>
    <x v="6"/>
    <x v="30"/>
    <x v="209"/>
    <n v="22322.28"/>
    <n v="19569.515583799999"/>
    <n v="2752.7644161999997"/>
  </r>
  <r>
    <x v="6"/>
    <x v="30"/>
    <x v="210"/>
    <n v="18541.57"/>
    <n v="22043.870737699999"/>
    <n v="-3502.3007376999994"/>
  </r>
  <r>
    <x v="6"/>
    <x v="30"/>
    <x v="211"/>
    <n v="16218.05"/>
    <n v="18980.1258523"/>
    <n v="-2762.0758523000004"/>
  </r>
  <r>
    <x v="6"/>
    <x v="31"/>
    <x v="212"/>
    <n v="16207.36"/>
    <n v="19173.004091399998"/>
    <n v="-2965.6440913999977"/>
  </r>
  <r>
    <x v="7"/>
    <x v="31"/>
    <x v="213"/>
    <n v="13352.12"/>
    <n v="13142.571838100001"/>
    <n v="209.5481619000002"/>
  </r>
  <r>
    <x v="7"/>
    <x v="31"/>
    <x v="214"/>
    <n v="15703.03"/>
    <n v="19040.090002500001"/>
    <n v="-3337.0600025000003"/>
  </r>
  <r>
    <x v="7"/>
    <x v="31"/>
    <x v="215"/>
    <n v="18854.240000000002"/>
    <n v="19134.893136499999"/>
    <n v="-280.65313649999734"/>
  </r>
  <r>
    <x v="7"/>
    <x v="31"/>
    <x v="216"/>
    <n v="18342.990000000002"/>
    <n v="18767.213263099999"/>
    <n v="-424.22326309999698"/>
  </r>
  <r>
    <x v="7"/>
    <x v="31"/>
    <x v="217"/>
    <n v="26831.1"/>
    <n v="25251.093380300001"/>
    <n v="1580.0066196999978"/>
  </r>
  <r>
    <x v="7"/>
    <x v="31"/>
    <x v="218"/>
    <n v="19503.75"/>
    <n v="18597.626631800002"/>
    <n v="906.12336819999837"/>
  </r>
  <r>
    <x v="7"/>
    <x v="32"/>
    <x v="219"/>
    <n v="14976.55"/>
    <n v="19580.6064482"/>
    <n v="-4604.0564482000009"/>
  </r>
  <r>
    <x v="7"/>
    <x v="32"/>
    <x v="220"/>
    <n v="13064.68"/>
    <n v="13274.2206398"/>
    <n v="-209.54063979999955"/>
  </r>
  <r>
    <x v="7"/>
    <x v="32"/>
    <x v="221"/>
    <n v="19057.86"/>
    <n v="18879.2763572"/>
    <n v="178.58364280000023"/>
  </r>
  <r>
    <x v="7"/>
    <x v="32"/>
    <x v="222"/>
    <n v="23385.61"/>
    <n v="18757.768719899999"/>
    <n v="4627.8412801000013"/>
  </r>
  <r>
    <x v="7"/>
    <x v="32"/>
    <x v="223"/>
    <n v="24295.07"/>
    <n v="22873.0862581"/>
    <n v="1421.9837418999996"/>
  </r>
  <r>
    <x v="7"/>
    <x v="32"/>
    <x v="224"/>
    <n v="21235.47"/>
    <n v="23281.1311728"/>
    <n v="-2045.6611727999989"/>
  </r>
  <r>
    <x v="7"/>
    <x v="32"/>
    <x v="225"/>
    <n v="19302.59"/>
    <n v="19795.256240499999"/>
    <n v="-492.66624049999882"/>
  </r>
  <r>
    <x v="7"/>
    <x v="33"/>
    <x v="226"/>
    <n v="16186.02"/>
    <n v="17314.898738799999"/>
    <n v="-1128.8787387999982"/>
  </r>
  <r>
    <x v="7"/>
    <x v="33"/>
    <x v="227"/>
    <n v="16536.41"/>
    <n v="16295.145094699999"/>
    <n v="241.26490530000046"/>
  </r>
  <r>
    <x v="7"/>
    <x v="33"/>
    <x v="228"/>
    <n v="17445.939999999999"/>
    <n v="16156.967652400001"/>
    <n v="1288.9723475999981"/>
  </r>
  <r>
    <x v="7"/>
    <x v="33"/>
    <x v="229"/>
    <n v="18487.34"/>
    <n v="16272.810422799999"/>
    <n v="2214.5295772000009"/>
  </r>
  <r>
    <x v="7"/>
    <x v="33"/>
    <x v="230"/>
    <n v="19963.25"/>
    <n v="17221.224454200001"/>
    <n v="2742.0255457999992"/>
  </r>
  <r>
    <x v="7"/>
    <x v="33"/>
    <x v="231"/>
    <n v="25916.13"/>
    <n v="25012.305686299998"/>
    <n v="903.82431370000268"/>
  </r>
  <r>
    <x v="7"/>
    <x v="33"/>
    <x v="232"/>
    <n v="17618.900000000001"/>
    <n v="18365.904160800001"/>
    <n v="-747.00416079999923"/>
  </r>
  <r>
    <x v="7"/>
    <x v="34"/>
    <x v="233"/>
    <n v="17006.060000000001"/>
    <n v="18645.764313600001"/>
    <n v="-1639.7043135999993"/>
  </r>
  <r>
    <x v="7"/>
    <x v="34"/>
    <x v="234"/>
    <n v="15136.2"/>
    <n v="15136.1921399"/>
    <n v="7.8601000004709931E-3"/>
  </r>
  <r>
    <x v="7"/>
    <x v="34"/>
    <x v="235"/>
    <n v="17966.310000000001"/>
    <n v="17775.699478099999"/>
    <n v="190.61052190000191"/>
  </r>
  <r>
    <x v="7"/>
    <x v="34"/>
    <x v="236"/>
    <n v="16495.79"/>
    <n v="16414.091729399999"/>
    <n v="81.698270600001706"/>
  </r>
  <r>
    <x v="7"/>
    <x v="34"/>
    <x v="237"/>
    <n v="19567.490000000002"/>
    <n v="17196.973129000002"/>
    <n v="2370.5168709999998"/>
  </r>
  <r>
    <x v="7"/>
    <x v="34"/>
    <x v="238"/>
    <n v="24751.59"/>
    <n v="24094.9373309"/>
    <n v="656.65266909999991"/>
  </r>
  <r>
    <x v="7"/>
    <x v="34"/>
    <x v="239"/>
    <n v="19246.57"/>
    <n v="19549.3659018"/>
    <n v="-302.79590180000014"/>
  </r>
  <r>
    <x v="7"/>
    <x v="35"/>
    <x v="240"/>
    <n v="17092.169999999998"/>
    <n v="18720.6552916"/>
    <n v="-1628.4852916000018"/>
  </r>
  <r>
    <x v="7"/>
    <x v="35"/>
    <x v="241"/>
    <n v="15091.97"/>
    <n v="14346.0897604"/>
    <n v="745.88023959999919"/>
  </r>
  <r>
    <x v="7"/>
    <x v="35"/>
    <x v="242"/>
    <n v="20334.77"/>
    <n v="20334.7767484"/>
    <n v="-6.7483999991964083E-3"/>
  </r>
  <r>
    <x v="8"/>
    <x v="35"/>
    <x v="243"/>
    <n v="20646.11"/>
    <n v="15226.6373152"/>
    <n v="5419.4726848000009"/>
  </r>
  <r>
    <x v="8"/>
    <x v="35"/>
    <x v="244"/>
    <n v="22282.66"/>
    <n v="15859.329131500001"/>
    <n v="6423.3308684999993"/>
  </r>
  <r>
    <x v="8"/>
    <x v="35"/>
    <x v="245"/>
    <n v="26604.73"/>
    <n v="26604.741013800001"/>
    <n v="-1.1013800001819618E-2"/>
  </r>
  <r>
    <x v="8"/>
    <x v="35"/>
    <x v="246"/>
    <n v="17848.71"/>
    <n v="18352.510750900001"/>
    <n v="-503.80075090000173"/>
  </r>
  <r>
    <x v="8"/>
    <x v="36"/>
    <x v="247"/>
    <n v="14695.84"/>
    <n v="14695.83167"/>
    <n v="8.3300000005692709E-3"/>
  </r>
  <r>
    <x v="8"/>
    <x v="36"/>
    <x v="248"/>
    <n v="18310.09"/>
    <n v="18310.088980500001"/>
    <n v="1.0194999995292164E-3"/>
  </r>
  <r>
    <x v="8"/>
    <x v="36"/>
    <x v="249"/>
    <n v="17174.02"/>
    <n v="20419.477258800001"/>
    <n v="-3245.457258800001"/>
  </r>
  <r>
    <x v="8"/>
    <x v="36"/>
    <x v="250"/>
    <n v="17255.900000000001"/>
    <n v="20946.113047499999"/>
    <n v="-3690.2130474999976"/>
  </r>
  <r>
    <x v="8"/>
    <x v="36"/>
    <x v="251"/>
    <n v="20511.21"/>
    <n v="20881.442392600002"/>
    <n v="-370.23239260000264"/>
  </r>
  <r>
    <x v="8"/>
    <x v="36"/>
    <x v="252"/>
    <n v="24431.85"/>
    <n v="24573.556920499999"/>
    <n v="-141.70692050000071"/>
  </r>
  <r>
    <x v="8"/>
    <x v="36"/>
    <x v="253"/>
    <n v="22149.93"/>
    <n v="21990.0447121"/>
    <n v="159.88528790000055"/>
  </r>
  <r>
    <x v="8"/>
    <x v="37"/>
    <x v="254"/>
    <n v="22064.97"/>
    <n v="22478.897924299999"/>
    <n v="-413.92792429999827"/>
  </r>
  <r>
    <x v="8"/>
    <x v="37"/>
    <x v="255"/>
    <n v="21948.14"/>
    <n v="22069.222178"/>
    <n v="-121.08217800000057"/>
  </r>
  <r>
    <x v="8"/>
    <x v="37"/>
    <x v="256"/>
    <n v="22564.16"/>
    <n v="22694.098678300001"/>
    <n v="-129.9386783000009"/>
  </r>
  <r>
    <x v="8"/>
    <x v="37"/>
    <x v="257"/>
    <n v="21483.51"/>
    <n v="23483.027487399999"/>
    <n v="-1999.5174874000004"/>
  </r>
  <r>
    <x v="8"/>
    <x v="37"/>
    <x v="258"/>
    <n v="21666.98"/>
    <n v="24555.261798299998"/>
    <n v="-2888.2817982999986"/>
  </r>
  <r>
    <x v="8"/>
    <x v="37"/>
    <x v="259"/>
    <n v="27972.89"/>
    <n v="31289.788543899998"/>
    <n v="-3316.8985438999989"/>
  </r>
  <r>
    <x v="8"/>
    <x v="37"/>
    <x v="260"/>
    <n v="21367.58"/>
    <n v="25202.1723404"/>
    <n v="-3834.5923403999986"/>
  </r>
  <r>
    <x v="8"/>
    <x v="38"/>
    <x v="261"/>
    <n v="19303.669999999998"/>
    <n v="25033.511321499998"/>
    <n v="-5729.8413215"/>
  </r>
  <r>
    <x v="8"/>
    <x v="38"/>
    <x v="262"/>
    <n v="18706.05"/>
    <n v="18706.050819"/>
    <n v="-8.1900000077439472E-4"/>
  </r>
  <r>
    <x v="8"/>
    <x v="38"/>
    <x v="263"/>
    <n v="21513"/>
    <n v="24962.307278600001"/>
    <n v="-3449.3072786000012"/>
  </r>
  <r>
    <x v="8"/>
    <x v="38"/>
    <x v="264"/>
    <n v="19807.18"/>
    <n v="24771.564205499999"/>
    <n v="-4964.3842054999986"/>
  </r>
  <r>
    <x v="8"/>
    <x v="38"/>
    <x v="265"/>
    <n v="23613.53"/>
    <n v="25258.013236899998"/>
    <n v="-1644.4832368999996"/>
  </r>
  <r>
    <x v="8"/>
    <x v="38"/>
    <x v="266"/>
    <n v="33043.949999999997"/>
    <n v="33043.964909900002"/>
    <n v="-1.4909900004568044E-2"/>
  </r>
  <r>
    <x v="8"/>
    <x v="38"/>
    <x v="267"/>
    <n v="23619.360000000001"/>
    <n v="23693.353430700001"/>
    <n v="-73.993430700000317"/>
  </r>
  <r>
    <x v="8"/>
    <x v="39"/>
    <x v="268"/>
    <n v="21071.88"/>
    <n v="22432.962102199999"/>
    <n v="-1361.0821021999982"/>
  </r>
  <r>
    <x v="8"/>
    <x v="39"/>
    <x v="269"/>
    <n v="21298.959999999999"/>
    <n v="21019.9336196"/>
    <n v="279.02638039999874"/>
  </r>
  <r>
    <x v="8"/>
    <x v="39"/>
    <x v="270"/>
    <n v="23784.799999999999"/>
    <n v="23784.810279199999"/>
    <n v="-1.0279199999786215E-2"/>
  </r>
  <r>
    <x v="8"/>
    <x v="39"/>
    <x v="271"/>
    <n v="18618.25"/>
    <n v="20893.1305828"/>
    <n v="-2274.8805828000004"/>
  </r>
  <r>
    <x v="8"/>
    <x v="39"/>
    <x v="272"/>
    <n v="26046.71"/>
    <n v="20868.665250599999"/>
    <n v="5178.0447494"/>
  </r>
  <r>
    <x v="8"/>
    <x v="39"/>
    <x v="273"/>
    <n v="26065.360000000001"/>
    <n v="28609.887766"/>
    <n v="-2544.5277659999992"/>
  </r>
  <r>
    <x v="9"/>
    <x v="39"/>
    <x v="274"/>
    <n v="27451.47"/>
    <n v="22833.195718899999"/>
    <n v="4618.2742811000026"/>
  </r>
  <r>
    <x v="9"/>
    <x v="40"/>
    <x v="275"/>
    <n v="20725.87"/>
    <n v="21423.375778000001"/>
    <n v="-697.50577800000246"/>
  </r>
  <r>
    <x v="9"/>
    <x v="40"/>
    <x v="276"/>
    <n v="22404.76"/>
    <n v="22404.761196399999"/>
    <n v="-1.196400000480935E-3"/>
  </r>
  <r>
    <x v="9"/>
    <x v="40"/>
    <x v="277"/>
    <n v="21278.35"/>
    <n v="17750.6845808"/>
    <n v="3527.6654191999987"/>
  </r>
  <r>
    <x v="9"/>
    <x v="40"/>
    <x v="278"/>
    <n v="23306.639999999999"/>
    <n v="18320.8842329"/>
    <n v="4985.7557670999995"/>
  </r>
  <r>
    <x v="9"/>
    <x v="40"/>
    <x v="279"/>
    <n v="24681.4"/>
    <n v="24535.7230413"/>
    <n v="145.67695870000171"/>
  </r>
  <r>
    <x v="9"/>
    <x v="40"/>
    <x v="280"/>
    <n v="24393.45"/>
    <n v="24670.8875367"/>
    <n v="-277.43753669999933"/>
  </r>
  <r>
    <x v="9"/>
    <x v="40"/>
    <x v="281"/>
    <n v="20234.259999999998"/>
    <n v="20266.360173500001"/>
    <n v="-32.100173500002711"/>
  </r>
  <r>
    <x v="9"/>
    <x v="41"/>
    <x v="282"/>
    <n v="20213.310000000001"/>
    <n v="18291.972934400001"/>
    <n v="1921.3370656000006"/>
  </r>
  <r>
    <x v="9"/>
    <x v="41"/>
    <x v="283"/>
    <n v="18677.740000000002"/>
    <n v="17152.579521"/>
    <n v="1525.1604790000019"/>
  </r>
  <r>
    <x v="9"/>
    <x v="41"/>
    <x v="284"/>
    <n v="19163.72"/>
    <n v="17663.107301200002"/>
    <n v="1500.6126987999996"/>
  </r>
  <r>
    <x v="9"/>
    <x v="41"/>
    <x v="285"/>
    <n v="18602.759999999998"/>
    <n v="19052.944774700001"/>
    <n v="-450.18477470000289"/>
  </r>
  <r>
    <x v="9"/>
    <x v="41"/>
    <x v="286"/>
    <n v="20699.05"/>
    <n v="19332.429501300001"/>
    <n v="1366.6204986999983"/>
  </r>
  <r>
    <x v="9"/>
    <x v="41"/>
    <x v="287"/>
    <n v="32820.28"/>
    <n v="32820.298670600001"/>
    <n v="-1.8670600002224091E-2"/>
  </r>
  <r>
    <x v="9"/>
    <x v="41"/>
    <x v="288"/>
    <n v="23392.79"/>
    <n v="19959.2216883"/>
    <n v="3433.5683117000008"/>
  </r>
  <r>
    <x v="9"/>
    <x v="42"/>
    <x v="289"/>
    <n v="20404.27"/>
    <n v="19495.761617100001"/>
    <n v="908.50838289999956"/>
  </r>
  <r>
    <x v="9"/>
    <x v="42"/>
    <x v="290"/>
    <n v="18973.45"/>
    <n v="18334.718831499998"/>
    <n v="638.73116850000224"/>
  </r>
  <r>
    <x v="9"/>
    <x v="42"/>
    <x v="291"/>
    <n v="23156.78"/>
    <n v="23156.785936"/>
    <n v="-5.9360000013839453E-3"/>
  </r>
  <r>
    <x v="9"/>
    <x v="42"/>
    <x v="292"/>
    <n v="16434.25"/>
    <n v="19655.227641000001"/>
    <n v="-3220.9776410000013"/>
  </r>
  <r>
    <x v="9"/>
    <x v="42"/>
    <x v="293"/>
    <n v="20984.74"/>
    <n v="19359.7669561"/>
    <n v="1624.9730439000014"/>
  </r>
  <r>
    <x v="9"/>
    <x v="42"/>
    <x v="294"/>
    <n v="20250.669999999998"/>
    <n v="22099.841921800002"/>
    <n v="-1849.1719218000035"/>
  </r>
  <r>
    <x v="9"/>
    <x v="42"/>
    <x v="295"/>
    <n v="23857.89"/>
    <n v="22320.9906883"/>
    <n v="1536.8993116999991"/>
  </r>
  <r>
    <x v="9"/>
    <x v="43"/>
    <x v="296"/>
    <n v="18869.240000000002"/>
    <n v="20339.199862099998"/>
    <n v="-1469.9598620999968"/>
  </r>
  <r>
    <x v="9"/>
    <x v="43"/>
    <x v="297"/>
    <n v="16469.84"/>
    <n v="18894.092309700001"/>
    <n v="-2424.2523097000012"/>
  </r>
  <r>
    <x v="9"/>
    <x v="43"/>
    <x v="298"/>
    <n v="16754.55"/>
    <n v="17338.113402999999"/>
    <n v="-583.56340300000011"/>
  </r>
  <r>
    <x v="9"/>
    <x v="43"/>
    <x v="299"/>
    <n v="15074.56"/>
    <n v="15074.5565262"/>
    <n v="3.4737999994831625E-3"/>
  </r>
  <r>
    <x v="9"/>
    <x v="43"/>
    <x v="300"/>
    <n v="19277.34"/>
    <n v="18263.481704400001"/>
    <n v="1013.8582955999991"/>
  </r>
  <r>
    <x v="9"/>
    <x v="43"/>
    <x v="301"/>
    <n v="22356.74"/>
    <n v="19966.683978599998"/>
    <n v="2390.0560214000034"/>
  </r>
  <r>
    <x v="9"/>
    <x v="43"/>
    <x v="302"/>
    <n v="22083.07"/>
    <n v="22083.070762799998"/>
    <n v="-7.6279999848338775E-4"/>
  </r>
  <r>
    <x v="9"/>
    <x v="44"/>
    <x v="303"/>
    <n v="18770.05"/>
    <n v="19063.790584999999"/>
    <n v="-293.74058499999956"/>
  </r>
  <r>
    <x v="9"/>
    <x v="44"/>
    <x v="304"/>
    <n v="19046.91"/>
    <n v="19497.413405800002"/>
    <n v="-450.50340580000193"/>
  </r>
  <r>
    <x v="10"/>
    <x v="44"/>
    <x v="305"/>
    <n v="23670.53"/>
    <n v="22897.648512100001"/>
    <n v="772.88148789999832"/>
  </r>
  <r>
    <x v="10"/>
    <x v="44"/>
    <x v="306"/>
    <n v="21430.93"/>
    <n v="22474.2221871"/>
    <n v="-1043.2921870999999"/>
  </r>
  <r>
    <x v="10"/>
    <x v="44"/>
    <x v="307"/>
    <n v="20843.990000000002"/>
    <n v="20321.073860799999"/>
    <n v="522.91613920000236"/>
  </r>
  <r>
    <x v="10"/>
    <x v="44"/>
    <x v="308"/>
    <n v="26004.74"/>
    <n v="24241.5100671"/>
    <n v="1763.2299329000016"/>
  </r>
  <r>
    <x v="10"/>
    <x v="44"/>
    <x v="309"/>
    <n v="23312.13"/>
    <n v="20609.773666100002"/>
    <n v="2702.3563338999993"/>
  </r>
  <r>
    <x v="10"/>
    <x v="45"/>
    <x v="310"/>
    <n v="20079.830000000002"/>
    <n v="21848.642062499999"/>
    <n v="-1768.8120624999974"/>
  </r>
  <r>
    <x v="10"/>
    <x v="45"/>
    <x v="311"/>
    <n v="20362.560000000001"/>
    <n v="21361.252931999999"/>
    <n v="-998.69293199999811"/>
  </r>
  <r>
    <x v="10"/>
    <x v="45"/>
    <x v="312"/>
    <n v="17723.36"/>
    <n v="22714.927825700001"/>
    <n v="-4991.5678257"/>
  </r>
  <r>
    <x v="10"/>
    <x v="45"/>
    <x v="313"/>
    <n v="15622.5"/>
    <n v="15622.4907131"/>
    <n v="9.2869000000064261E-3"/>
  </r>
  <r>
    <x v="10"/>
    <x v="45"/>
    <x v="314"/>
    <n v="21139.77"/>
    <n v="20100.011530899999"/>
    <n v="1039.7584691000011"/>
  </r>
  <r>
    <x v="10"/>
    <x v="45"/>
    <x v="315"/>
    <n v="27717.83"/>
    <n v="26181.790904699999"/>
    <n v="1536.0390953000024"/>
  </r>
  <r>
    <x v="10"/>
    <x v="45"/>
    <x v="316"/>
    <n v="18406.400000000001"/>
    <n v="21499.631198899999"/>
    <n v="-3093.2311988999973"/>
  </r>
  <r>
    <x v="10"/>
    <x v="46"/>
    <x v="317"/>
    <n v="16092.34"/>
    <n v="16092.3405874"/>
    <n v="-5.8739999985846225E-4"/>
  </r>
  <r>
    <x v="10"/>
    <x v="46"/>
    <x v="318"/>
    <n v="17337.650000000001"/>
    <n v="19279.207178500001"/>
    <n v="-1941.5571784999993"/>
  </r>
  <r>
    <x v="10"/>
    <x v="46"/>
    <x v="319"/>
    <n v="20213.45"/>
    <n v="19147.043306200001"/>
    <n v="1066.4066937999996"/>
  </r>
  <r>
    <x v="10"/>
    <x v="46"/>
    <x v="320"/>
    <n v="20013.86"/>
    <n v="18742.727155699999"/>
    <n v="1271.132844300002"/>
  </r>
  <r>
    <x v="10"/>
    <x v="46"/>
    <x v="321"/>
    <n v="21275.78"/>
    <n v="19920.666793699998"/>
    <n v="1355.1132063000005"/>
  </r>
  <r>
    <x v="10"/>
    <x v="46"/>
    <x v="322"/>
    <n v="24354.15"/>
    <n v="22405.601734200001"/>
    <n v="1948.5482658000001"/>
  </r>
  <r>
    <x v="10"/>
    <x v="46"/>
    <x v="323"/>
    <n v="25860.85"/>
    <n v="25073.7779056"/>
    <n v="787.0720943999986"/>
  </r>
  <r>
    <x v="10"/>
    <x v="47"/>
    <x v="324"/>
    <n v="20825.990000000002"/>
    <n v="22260.144259299999"/>
    <n v="-1434.1542592999976"/>
  </r>
  <r>
    <x v="10"/>
    <x v="47"/>
    <x v="325"/>
    <n v="19964.32"/>
    <n v="19138.095939800001"/>
    <n v="826.22406019999835"/>
  </r>
  <r>
    <x v="10"/>
    <x v="47"/>
    <x v="326"/>
    <n v="21340.83"/>
    <n v="19354.3534912"/>
    <n v="1986.4765088000022"/>
  </r>
  <r>
    <x v="10"/>
    <x v="47"/>
    <x v="327"/>
    <n v="20972.44"/>
    <n v="19603.051976800001"/>
    <n v="1369.3880231999974"/>
  </r>
  <r>
    <x v="10"/>
    <x v="47"/>
    <x v="328"/>
    <n v="22306.85"/>
    <n v="21127.510082600002"/>
    <n v="1179.3399173999969"/>
  </r>
  <r>
    <x v="10"/>
    <x v="47"/>
    <x v="329"/>
    <n v="25349.02"/>
    <n v="25831.1786804"/>
    <n v="-482.15868039999987"/>
  </r>
  <r>
    <x v="10"/>
    <x v="47"/>
    <x v="330"/>
    <n v="22696.12"/>
    <n v="21725.194625600001"/>
    <n v="970.92537439999796"/>
  </r>
  <r>
    <x v="10"/>
    <x v="48"/>
    <x v="331"/>
    <n v="15978.09"/>
    <n v="15978.083247099999"/>
    <n v="6.7529000007198192E-3"/>
  </r>
  <r>
    <x v="10"/>
    <x v="48"/>
    <x v="332"/>
    <n v="17436.46"/>
    <n v="18280.9544446"/>
    <n v="-844.49444460000086"/>
  </r>
  <r>
    <x v="10"/>
    <x v="48"/>
    <x v="333"/>
    <n v="16321.84"/>
    <n v="16321.838744500001"/>
    <n v="1.2554999993881211E-3"/>
  </r>
  <r>
    <x v="10"/>
    <x v="48"/>
    <x v="334"/>
    <n v="20305"/>
    <n v="21224.927739999999"/>
    <n v="-919.92773999999918"/>
  </r>
  <r>
    <x v="11"/>
    <x v="48"/>
    <x v="335"/>
    <n v="25578.17"/>
    <n v="19785.430587399998"/>
    <n v="5792.7394125999999"/>
  </r>
  <r>
    <x v="11"/>
    <x v="48"/>
    <x v="336"/>
    <n v="29145.13"/>
    <n v="26000.047405900001"/>
    <n v="3145.0825941000003"/>
  </r>
  <r>
    <x v="11"/>
    <x v="48"/>
    <x v="337"/>
    <n v="27869.58"/>
    <n v="29823.892523300001"/>
    <n v="-1954.3125232999992"/>
  </r>
  <r>
    <x v="11"/>
    <x v="49"/>
    <x v="338"/>
    <n v="24449.55"/>
    <n v="24229.702852099999"/>
    <n v="219.84714789999998"/>
  </r>
  <r>
    <x v="11"/>
    <x v="49"/>
    <x v="339"/>
    <n v="17599.580000000002"/>
    <n v="17599.588142500001"/>
    <n v="-8.1424999989394564E-3"/>
  </r>
  <r>
    <x v="11"/>
    <x v="49"/>
    <x v="340"/>
    <n v="18018.46"/>
    <n v="22513.773138600001"/>
    <n v="-4495.3131386000023"/>
  </r>
  <r>
    <x v="11"/>
    <x v="49"/>
    <x v="341"/>
    <n v="17586.68"/>
    <n v="17586.688659700001"/>
    <n v="-8.6597000008623581E-3"/>
  </r>
  <r>
    <x v="11"/>
    <x v="49"/>
    <x v="342"/>
    <n v="23905.11"/>
    <n v="22772.095324400001"/>
    <n v="1133.0146755999995"/>
  </r>
  <r>
    <x v="11"/>
    <x v="49"/>
    <x v="343"/>
    <n v="24258.47"/>
    <n v="23995.564472499998"/>
    <n v="262.90552750000279"/>
  </r>
  <r>
    <x v="11"/>
    <x v="49"/>
    <x v="344"/>
    <n v="25037.27"/>
    <n v="22048.361324699999"/>
    <n v="2988.9086753000011"/>
  </r>
  <r>
    <x v="11"/>
    <x v="50"/>
    <x v="345"/>
    <n v="20716.810000000001"/>
    <n v="22325.774334199999"/>
    <n v="-1608.9643341999981"/>
  </r>
  <r>
    <x v="11"/>
    <x v="50"/>
    <x v="346"/>
    <n v="16930.37"/>
    <n v="16930.378515799999"/>
    <n v="-8.5158000001683831E-3"/>
  </r>
  <r>
    <x v="11"/>
    <x v="50"/>
    <x v="347"/>
    <n v="17308.78"/>
    <n v="20962.9041368"/>
    <n v="-3654.124136800001"/>
  </r>
  <r>
    <x v="11"/>
    <x v="50"/>
    <x v="348"/>
    <n v="20118.87"/>
    <n v="20775.841009299998"/>
    <n v="-656.97100929999942"/>
  </r>
  <r>
    <x v="11"/>
    <x v="50"/>
    <x v="349"/>
    <n v="24932.31"/>
    <n v="21973.605888599999"/>
    <n v="2958.7041114000021"/>
  </r>
  <r>
    <x v="11"/>
    <x v="50"/>
    <x v="350"/>
    <n v="28770.42"/>
    <n v="27937.414116899999"/>
    <n v="833.00588309999875"/>
  </r>
  <r>
    <x v="11"/>
    <x v="50"/>
    <x v="351"/>
    <n v="25351.01"/>
    <n v="21703.437263200001"/>
    <n v="3647.5727367999971"/>
  </r>
  <r>
    <x v="11"/>
    <x v="51"/>
    <x v="352"/>
    <n v="20215.96"/>
    <n v="22899.984228500001"/>
    <n v="-2684.0242285000022"/>
  </r>
  <r>
    <x v="11"/>
    <x v="51"/>
    <x v="353"/>
    <n v="17363.349999999999"/>
    <n v="17363.356658500001"/>
    <n v="-6.6585000022314489E-3"/>
  </r>
  <r>
    <x v="11"/>
    <x v="51"/>
    <x v="354"/>
    <n v="19548.54"/>
    <n v="22051.056039700001"/>
    <n v="-2502.5160397"/>
  </r>
  <r>
    <x v="11"/>
    <x v="51"/>
    <x v="355"/>
    <n v="17682.330000000002"/>
    <n v="17682.339901700001"/>
    <n v="-9.9016999993182253E-3"/>
  </r>
  <r>
    <x v="11"/>
    <x v="51"/>
    <x v="356"/>
    <n v="18745.330000000002"/>
    <n v="19525.352249700001"/>
    <n v="-780.02224969999952"/>
  </r>
  <r>
    <x v="11"/>
    <x v="51"/>
    <x v="357"/>
    <n v="29639.22"/>
    <n v="27684.945364300002"/>
    <n v="1954.2746356999996"/>
  </r>
  <r>
    <x v="11"/>
    <x v="51"/>
    <x v="358"/>
    <n v="25426.93"/>
    <n v="18843.3571921"/>
    <n v="6583.5728079"/>
  </r>
  <r>
    <x v="11"/>
    <x v="52"/>
    <x v="359"/>
    <n v="20853.22"/>
    <n v="20347.286666799999"/>
    <n v="505.93333320000238"/>
  </r>
  <r>
    <x v="11"/>
    <x v="52"/>
    <x v="360"/>
    <n v="18639.73"/>
    <n v="18639.741005100001"/>
    <n v="-1.1005100001057144E-2"/>
  </r>
  <r>
    <x v="11"/>
    <x v="52"/>
    <x v="361"/>
    <n v="19712.14"/>
    <n v="20666.227651000001"/>
    <n v="-954.08765100000164"/>
  </r>
  <r>
    <x v="11"/>
    <x v="52"/>
    <x v="362"/>
    <n v="17940.46"/>
    <n v="21925.380361899999"/>
    <n v="-3984.9203619"/>
  </r>
  <r>
    <x v="11"/>
    <x v="52"/>
    <x v="363"/>
    <n v="20797.71"/>
    <n v="21726.875738300001"/>
    <n v="-929.16573830000198"/>
  </r>
  <r>
    <x v="11"/>
    <x v="52"/>
    <x v="364"/>
    <n v="27055.759999999998"/>
    <n v="26015.207243600002"/>
    <n v="1040.55275639999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8D11E-939C-496E-8559-648D47A75949}" name="PivotTable10" cacheId="21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7">
  <location ref="H378:K432" firstHeaderRow="0" firstDataRow="1" firstDataCol="1"/>
  <pivotFields count="6">
    <pivotField showAll="0"/>
    <pivotField axis="axisRow" numFmtId="14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dataField="1" numFmtId="3" showAll="0"/>
    <pivotField dataField="1" numFmtId="3" showAll="0"/>
    <pivotField dataField="1" numFmtId="3"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ctual Revenue" fld="3" baseField="0" baseItem="0"/>
    <dataField name="Sum of Predicted Revenue" fld="4" baseField="0" baseItem="0"/>
    <dataField name="Sum of Error" fld="5" baseField="0" baseItem="0"/>
  </dataFields>
  <formats count="8">
    <format dxfId="28">
      <pivotArea outline="0" collapsedLevelsAreSubtotals="1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1" count="3">
            <x v="50"/>
            <x v="51"/>
            <x v="52"/>
          </reference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DB514-2377-4A49-AC6B-C0DA2280FE4D}" name="PivotTable9" cacheId="21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7">
  <location ref="H438:K451" firstHeaderRow="0" firstDataRow="1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4" showAll="0"/>
    <pivotField showAll="0"/>
    <pivotField dataField="1" numFmtId="3" showAll="0"/>
    <pivotField dataField="1" numFmtId="3" showAll="0"/>
    <pivotField dataField="1" numFmtId="3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ctual Revenue" fld="3" baseField="0" baseItem="0"/>
    <dataField name="Sum of Predicted Revenue" fld="4" baseField="0" baseItem="0"/>
    <dataField name="Sum of Error" fld="5" baseField="0" baseItem="0"/>
  </dataFields>
  <formats count="7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17DF0-DC7D-4CA2-A245-7218F3696CA9}" name="PivotTable11" cacheId="21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6">
  <location ref="H4:K370" firstHeaderRow="0" firstDataRow="1" firstDataCol="1"/>
  <pivotFields count="6">
    <pivotField showAll="0"/>
    <pivotField numFmtId="14" showAll="0"/>
    <pivotField axis="axisRow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numFmtId="3" showAll="0"/>
    <pivotField dataField="1" numFmtId="3" showAll="0"/>
    <pivotField dataField="1" numFmtId="3" showAll="0"/>
  </pivotFields>
  <rowFields count="1">
    <field x="2"/>
  </rowFields>
  <row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ctual Revenue" fld="3" baseField="0" baseItem="0"/>
    <dataField name="Sum of Predicted Revenue" fld="4" baseField="0" baseItem="0"/>
    <dataField name="Sum of Error" fld="5" baseField="0" baseItem="0"/>
  </dataFields>
  <formats count="14">
    <format dxfId="49">
      <pivotArea outline="0" collapsedLevelsAreSubtotals="1" fieldPosition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2" type="button" dataOnly="0" labelOnly="1" outline="0" axis="axisRow" fieldPosition="0"/>
    </format>
    <format dxfId="45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">
      <pivotArea dataOnly="0" labelOnly="1" fieldPosition="0">
        <references count="1">
          <reference field="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">
      <pivotArea dataOnly="0" labelOnly="1" fieldPosition="0">
        <references count="1">
          <reference field="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">
      <pivotArea dataOnly="0" labelOnly="1" fieldPosition="0">
        <references count="1">
          <reference field="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1">
      <pivotArea dataOnly="0" labelOnly="1" fieldPosition="0">
        <references count="1">
          <reference field="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0">
      <pivotArea dataOnly="0" labelOnly="1" fieldPosition="0">
        <references count="1">
          <reference field="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">
      <pivotArea dataOnly="0" labelOnly="1" fieldPosition="0">
        <references count="1">
          <reference field="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">
      <pivotArea dataOnly="0" labelOnly="1" fieldPosition="0">
        <references count="1">
          <reference field="2" count="15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</reference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5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B089A-59AF-4C9B-8353-081A4B313277}" name="PivotTable4" cacheId="21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E3:H111" firstHeaderRow="1" firstDataRow="2" firstDataCol="1"/>
  <pivotFields count="114">
    <pivotField axis="axisCol" showAll="0">
      <items count="3">
        <item x="0"/>
        <item x="1"/>
        <item t="default"/>
      </items>
    </pivotField>
    <pivotField showAll="0"/>
    <pivotField showAll="0"/>
    <pivotField numFmtId="14" showAll="0"/>
    <pivotField showAll="0"/>
    <pivotField numFmtId="3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3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3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3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3" showAll="0"/>
    <pivotField numFmtId="3" showAll="0"/>
    <pivotField dataField="1" showAll="0"/>
    <pivotField dataField="1" showAll="0"/>
    <pivotField dataField="1" showAll="0"/>
    <pivotField dataField="1" showAll="0"/>
    <pivotField dataField="1" showAll="0"/>
    <pivotField dataField="1" numFmtId="3" showAll="0"/>
    <pivotField dataField="1" numFmtId="3" showAll="0"/>
    <pivotField dataField="1" showAll="0"/>
    <pivotField dataField="1" numFmtId="3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0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</rowItems>
  <colFields count="1">
    <field x="0"/>
  </colFields>
  <colItems count="3">
    <i>
      <x/>
    </i>
    <i>
      <x v="1"/>
    </i>
    <i t="grand">
      <x/>
    </i>
  </colItems>
  <dataFields count="107">
    <dataField name="Sum of Event_Oct_3_23" fld="12" baseField="0" baseItem="0"/>
    <dataField name="Sum of Game_Update_1" fld="19" baseField="0" baseItem="0"/>
    <dataField name="Sum of Game_Update_4" fld="26" baseField="0" baseItem="0"/>
    <dataField name="Sum of Intercept" fld="63" baseField="0" baseItem="0"/>
    <dataField name="Sum of Non_Social_Display_Impressions" fld="70" baseField="0" baseItem="0"/>
    <dataField name="Sum of Non_Social_Video_Impressions" fld="71" baseField="0" baseItem="0"/>
    <dataField name="Sum of Post_Update_1" fld="73" baseField="0" baseItem="0"/>
    <dataField name="Sum of Anniversary_Week_2" fld="7" baseField="0" baseItem="0"/>
    <dataField name="Sum of Christmas_Week" fld="8" baseField="0" baseItem="0"/>
    <dataField name="Sum of Post_Update_5" fld="80" baseField="0" baseItem="0"/>
    <dataField name="Sum of Post_Update_6" fld="81" baseField="0" baseItem="0"/>
    <dataField name="Sum of Search_Impressions_Apple_Search" fld="99" baseField="0" baseItem="0"/>
    <dataField name="Sum of Search_Impressions_Google_Search" fld="100" baseField="0" baseItem="0"/>
    <dataField name="Sum of Seasonality_Friday_2019" fld="101" baseField="0" baseItem="0"/>
    <dataField name="Sum of Seasonality_Friday_2020_H1" fld="102" baseField="0" baseItem="0"/>
    <dataField name="Sum of Seasonality_Friday_H1Mid" fld="103" baseField="0" baseItem="0"/>
    <dataField name="Sum of Seasonality_Friday_H2" fld="104" baseField="0" baseItem="0"/>
    <dataField name="Sum of Seasonality_Monday_H1Mid" fld="107" baseField="0" baseItem="0"/>
    <dataField name="Sum of Game_Update_30" fld="21" baseField="0" baseItem="0"/>
    <dataField name="Sum of Game_Update_34" fld="22" baseField="0" baseItem="0"/>
    <dataField name="Sum of Game_Update_35" fld="23" baseField="0" baseItem="0"/>
    <dataField name="Sum of Game_Update_Canyon_Championship" fld="54" baseField="0" baseItem="0"/>
    <dataField name="Sum of Game_Update_Combined" fld="55" baseField="0" baseItem="0"/>
    <dataField name="Sum of Game_Update_New_Hero_Roland" fld="56" baseField="0" baseItem="0"/>
    <dataField name="Sum of Game_Update_Theme_Mothers_Day" fld="57" baseField="0" baseItem="0"/>
    <dataField name="Sum of Game_Update_Theme_Nomadic_Migration" fld="58" baseField="0" baseItem="0"/>
    <dataField name="Sum of Game_Update_Theme_Tribal_Bonds" fld="59" baseField="0" baseItem="0"/>
    <dataField name="Sum of Game_Update_Version_Ancestral_Fort_Skin" fld="60" baseField="0" baseItem="0"/>
    <dataField name="Sum of Game_Update_Version_Equipment_Enhancement" fld="61" baseField="0" baseItem="0"/>
    <dataField name="Sum of Halloween_Week" fld="62" baseField="0" baseItem="0"/>
    <dataField name="Sum of Monday_Dummy" fld="65" baseField="0" baseItem="0"/>
    <dataField name="Sum of Monday_Dummy1" fld="66" baseField="0" baseItem="0"/>
    <dataField name="Sum of Monday_Dummy2" fld="67" baseField="0" baseItem="0"/>
    <dataField name="Sum of NewYear_Week" fld="69" baseField="0" baseItem="0"/>
    <dataField name="Sum of Post_Update_7" fld="86" baseField="0" baseItem="0"/>
    <dataField name="Sum of Seasonality_Monday_2019" fld="105" baseField="0" baseItem="0"/>
    <dataField name="Sum of Seasonality_Monday_2020_H1" fld="106" baseField="0" baseItem="0"/>
    <dataField name="Sum of Seasonality_Monday_H2" fld="108" baseField="0" baseItem="0"/>
    <dataField name="Sum of Theme_New_Easter_Pass_Fetter_Hero_One" fld="109" baseField="0" baseItem="0"/>
    <dataField name="Sum of US_Elections_Google_Trend" fld="110" baseField="0" baseItem="0"/>
    <dataField name="Sum of Version_New_Char" fld="111" baseField="0" baseItem="0"/>
    <dataField name="Sum of Version_New_Char_1" fld="112" baseField="0" baseItem="0"/>
    <dataField name="Sum of YouTube_Impressions" fld="113" baseField="0" baseItem="0"/>
    <dataField name="Sum of Game_Update_38" fld="24" baseField="0" baseItem="0"/>
    <dataField name="Sum of Game_Update_39" fld="25" baseField="0" baseItem="0"/>
    <dataField name="Sum of Game_Update_40" fld="27" baseField="0" baseItem="0"/>
    <dataField name="Sum of Game_Update_41" fld="28" baseField="0" baseItem="0"/>
    <dataField name="Sum of Game_Update_42" fld="29" baseField="0" baseItem="0"/>
    <dataField name="Sum of Game_Update_43" fld="30" baseField="0" baseItem="0"/>
    <dataField name="Sum of Game_Update_44" fld="31" baseField="0" baseItem="0"/>
    <dataField name="Sum of Game_Update_45" fld="32" baseField="0" baseItem="0"/>
    <dataField name="Sum of Game_Update_46" fld="33" baseField="0" baseItem="0"/>
    <dataField name="Sum of Game_Update_48" fld="34" baseField="0" baseItem="0"/>
    <dataField name="Sum of Game_Update_49" fld="35" baseField="0" baseItem="0"/>
    <dataField name="Sum of Game_Update_51" fld="36" baseField="0" baseItem="0"/>
    <dataField name="Sum of Game_Update_54" fld="37" baseField="0" baseItem="0"/>
    <dataField name="Sum of Game_Update_55" fld="38" baseField="0" baseItem="0"/>
    <dataField name="Sum of Game_Update_57" fld="39" baseField="0" baseItem="0"/>
    <dataField name="Sum of Game_Update_58" fld="40" baseField="0" baseItem="0"/>
    <dataField name="Sum of Game_Update_60" fld="41" baseField="0" baseItem="0"/>
    <dataField name="Sum of Game_Update_63" fld="43" baseField="0" baseItem="0"/>
    <dataField name="Sum of Game_Update_61" fld="42" baseField="0" baseItem="0"/>
    <dataField name="Sum of Game_Update_64" fld="44" baseField="0" baseItem="0"/>
    <dataField name="Sum of Game_Update_65" fld="45" baseField="0" baseItem="0"/>
    <dataField name="Sum of Game_Update_66" fld="46" baseField="0" baseItem="0"/>
    <dataField name="Sum of Game_Update_67" fld="47" baseField="0" baseItem="0"/>
    <dataField name="Sum of Game_Update_69" fld="48" baseField="0" baseItem="0"/>
    <dataField name="Sum of Game_Update_70" fld="49" baseField="0" baseItem="0"/>
    <dataField name="Sum of Game_Update_72" fld="50" baseField="0" baseItem="0"/>
    <dataField name="Sum of Game_Update_Beast_Soul_System" fld="53" baseField="0" baseItem="0"/>
    <dataField name="Sum of Post_Update_10" fld="74" baseField="0" baseItem="0"/>
    <dataField name="Sum of Post_Update_11" fld="75" baseField="0" baseItem="0"/>
    <dataField name="Sum of Post_Update_12" fld="76" baseField="0" baseItem="0"/>
    <dataField name="Sum of Post_Update_13" fld="77" baseField="0" baseItem="0"/>
    <dataField name="Sum of Post_Update_2" fld="78" baseField="0" baseItem="0"/>
    <dataField name="Sum of Post_Update_4" fld="79" baseField="0" baseItem="0"/>
    <dataField name="Sum of Post_Update_63" fld="82" baseField="0" baseItem="0"/>
    <dataField name="Sum of Post_Update_66" fld="83" baseField="0" baseItem="0"/>
    <dataField name="Sum of Post_Update_67" fld="84" baseField="0" baseItem="0"/>
    <dataField name="Sum of Post_Update_69" fld="85" baseField="0" baseItem="0"/>
    <dataField name="Sum of Post_Update_70" fld="87" baseField="0" baseItem="0"/>
    <dataField name="Sum of Post_Update_71" fld="88" baseField="0" baseItem="0"/>
    <dataField name="Sum of Post_Update_73" fld="90" baseField="0" baseItem="0"/>
    <dataField name="Sum of Post_Update_72" fld="89" baseField="0" baseItem="0"/>
    <dataField name="Sum of Post_Update_74" fld="91" baseField="0" baseItem="0"/>
    <dataField name="Sum of Post_Update_75" fld="92" baseField="0" baseItem="0"/>
    <dataField name="Sum of Post_Update_8" fld="96" baseField="0" baseItem="0"/>
    <dataField name="Sum of Post_Update_9" fld="97" baseField="0" baseItem="0"/>
    <dataField name="Sum of Residential" fld="98" baseField="0" baseItem="0"/>
    <dataField name="Sum of Facebook_AEO_New_H1" fld="15" baseField="0" baseItem="0"/>
    <dataField name="Sum of Facebook_ROAS_New_H1" fld="17" baseField="0" baseItem="0"/>
    <dataField name="Sum of Facebook_ROAS_New_H2" fld="18" baseField="0" baseItem="0"/>
    <dataField name="Sum of Facebook_MAI_New_H2" fld="16" baseField="0" baseItem="0"/>
    <dataField name="Sum of Game_Update_19" fld="20" baseField="0" baseItem="0"/>
    <dataField name="Sum of Game_Update_77" fld="51" baseField="0" baseItem="0"/>
    <dataField name="Sum of Game_Update_78" fld="52" baseField="0" baseItem="0"/>
    <dataField name="Sum of Monday_Dummy4" fld="68" baseField="0" baseItem="0"/>
    <dataField name="Sum of Post_Update_76" fld="93" baseField="0" baseItem="0"/>
    <dataField name="Sum of Post_Update_77" fld="94" baseField="0" baseItem="0"/>
    <dataField name="Sum of Post_Update_78" fld="95" baseField="0" baseItem="0"/>
    <dataField name="Sum of Others_App Event Optimization" fld="72" baseField="0" baseItem="0"/>
    <dataField name="Sum of Display_Network_Impressions_Q12020" fld="10" baseField="0" baseItem="0"/>
    <dataField name="Sum of Display_Network_Impressions_H1" fld="9" baseField="0" baseItem="0"/>
    <dataField name="Sum of Display_Network_Impressions_Q2Q3_2020" fld="11" baseField="0" baseItem="0"/>
    <dataField name="Sum of Exponential_Trend_1stHalf" fld="13" baseField="0" baseItem="0"/>
    <dataField name="Sum of Exponential_Trend_2ndHalf" fld="14" baseField="0" baseItem="0"/>
    <dataField name="Sum of Anniversary_Week_1" fld="6" baseField="0" baseItem="0"/>
  </dataFields>
  <formats count="19">
    <format dxfId="20">
      <pivotArea outline="0" collapsedLevelsAreSubtotals="1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0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-2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0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-2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2C86-DE8D-45D3-8259-3ED9FA521333}">
  <sheetPr filterMode="1"/>
  <dimension ref="A2:I71"/>
  <sheetViews>
    <sheetView showGridLines="0" zoomScale="75" zoomScaleNormal="75" workbookViewId="0">
      <selection activeCell="G13" sqref="G13:G36"/>
    </sheetView>
  </sheetViews>
  <sheetFormatPr defaultRowHeight="15" x14ac:dyDescent="0.25"/>
  <cols>
    <col min="1" max="1" width="15.42578125" bestFit="1" customWidth="1" collapsed="1"/>
    <col min="2" max="2" width="47.7109375" bestFit="1" customWidth="1" collapsed="1"/>
    <col min="3" max="3" width="6.85546875" bestFit="1" customWidth="1" collapsed="1"/>
    <col min="4" max="4" width="6" bestFit="1" customWidth="1" collapsed="1"/>
    <col min="5" max="5" width="42.28515625" bestFit="1" customWidth="1" collapsed="1"/>
    <col min="6" max="7" width="14.85546875" bestFit="1" customWidth="1" collapsed="1"/>
    <col min="9" max="9" width="13.28515625" bestFit="1" customWidth="1"/>
  </cols>
  <sheetData>
    <row r="2" spans="1:9" x14ac:dyDescent="0.25">
      <c r="A2" s="28" t="s">
        <v>153</v>
      </c>
      <c r="B2" s="28" t="s">
        <v>154</v>
      </c>
    </row>
    <row r="3" spans="1:9" x14ac:dyDescent="0.25">
      <c r="A3" s="14" t="s">
        <v>155</v>
      </c>
      <c r="B3" s="14" t="s">
        <v>284</v>
      </c>
    </row>
    <row r="4" spans="1:9" x14ac:dyDescent="0.25">
      <c r="A4" s="14" t="s">
        <v>156</v>
      </c>
      <c r="B4" s="14" t="s">
        <v>157</v>
      </c>
    </row>
    <row r="5" spans="1:9" x14ac:dyDescent="0.25">
      <c r="A5" s="14" t="s">
        <v>158</v>
      </c>
      <c r="B5" s="14" t="s">
        <v>285</v>
      </c>
    </row>
    <row r="6" spans="1:9" x14ac:dyDescent="0.25">
      <c r="A6" s="14" t="s">
        <v>159</v>
      </c>
      <c r="B6" s="14" t="s">
        <v>160</v>
      </c>
    </row>
    <row r="9" spans="1:9" x14ac:dyDescent="0.25">
      <c r="A9" s="26" t="s">
        <v>47</v>
      </c>
      <c r="B9" s="26" t="s">
        <v>48</v>
      </c>
      <c r="C9" s="26" t="s">
        <v>49</v>
      </c>
      <c r="D9" s="26" t="s">
        <v>50</v>
      </c>
      <c r="E9" s="26" t="s">
        <v>51</v>
      </c>
      <c r="F9" s="26" t="s">
        <v>52</v>
      </c>
      <c r="G9" s="26" t="s">
        <v>161</v>
      </c>
    </row>
    <row r="10" spans="1:9" hidden="1" x14ac:dyDescent="0.25">
      <c r="A10" s="14"/>
      <c r="B10" s="14"/>
      <c r="C10" s="14"/>
      <c r="D10" s="14"/>
      <c r="E10" s="14" t="s">
        <v>162</v>
      </c>
      <c r="F10" s="14"/>
      <c r="G10" s="27">
        <v>1.0000012</v>
      </c>
    </row>
    <row r="11" spans="1:9" hidden="1" x14ac:dyDescent="0.25">
      <c r="A11" s="14"/>
      <c r="B11" s="14"/>
      <c r="C11" s="14"/>
      <c r="D11" s="14"/>
      <c r="E11" s="14" t="s">
        <v>163</v>
      </c>
      <c r="F11" s="14" t="s">
        <v>145</v>
      </c>
      <c r="G11" s="27">
        <v>2242.1541507000002</v>
      </c>
      <c r="I11" s="4"/>
    </row>
    <row r="12" spans="1:9" hidden="1" x14ac:dyDescent="0.25">
      <c r="A12" s="14" t="s">
        <v>54</v>
      </c>
      <c r="B12" s="14" t="s">
        <v>56</v>
      </c>
      <c r="C12" s="14"/>
      <c r="D12" s="14"/>
      <c r="E12" s="14" t="s">
        <v>13</v>
      </c>
      <c r="F12" s="14" t="s">
        <v>145</v>
      </c>
      <c r="G12" s="27">
        <v>1558.5796164000001</v>
      </c>
    </row>
    <row r="13" spans="1:9" x14ac:dyDescent="0.25">
      <c r="A13" s="14" t="s">
        <v>54</v>
      </c>
      <c r="B13" s="14" t="s">
        <v>55</v>
      </c>
      <c r="C13" s="14"/>
      <c r="D13" s="14"/>
      <c r="E13" s="14" t="s">
        <v>28</v>
      </c>
      <c r="F13" s="14" t="s">
        <v>145</v>
      </c>
      <c r="G13" s="151">
        <v>4.9489E-3</v>
      </c>
    </row>
    <row r="14" spans="1:9" hidden="1" x14ac:dyDescent="0.25">
      <c r="A14" s="14" t="s">
        <v>54</v>
      </c>
      <c r="B14" s="14" t="s">
        <v>56</v>
      </c>
      <c r="C14" s="14"/>
      <c r="D14" s="14"/>
      <c r="E14" s="14" t="s">
        <v>135</v>
      </c>
      <c r="F14" s="14" t="s">
        <v>145</v>
      </c>
      <c r="G14" s="27">
        <v>-1677.5700131000001</v>
      </c>
    </row>
    <row r="15" spans="1:9" hidden="1" x14ac:dyDescent="0.25">
      <c r="A15" s="14" t="s">
        <v>54</v>
      </c>
      <c r="B15" s="14" t="s">
        <v>56</v>
      </c>
      <c r="C15" s="14"/>
      <c r="D15" s="14"/>
      <c r="E15" s="14" t="s">
        <v>137</v>
      </c>
      <c r="F15" s="14" t="s">
        <v>145</v>
      </c>
      <c r="G15" s="27">
        <v>336.94623849999999</v>
      </c>
    </row>
    <row r="16" spans="1:9" hidden="1" x14ac:dyDescent="0.25">
      <c r="A16" s="14" t="s">
        <v>54</v>
      </c>
      <c r="B16" s="14" t="s">
        <v>55</v>
      </c>
      <c r="C16" s="14"/>
      <c r="D16" s="14"/>
      <c r="E16" s="14" t="s">
        <v>16</v>
      </c>
      <c r="F16" s="14" t="s">
        <v>145</v>
      </c>
      <c r="G16" s="27">
        <v>2.1745E-2</v>
      </c>
    </row>
    <row r="17" spans="1:7" hidden="1" x14ac:dyDescent="0.25">
      <c r="A17" s="14" t="s">
        <v>54</v>
      </c>
      <c r="B17" s="14" t="s">
        <v>56</v>
      </c>
      <c r="C17" s="14"/>
      <c r="D17" s="14"/>
      <c r="E17" s="14" t="s">
        <v>102</v>
      </c>
      <c r="F17" s="14" t="s">
        <v>145</v>
      </c>
      <c r="G17" s="27">
        <v>37678.440157099998</v>
      </c>
    </row>
    <row r="18" spans="1:7" hidden="1" x14ac:dyDescent="0.25">
      <c r="A18" s="14" t="s">
        <v>54</v>
      </c>
      <c r="B18" s="14" t="s">
        <v>56</v>
      </c>
      <c r="C18" s="14"/>
      <c r="D18" s="14"/>
      <c r="E18" s="14" t="s">
        <v>14</v>
      </c>
      <c r="F18" s="14" t="s">
        <v>145</v>
      </c>
      <c r="G18" s="27">
        <v>212.8064066</v>
      </c>
    </row>
    <row r="19" spans="1:7" hidden="1" x14ac:dyDescent="0.25">
      <c r="A19" s="14" t="s">
        <v>54</v>
      </c>
      <c r="B19" s="14" t="s">
        <v>56</v>
      </c>
      <c r="C19" s="14"/>
      <c r="D19" s="14"/>
      <c r="E19" s="14" t="s">
        <v>136</v>
      </c>
      <c r="F19" s="14" t="s">
        <v>145</v>
      </c>
      <c r="G19" s="27">
        <v>-809.37367289999997</v>
      </c>
    </row>
    <row r="20" spans="1:7" hidden="1" x14ac:dyDescent="0.25">
      <c r="A20" s="14" t="s">
        <v>54</v>
      </c>
      <c r="B20" s="14" t="s">
        <v>56</v>
      </c>
      <c r="C20" s="14"/>
      <c r="D20" s="14"/>
      <c r="E20" s="14" t="s">
        <v>133</v>
      </c>
      <c r="F20" s="14" t="s">
        <v>145</v>
      </c>
      <c r="G20" s="27">
        <v>3750.0208323000002</v>
      </c>
    </row>
    <row r="21" spans="1:7" hidden="1" x14ac:dyDescent="0.25">
      <c r="A21" s="14" t="s">
        <v>54</v>
      </c>
      <c r="B21" s="14" t="s">
        <v>56</v>
      </c>
      <c r="C21" s="14"/>
      <c r="D21" s="14"/>
      <c r="E21" s="14" t="s">
        <v>132</v>
      </c>
      <c r="F21" s="14" t="s">
        <v>145</v>
      </c>
      <c r="G21" s="27">
        <v>2934.3400889999998</v>
      </c>
    </row>
    <row r="22" spans="1:7" hidden="1" x14ac:dyDescent="0.25">
      <c r="A22" s="14" t="s">
        <v>54</v>
      </c>
      <c r="B22" s="14" t="s">
        <v>56</v>
      </c>
      <c r="C22" s="14"/>
      <c r="D22" s="14"/>
      <c r="E22" s="14" t="s">
        <v>93</v>
      </c>
      <c r="F22" s="14" t="s">
        <v>145</v>
      </c>
      <c r="G22" s="27">
        <v>220.58096839999999</v>
      </c>
    </row>
    <row r="23" spans="1:7" hidden="1" x14ac:dyDescent="0.25">
      <c r="A23" s="14" t="s">
        <v>54</v>
      </c>
      <c r="B23" s="14" t="s">
        <v>56</v>
      </c>
      <c r="C23" s="14"/>
      <c r="D23" s="14"/>
      <c r="E23" s="14" t="s">
        <v>138</v>
      </c>
      <c r="F23" s="14" t="s">
        <v>145</v>
      </c>
      <c r="G23" s="27">
        <v>5795.6049272</v>
      </c>
    </row>
    <row r="24" spans="1:7" hidden="1" x14ac:dyDescent="0.25">
      <c r="A24" s="14" t="s">
        <v>54</v>
      </c>
      <c r="B24" s="14" t="s">
        <v>55</v>
      </c>
      <c r="C24" s="14"/>
      <c r="D24" s="14"/>
      <c r="E24" s="14" t="s">
        <v>26</v>
      </c>
      <c r="F24" s="14" t="s">
        <v>145</v>
      </c>
      <c r="G24" s="27">
        <v>7.7974000000000003E-3</v>
      </c>
    </row>
    <row r="25" spans="1:7" hidden="1" x14ac:dyDescent="0.25">
      <c r="A25" s="14" t="s">
        <v>54</v>
      </c>
      <c r="B25" s="14" t="s">
        <v>55</v>
      </c>
      <c r="C25" s="14"/>
      <c r="D25" s="14"/>
      <c r="E25" s="14" t="s">
        <v>24</v>
      </c>
      <c r="F25" s="14" t="s">
        <v>145</v>
      </c>
      <c r="G25" s="27">
        <v>1.31083E-2</v>
      </c>
    </row>
    <row r="26" spans="1:7" hidden="1" x14ac:dyDescent="0.25">
      <c r="A26" s="14" t="s">
        <v>54</v>
      </c>
      <c r="B26" s="14" t="s">
        <v>55</v>
      </c>
      <c r="C26" s="14"/>
      <c r="D26" s="14"/>
      <c r="E26" s="14" t="s">
        <v>129</v>
      </c>
      <c r="F26" s="14" t="s">
        <v>145</v>
      </c>
      <c r="G26" s="27">
        <v>3.3172899999999998E-2</v>
      </c>
    </row>
    <row r="27" spans="1:7" hidden="1" x14ac:dyDescent="0.25">
      <c r="A27" s="14" t="s">
        <v>54</v>
      </c>
      <c r="B27" s="14" t="s">
        <v>55</v>
      </c>
      <c r="C27" s="14"/>
      <c r="D27" s="14"/>
      <c r="E27" s="14" t="s">
        <v>23</v>
      </c>
      <c r="F27" s="14" t="s">
        <v>145</v>
      </c>
      <c r="G27" s="27">
        <v>4.6984999999999999E-2</v>
      </c>
    </row>
    <row r="28" spans="1:7" hidden="1" x14ac:dyDescent="0.25">
      <c r="A28" s="14" t="s">
        <v>54</v>
      </c>
      <c r="B28" s="14" t="s">
        <v>56</v>
      </c>
      <c r="C28" s="14"/>
      <c r="D28" s="14"/>
      <c r="E28" s="14" t="s">
        <v>139</v>
      </c>
      <c r="F28" s="14" t="s">
        <v>145</v>
      </c>
      <c r="G28" s="27">
        <v>2909.2946944</v>
      </c>
    </row>
    <row r="29" spans="1:7" x14ac:dyDescent="0.25">
      <c r="A29" s="14" t="s">
        <v>54</v>
      </c>
      <c r="B29" s="14" t="s">
        <v>55</v>
      </c>
      <c r="C29" s="14"/>
      <c r="D29" s="14"/>
      <c r="E29" s="14" t="s">
        <v>149</v>
      </c>
      <c r="F29" s="14" t="s">
        <v>145</v>
      </c>
      <c r="G29" s="151">
        <v>2.026E-3</v>
      </c>
    </row>
    <row r="30" spans="1:7" hidden="1" x14ac:dyDescent="0.25">
      <c r="A30" s="14" t="s">
        <v>54</v>
      </c>
      <c r="B30" s="14" t="s">
        <v>56</v>
      </c>
      <c r="C30" s="14"/>
      <c r="D30" s="14"/>
      <c r="E30" s="14" t="s">
        <v>171</v>
      </c>
      <c r="F30" s="14" t="s">
        <v>145</v>
      </c>
      <c r="G30" s="27">
        <v>-5671.4723508999996</v>
      </c>
    </row>
    <row r="31" spans="1:7" hidden="1" x14ac:dyDescent="0.25">
      <c r="A31" s="14" t="s">
        <v>54</v>
      </c>
      <c r="B31" s="14" t="s">
        <v>56</v>
      </c>
      <c r="C31" s="14"/>
      <c r="D31" s="14"/>
      <c r="E31" s="14" t="s">
        <v>172</v>
      </c>
      <c r="F31" s="14" t="s">
        <v>145</v>
      </c>
      <c r="G31" s="27">
        <v>623.22569529999998</v>
      </c>
    </row>
    <row r="32" spans="1:7" hidden="1" x14ac:dyDescent="0.25">
      <c r="A32" s="14" t="s">
        <v>54</v>
      </c>
      <c r="B32" s="14" t="s">
        <v>56</v>
      </c>
      <c r="C32" s="14"/>
      <c r="D32" s="14"/>
      <c r="E32" s="14" t="s">
        <v>173</v>
      </c>
      <c r="F32" s="14" t="s">
        <v>145</v>
      </c>
      <c r="G32" s="27">
        <v>2271.5474192000001</v>
      </c>
    </row>
    <row r="33" spans="1:7" hidden="1" x14ac:dyDescent="0.25">
      <c r="A33" s="14" t="s">
        <v>54</v>
      </c>
      <c r="B33" s="14" t="s">
        <v>56</v>
      </c>
      <c r="C33" s="14"/>
      <c r="D33" s="14"/>
      <c r="E33" s="14" t="s">
        <v>241</v>
      </c>
      <c r="F33" s="14" t="s">
        <v>145</v>
      </c>
      <c r="G33" s="27">
        <v>1.1527300000000001E-2</v>
      </c>
    </row>
    <row r="34" spans="1:7" x14ac:dyDescent="0.25">
      <c r="A34" s="14" t="s">
        <v>54</v>
      </c>
      <c r="B34" s="14" t="s">
        <v>56</v>
      </c>
      <c r="C34" s="14"/>
      <c r="D34" s="14"/>
      <c r="E34" s="14" t="s">
        <v>206</v>
      </c>
      <c r="F34" s="14" t="s">
        <v>145</v>
      </c>
      <c r="G34" s="151">
        <v>1.09877E-2</v>
      </c>
    </row>
    <row r="35" spans="1:7" x14ac:dyDescent="0.25">
      <c r="A35" s="14" t="s">
        <v>54</v>
      </c>
      <c r="B35" s="14" t="s">
        <v>56</v>
      </c>
      <c r="C35" s="14"/>
      <c r="D35" s="14"/>
      <c r="E35" s="14" t="s">
        <v>205</v>
      </c>
      <c r="F35" s="14" t="s">
        <v>145</v>
      </c>
      <c r="G35" s="151">
        <v>4.3144999999999998E-3</v>
      </c>
    </row>
    <row r="36" spans="1:7" x14ac:dyDescent="0.25">
      <c r="A36" s="14" t="s">
        <v>54</v>
      </c>
      <c r="B36" s="14" t="s">
        <v>56</v>
      </c>
      <c r="C36" s="14"/>
      <c r="D36" s="14"/>
      <c r="E36" s="14" t="s">
        <v>204</v>
      </c>
      <c r="F36" s="14" t="s">
        <v>145</v>
      </c>
      <c r="G36" s="151">
        <v>5.1717999999999998E-3</v>
      </c>
    </row>
    <row r="37" spans="1:7" hidden="1" x14ac:dyDescent="0.25">
      <c r="A37" s="14" t="s">
        <v>54</v>
      </c>
      <c r="B37" s="14" t="s">
        <v>55</v>
      </c>
      <c r="C37" s="14"/>
      <c r="D37" s="14"/>
      <c r="E37" s="14" t="s">
        <v>215</v>
      </c>
      <c r="F37" s="14" t="s">
        <v>145</v>
      </c>
      <c r="G37" s="27">
        <v>3.3182799999999998E-2</v>
      </c>
    </row>
    <row r="38" spans="1:7" hidden="1" x14ac:dyDescent="0.25">
      <c r="A38" s="14" t="s">
        <v>54</v>
      </c>
      <c r="B38" s="14" t="s">
        <v>55</v>
      </c>
      <c r="C38" s="14"/>
      <c r="D38" s="14"/>
      <c r="E38" s="14" t="s">
        <v>214</v>
      </c>
      <c r="F38" s="14" t="s">
        <v>145</v>
      </c>
      <c r="G38" s="27">
        <v>4.4069999999999998E-4</v>
      </c>
    </row>
    <row r="39" spans="1:7" hidden="1" x14ac:dyDescent="0.25">
      <c r="A39" s="14" t="s">
        <v>54</v>
      </c>
      <c r="B39" s="14" t="s">
        <v>56</v>
      </c>
      <c r="C39" s="14"/>
      <c r="D39" s="14"/>
      <c r="E39" s="14" t="s">
        <v>224</v>
      </c>
      <c r="F39" s="14" t="s">
        <v>145</v>
      </c>
      <c r="G39" s="27">
        <v>-4817.5012600999999</v>
      </c>
    </row>
    <row r="40" spans="1:7" hidden="1" x14ac:dyDescent="0.25">
      <c r="A40" s="14" t="s">
        <v>54</v>
      </c>
      <c r="B40" s="14" t="s">
        <v>56</v>
      </c>
      <c r="C40" s="14"/>
      <c r="D40" s="14"/>
      <c r="E40" s="14" t="s">
        <v>227</v>
      </c>
      <c r="F40" s="14" t="s">
        <v>145</v>
      </c>
      <c r="G40" s="27">
        <v>9089.9845163999998</v>
      </c>
    </row>
    <row r="41" spans="1:7" hidden="1" x14ac:dyDescent="0.25">
      <c r="A41" s="14" t="s">
        <v>54</v>
      </c>
      <c r="B41" s="14" t="s">
        <v>56</v>
      </c>
      <c r="C41" s="14"/>
      <c r="D41" s="14"/>
      <c r="E41" s="14" t="s">
        <v>222</v>
      </c>
      <c r="F41" s="14" t="s">
        <v>145</v>
      </c>
      <c r="G41" s="27">
        <v>-6906.4308970000002</v>
      </c>
    </row>
    <row r="42" spans="1:7" hidden="1" x14ac:dyDescent="0.25">
      <c r="A42" s="14" t="s">
        <v>54</v>
      </c>
      <c r="B42" s="14" t="s">
        <v>56</v>
      </c>
      <c r="C42" s="14"/>
      <c r="D42" s="14"/>
      <c r="E42" s="14" t="s">
        <v>226</v>
      </c>
      <c r="F42" s="14" t="s">
        <v>145</v>
      </c>
      <c r="G42" s="27">
        <v>-3656.7280881000002</v>
      </c>
    </row>
    <row r="43" spans="1:7" hidden="1" x14ac:dyDescent="0.25">
      <c r="A43" s="14" t="s">
        <v>54</v>
      </c>
      <c r="B43" s="14" t="s">
        <v>56</v>
      </c>
      <c r="C43" s="14"/>
      <c r="D43" s="14"/>
      <c r="E43" s="14" t="s">
        <v>225</v>
      </c>
      <c r="F43" s="14" t="s">
        <v>145</v>
      </c>
      <c r="G43" s="27">
        <v>-6270.6859338000004</v>
      </c>
    </row>
    <row r="44" spans="1:7" hidden="1" x14ac:dyDescent="0.25">
      <c r="A44" s="14" t="s">
        <v>54</v>
      </c>
      <c r="B44" s="14" t="s">
        <v>56</v>
      </c>
      <c r="C44" s="14"/>
      <c r="D44" s="14"/>
      <c r="E44" s="14" t="s">
        <v>223</v>
      </c>
      <c r="F44" s="14" t="s">
        <v>145</v>
      </c>
      <c r="G44" s="27">
        <v>1588.0546932</v>
      </c>
    </row>
    <row r="45" spans="1:7" hidden="1" x14ac:dyDescent="0.25">
      <c r="A45" s="14" t="s">
        <v>54</v>
      </c>
      <c r="B45" s="14" t="s">
        <v>56</v>
      </c>
      <c r="C45" s="14"/>
      <c r="D45" s="14"/>
      <c r="E45" s="14" t="s">
        <v>212</v>
      </c>
      <c r="F45" s="14" t="s">
        <v>145</v>
      </c>
      <c r="G45" s="27">
        <v>1106.047319</v>
      </c>
    </row>
    <row r="46" spans="1:7" hidden="1" x14ac:dyDescent="0.25">
      <c r="A46" s="14" t="s">
        <v>54</v>
      </c>
      <c r="B46" s="14" t="s">
        <v>56</v>
      </c>
      <c r="C46" s="14"/>
      <c r="D46" s="14"/>
      <c r="E46" s="14" t="s">
        <v>220</v>
      </c>
      <c r="F46" s="14" t="s">
        <v>145</v>
      </c>
      <c r="G46" s="27">
        <v>2011.2328054</v>
      </c>
    </row>
    <row r="47" spans="1:7" hidden="1" x14ac:dyDescent="0.25">
      <c r="A47" s="14" t="s">
        <v>54</v>
      </c>
      <c r="B47" s="14" t="s">
        <v>56</v>
      </c>
      <c r="C47" s="14"/>
      <c r="D47" s="14"/>
      <c r="E47" s="14" t="s">
        <v>213</v>
      </c>
      <c r="F47" s="14" t="s">
        <v>145</v>
      </c>
      <c r="G47" s="27">
        <v>641.01732119999997</v>
      </c>
    </row>
    <row r="48" spans="1:7" hidden="1" x14ac:dyDescent="0.25">
      <c r="A48" s="14" t="s">
        <v>54</v>
      </c>
      <c r="B48" s="14" t="s">
        <v>56</v>
      </c>
      <c r="C48" s="14"/>
      <c r="D48" s="14"/>
      <c r="E48" s="14" t="s">
        <v>221</v>
      </c>
      <c r="F48" s="14" t="s">
        <v>145</v>
      </c>
      <c r="G48" s="27">
        <v>-2464.3559463000001</v>
      </c>
    </row>
    <row r="49" spans="1:7" hidden="1" x14ac:dyDescent="0.25">
      <c r="A49" t="s">
        <v>54</v>
      </c>
      <c r="B49" t="s">
        <v>56</v>
      </c>
      <c r="E49" t="s">
        <v>211</v>
      </c>
      <c r="F49" t="s">
        <v>145</v>
      </c>
      <c r="G49">
        <v>4015.1943406999999</v>
      </c>
    </row>
    <row r="50" spans="1:7" hidden="1" x14ac:dyDescent="0.25">
      <c r="A50" t="s">
        <v>54</v>
      </c>
      <c r="B50" t="s">
        <v>56</v>
      </c>
      <c r="E50" t="s">
        <v>263</v>
      </c>
      <c r="F50" t="s">
        <v>145</v>
      </c>
      <c r="G50">
        <v>-1763.3155890999999</v>
      </c>
    </row>
    <row r="51" spans="1:7" hidden="1" x14ac:dyDescent="0.25">
      <c r="A51" t="s">
        <v>54</v>
      </c>
      <c r="B51" t="s">
        <v>56</v>
      </c>
      <c r="E51" t="s">
        <v>262</v>
      </c>
      <c r="F51" t="s">
        <v>145</v>
      </c>
      <c r="G51">
        <v>-1568.8324069</v>
      </c>
    </row>
    <row r="52" spans="1:7" hidden="1" x14ac:dyDescent="0.25">
      <c r="A52" t="s">
        <v>54</v>
      </c>
      <c r="B52" t="s">
        <v>56</v>
      </c>
      <c r="E52" t="s">
        <v>254</v>
      </c>
      <c r="F52" t="s">
        <v>145</v>
      </c>
      <c r="G52">
        <v>6729.6757589999997</v>
      </c>
    </row>
    <row r="53" spans="1:7" hidden="1" x14ac:dyDescent="0.25">
      <c r="A53" t="s">
        <v>54</v>
      </c>
      <c r="B53" t="s">
        <v>56</v>
      </c>
      <c r="E53" t="s">
        <v>253</v>
      </c>
      <c r="F53" t="s">
        <v>145</v>
      </c>
      <c r="G53">
        <v>9413.3991323999999</v>
      </c>
    </row>
    <row r="54" spans="1:7" hidden="1" x14ac:dyDescent="0.25">
      <c r="A54" t="s">
        <v>54</v>
      </c>
      <c r="B54" t="s">
        <v>56</v>
      </c>
      <c r="E54" t="s">
        <v>249</v>
      </c>
      <c r="F54" t="s">
        <v>145</v>
      </c>
      <c r="G54">
        <v>2586.9783656999998</v>
      </c>
    </row>
    <row r="55" spans="1:7" hidden="1" x14ac:dyDescent="0.25">
      <c r="A55" t="s">
        <v>54</v>
      </c>
      <c r="B55" t="s">
        <v>56</v>
      </c>
      <c r="E55" t="s">
        <v>248</v>
      </c>
      <c r="F55" t="s">
        <v>145</v>
      </c>
      <c r="G55">
        <v>3301.8078779000002</v>
      </c>
    </row>
    <row r="56" spans="1:7" hidden="1" x14ac:dyDescent="0.25">
      <c r="A56" t="s">
        <v>54</v>
      </c>
      <c r="B56" t="s">
        <v>56</v>
      </c>
      <c r="E56" t="s">
        <v>255</v>
      </c>
      <c r="F56" t="s">
        <v>145</v>
      </c>
      <c r="G56">
        <v>5011.9803766000005</v>
      </c>
    </row>
    <row r="57" spans="1:7" hidden="1" x14ac:dyDescent="0.25">
      <c r="A57" t="s">
        <v>54</v>
      </c>
      <c r="B57" t="s">
        <v>56</v>
      </c>
      <c r="E57" t="s">
        <v>250</v>
      </c>
      <c r="F57" t="s">
        <v>145</v>
      </c>
      <c r="G57">
        <v>3124.9288496999998</v>
      </c>
    </row>
    <row r="58" spans="1:7" hidden="1" x14ac:dyDescent="0.25">
      <c r="A58" t="s">
        <v>54</v>
      </c>
      <c r="B58" t="s">
        <v>56</v>
      </c>
      <c r="E58" t="s">
        <v>247</v>
      </c>
      <c r="F58" t="s">
        <v>145</v>
      </c>
      <c r="G58">
        <v>573.19872610000004</v>
      </c>
    </row>
    <row r="59" spans="1:7" hidden="1" x14ac:dyDescent="0.25">
      <c r="A59" t="s">
        <v>54</v>
      </c>
      <c r="B59" t="s">
        <v>56</v>
      </c>
      <c r="E59" t="s">
        <v>252</v>
      </c>
      <c r="F59" t="s">
        <v>145</v>
      </c>
      <c r="G59">
        <v>5914.9645501000005</v>
      </c>
    </row>
    <row r="60" spans="1:7" hidden="1" x14ac:dyDescent="0.25">
      <c r="A60" t="s">
        <v>54</v>
      </c>
      <c r="B60" t="s">
        <v>56</v>
      </c>
      <c r="E60" t="s">
        <v>251</v>
      </c>
      <c r="F60" t="s">
        <v>145</v>
      </c>
      <c r="G60">
        <v>17165.584784400002</v>
      </c>
    </row>
    <row r="61" spans="1:7" hidden="1" x14ac:dyDescent="0.25">
      <c r="A61" t="s">
        <v>54</v>
      </c>
      <c r="B61" t="s">
        <v>56</v>
      </c>
      <c r="E61" t="s">
        <v>242</v>
      </c>
      <c r="F61" t="s">
        <v>145</v>
      </c>
      <c r="G61">
        <v>6314.9655117000002</v>
      </c>
    </row>
    <row r="62" spans="1:7" hidden="1" x14ac:dyDescent="0.25">
      <c r="A62" t="s">
        <v>54</v>
      </c>
      <c r="B62" t="s">
        <v>56</v>
      </c>
      <c r="E62" t="s">
        <v>256</v>
      </c>
      <c r="F62" t="s">
        <v>145</v>
      </c>
      <c r="G62">
        <v>2615.0076211000001</v>
      </c>
    </row>
    <row r="63" spans="1:7" hidden="1" x14ac:dyDescent="0.25">
      <c r="A63" t="s">
        <v>54</v>
      </c>
      <c r="B63" t="s">
        <v>56</v>
      </c>
      <c r="E63" t="s">
        <v>243</v>
      </c>
      <c r="F63" t="s">
        <v>145</v>
      </c>
      <c r="G63">
        <v>1476.8839760000001</v>
      </c>
    </row>
    <row r="64" spans="1:7" hidden="1" x14ac:dyDescent="0.25">
      <c r="A64" t="s">
        <v>54</v>
      </c>
      <c r="B64" t="s">
        <v>56</v>
      </c>
      <c r="E64" t="s">
        <v>244</v>
      </c>
      <c r="F64" t="s">
        <v>145</v>
      </c>
      <c r="G64">
        <v>-3181.317172</v>
      </c>
    </row>
    <row r="65" spans="1:7" hidden="1" x14ac:dyDescent="0.25">
      <c r="A65" t="s">
        <v>54</v>
      </c>
      <c r="B65" t="s">
        <v>56</v>
      </c>
      <c r="E65" t="s">
        <v>246</v>
      </c>
      <c r="F65" t="s">
        <v>145</v>
      </c>
      <c r="G65">
        <v>19501.609069800001</v>
      </c>
    </row>
    <row r="66" spans="1:7" hidden="1" x14ac:dyDescent="0.25">
      <c r="A66" t="s">
        <v>54</v>
      </c>
      <c r="B66" t="s">
        <v>56</v>
      </c>
      <c r="E66" t="s">
        <v>245</v>
      </c>
      <c r="F66" t="s">
        <v>145</v>
      </c>
      <c r="G66">
        <v>18814.666703899999</v>
      </c>
    </row>
    <row r="67" spans="1:7" hidden="1" x14ac:dyDescent="0.25">
      <c r="A67" t="s">
        <v>54</v>
      </c>
      <c r="B67" t="s">
        <v>56</v>
      </c>
      <c r="E67" t="s">
        <v>257</v>
      </c>
      <c r="F67" t="s">
        <v>145</v>
      </c>
      <c r="G67">
        <v>-3214.3915974000001</v>
      </c>
    </row>
    <row r="68" spans="1:7" hidden="1" x14ac:dyDescent="0.25">
      <c r="A68" t="s">
        <v>54</v>
      </c>
      <c r="B68" t="s">
        <v>56</v>
      </c>
      <c r="E68" t="s">
        <v>258</v>
      </c>
      <c r="F68" t="s">
        <v>145</v>
      </c>
      <c r="G68">
        <v>-1138.8359390000001</v>
      </c>
    </row>
    <row r="69" spans="1:7" hidden="1" x14ac:dyDescent="0.25">
      <c r="A69" t="s">
        <v>54</v>
      </c>
      <c r="B69" t="s">
        <v>56</v>
      </c>
      <c r="E69" t="s">
        <v>261</v>
      </c>
      <c r="F69" t="s">
        <v>145</v>
      </c>
      <c r="G69">
        <v>-7533.0379225999995</v>
      </c>
    </row>
    <row r="70" spans="1:7" hidden="1" x14ac:dyDescent="0.25">
      <c r="A70" t="s">
        <v>54</v>
      </c>
      <c r="B70" t="s">
        <v>56</v>
      </c>
      <c r="E70" t="s">
        <v>259</v>
      </c>
      <c r="F70" t="s">
        <v>145</v>
      </c>
      <c r="G70">
        <v>-2697.4482985999998</v>
      </c>
    </row>
    <row r="71" spans="1:7" hidden="1" x14ac:dyDescent="0.25">
      <c r="A71" t="s">
        <v>54</v>
      </c>
      <c r="B71" t="s">
        <v>56</v>
      </c>
      <c r="E71" t="s">
        <v>260</v>
      </c>
      <c r="F71" t="s">
        <v>145</v>
      </c>
      <c r="G71">
        <v>313.35447879999998</v>
      </c>
    </row>
  </sheetData>
  <autoFilter ref="A9:G71" xr:uid="{A2356389-6FCE-4D50-93D0-B3B3A1A071E1}">
    <filterColumn colId="4">
      <filters>
        <filter val="Display_Network_Impressions_H1"/>
        <filter val="Display_Network_Impressions_Q12020"/>
        <filter val="Display_Network_Impressions_Q22020"/>
        <filter val="Display_Network_Impressions_Q32020"/>
        <filter val="Non_Social_Display_Impression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7B0B-ED0F-4C0D-8ED9-55009AB97280}">
  <sheetPr>
    <tabColor rgb="FF00B050"/>
  </sheetPr>
  <dimension ref="A1:AF744"/>
  <sheetViews>
    <sheetView showGridLines="0" topLeftCell="G350" zoomScaleNormal="100" workbookViewId="0">
      <selection activeCell="H370" sqref="H370"/>
    </sheetView>
  </sheetViews>
  <sheetFormatPr defaultRowHeight="15" x14ac:dyDescent="0.25"/>
  <cols>
    <col min="1" max="1" width="11" style="11" bestFit="1" customWidth="1"/>
    <col min="2" max="3" width="12.140625" style="11" bestFit="1" customWidth="1"/>
    <col min="4" max="4" width="15.140625" style="11" bestFit="1" customWidth="1"/>
    <col min="5" max="5" width="18.5703125" style="11" bestFit="1" customWidth="1"/>
    <col min="6" max="6" width="9.28515625" style="11" customWidth="1"/>
    <col min="7" max="7" width="9.140625" style="11"/>
    <col min="8" max="8" width="13.140625" style="11" bestFit="1" customWidth="1"/>
    <col min="9" max="9" width="21.85546875" style="11" bestFit="1" customWidth="1"/>
    <col min="10" max="10" width="24.85546875" style="11" bestFit="1" customWidth="1"/>
    <col min="11" max="11" width="11.85546875" style="11" bestFit="1" customWidth="1"/>
    <col min="12" max="12" width="9.140625" style="11"/>
    <col min="13" max="13" width="18.42578125" style="11" bestFit="1" customWidth="1"/>
    <col min="14" max="14" width="20.42578125" style="11" bestFit="1" customWidth="1"/>
    <col min="15" max="15" width="9.140625" style="11"/>
    <col min="22" max="24" width="14.7109375" customWidth="1"/>
    <col min="28" max="28" width="23.42578125" customWidth="1"/>
  </cols>
  <sheetData>
    <row r="1" spans="1:28" ht="15.75" thickBot="1" x14ac:dyDescent="0.3">
      <c r="V1" s="170" t="s">
        <v>293</v>
      </c>
      <c r="W1" s="171"/>
      <c r="X1" s="172"/>
      <c r="Z1" s="170" t="s">
        <v>294</v>
      </c>
      <c r="AA1" s="171"/>
      <c r="AB1" s="172"/>
    </row>
    <row r="2" spans="1:28" ht="15.75" thickBot="1" x14ac:dyDescent="0.3">
      <c r="V2" s="9" t="s">
        <v>4</v>
      </c>
      <c r="W2" s="9" t="s">
        <v>41</v>
      </c>
      <c r="X2" s="9" t="s">
        <v>42</v>
      </c>
      <c r="Z2" s="9" t="s">
        <v>4</v>
      </c>
      <c r="AA2" s="9" t="s">
        <v>41</v>
      </c>
      <c r="AB2" s="9" t="s">
        <v>42</v>
      </c>
    </row>
    <row r="3" spans="1:28" x14ac:dyDescent="0.25">
      <c r="A3" s="45">
        <v>1</v>
      </c>
      <c r="B3" s="46"/>
      <c r="C3" s="168" t="s">
        <v>33</v>
      </c>
      <c r="D3" s="168"/>
      <c r="E3" s="168"/>
      <c r="F3" s="169"/>
      <c r="V3" s="7">
        <f>AVERAGE(L5:L369)</f>
        <v>0.11803085873211004</v>
      </c>
      <c r="W3" s="7">
        <f>RSQ(I5:I369,J5:J369)</f>
        <v>0.92599007279461687</v>
      </c>
      <c r="X3" s="8">
        <f>N372/M372</f>
        <v>1.577593031633632</v>
      </c>
      <c r="Z3" s="7">
        <f>AVERAGE(L379:L431)</f>
        <v>6.0246067025363378E-2</v>
      </c>
      <c r="AA3" s="7">
        <f>RSQ(I379:I431,J379:J431)</f>
        <v>0.9788808306633503</v>
      </c>
      <c r="AB3" s="8">
        <f>N432/M432</f>
        <v>1.5614918170987264</v>
      </c>
    </row>
    <row r="4" spans="1:28" x14ac:dyDescent="0.25">
      <c r="A4" s="47" t="s">
        <v>35</v>
      </c>
      <c r="B4" t="s">
        <v>34</v>
      </c>
      <c r="C4" s="1" t="s">
        <v>1</v>
      </c>
      <c r="D4" s="1" t="s">
        <v>2</v>
      </c>
      <c r="E4" s="1" t="s">
        <v>3</v>
      </c>
      <c r="F4" s="48" t="s">
        <v>0</v>
      </c>
      <c r="H4" s="20" t="s">
        <v>36</v>
      </c>
      <c r="I4" s="19" t="s">
        <v>38</v>
      </c>
      <c r="J4" s="19" t="s">
        <v>39</v>
      </c>
      <c r="K4" s="19" t="s">
        <v>40</v>
      </c>
      <c r="L4"/>
      <c r="M4" t="s">
        <v>43</v>
      </c>
      <c r="N4" t="s">
        <v>44</v>
      </c>
    </row>
    <row r="5" spans="1:28" x14ac:dyDescent="0.25">
      <c r="A5" s="49">
        <f>DATE(YEAR(C5),MONTH(C5),1)</f>
        <v>43770</v>
      </c>
      <c r="B5" s="2">
        <f>C5+7-WEEKDAY(C5)</f>
        <v>43771</v>
      </c>
      <c r="C5" s="2">
        <v>43770</v>
      </c>
      <c r="D5" s="50">
        <v>9553.99</v>
      </c>
      <c r="E5" s="50">
        <v>9553.9878114999992</v>
      </c>
      <c r="F5" s="51">
        <f>D5-E5</f>
        <v>2.1885000005568145E-3</v>
      </c>
      <c r="H5" s="21">
        <v>43770</v>
      </c>
      <c r="I5" s="22">
        <v>9553.99</v>
      </c>
      <c r="J5" s="22">
        <v>9553.9878114999992</v>
      </c>
      <c r="K5" s="22">
        <v>2.1885000005568145E-3</v>
      </c>
      <c r="L5" s="24">
        <f>ABS(K5/I5)</f>
        <v>2.2906659945811274E-7</v>
      </c>
      <c r="M5" s="4">
        <f>(K5)^2</f>
        <v>4.7895322524371767E-6</v>
      </c>
      <c r="N5"/>
    </row>
    <row r="6" spans="1:28" x14ac:dyDescent="0.25">
      <c r="A6" s="49">
        <f t="shared" ref="A6:A69" si="0">DATE(YEAR(C6),MONTH(C6),1)</f>
        <v>43770</v>
      </c>
      <c r="B6" s="2">
        <f t="shared" ref="B6:B69" si="1">C6+7-WEEKDAY(C6)</f>
        <v>43771</v>
      </c>
      <c r="C6" s="2">
        <v>43771</v>
      </c>
      <c r="D6" s="50">
        <v>6558.9</v>
      </c>
      <c r="E6" s="50">
        <v>5500.5381524000004</v>
      </c>
      <c r="F6" s="51">
        <f t="shared" ref="F6:F69" si="2">D6-E6</f>
        <v>1058.3618475999992</v>
      </c>
      <c r="H6" s="21">
        <v>43771</v>
      </c>
      <c r="I6" s="22">
        <v>6558.9</v>
      </c>
      <c r="J6" s="22">
        <v>5500.5381524000004</v>
      </c>
      <c r="K6" s="22">
        <v>1058.3618475999992</v>
      </c>
      <c r="L6" s="24">
        <f t="shared" ref="L6:L69" si="3">ABS(K6/I6)</f>
        <v>0.16136270527070076</v>
      </c>
      <c r="M6" s="4">
        <f t="shared" ref="M6:M69" si="4">(K6)^2</f>
        <v>1120129.8004552841</v>
      </c>
      <c r="N6" s="4">
        <f>(K5-K6)^2</f>
        <v>1120125.1680102653</v>
      </c>
    </row>
    <row r="7" spans="1:28" x14ac:dyDescent="0.25">
      <c r="A7" s="49">
        <f t="shared" si="0"/>
        <v>43770</v>
      </c>
      <c r="B7" s="2">
        <f t="shared" si="1"/>
        <v>43778</v>
      </c>
      <c r="C7" s="2">
        <v>43772</v>
      </c>
      <c r="D7" s="50">
        <v>5754.9</v>
      </c>
      <c r="E7" s="50">
        <v>5105.1433620999996</v>
      </c>
      <c r="F7" s="51">
        <f t="shared" si="2"/>
        <v>649.75663789999999</v>
      </c>
      <c r="H7" s="21">
        <v>43772</v>
      </c>
      <c r="I7" s="22">
        <v>5754.9</v>
      </c>
      <c r="J7" s="22">
        <v>5105.1433620999996</v>
      </c>
      <c r="K7" s="22">
        <v>649.75663789999999</v>
      </c>
      <c r="L7" s="24">
        <f t="shared" si="3"/>
        <v>0.11290493977306296</v>
      </c>
      <c r="M7" s="4">
        <f t="shared" si="4"/>
        <v>422183.68849511171</v>
      </c>
      <c r="N7" s="4">
        <f t="shared" ref="N7:N70" si="5">(K6-K7)^2</f>
        <v>166958.21739398036</v>
      </c>
    </row>
    <row r="8" spans="1:28" x14ac:dyDescent="0.25">
      <c r="A8" s="49">
        <f t="shared" si="0"/>
        <v>43770</v>
      </c>
      <c r="B8" s="2">
        <f t="shared" si="1"/>
        <v>43778</v>
      </c>
      <c r="C8" s="2">
        <v>43773</v>
      </c>
      <c r="D8" s="50">
        <v>4173.0600000000004</v>
      </c>
      <c r="E8" s="50">
        <v>4044.0920535999999</v>
      </c>
      <c r="F8" s="51">
        <f t="shared" si="2"/>
        <v>128.96794640000053</v>
      </c>
      <c r="H8" s="21">
        <v>43773</v>
      </c>
      <c r="I8" s="22">
        <v>4173.0600000000004</v>
      </c>
      <c r="J8" s="22">
        <v>4044.0920535999999</v>
      </c>
      <c r="K8" s="22">
        <v>128.96794640000053</v>
      </c>
      <c r="L8" s="24">
        <f t="shared" si="3"/>
        <v>3.0904886677881584E-2</v>
      </c>
      <c r="M8" s="4">
        <f t="shared" si="4"/>
        <v>16632.73119863341</v>
      </c>
      <c r="N8" s="4">
        <f t="shared" si="5"/>
        <v>271220.86119428161</v>
      </c>
    </row>
    <row r="9" spans="1:28" x14ac:dyDescent="0.25">
      <c r="A9" s="49">
        <f t="shared" si="0"/>
        <v>43770</v>
      </c>
      <c r="B9" s="2">
        <f t="shared" si="1"/>
        <v>43778</v>
      </c>
      <c r="C9" s="2">
        <v>43774</v>
      </c>
      <c r="D9" s="50">
        <v>3007.01</v>
      </c>
      <c r="E9" s="50">
        <v>4418.9251034999998</v>
      </c>
      <c r="F9" s="51">
        <f t="shared" si="2"/>
        <v>-1411.9151034999995</v>
      </c>
      <c r="H9" s="21">
        <v>43774</v>
      </c>
      <c r="I9" s="22">
        <v>3007.01</v>
      </c>
      <c r="J9" s="22">
        <v>4418.9251034999998</v>
      </c>
      <c r="K9" s="22">
        <v>-1411.9151034999995</v>
      </c>
      <c r="L9" s="24">
        <f t="shared" si="3"/>
        <v>0.46954120654736747</v>
      </c>
      <c r="M9" s="4">
        <f t="shared" si="4"/>
        <v>1993504.2594914143</v>
      </c>
      <c r="N9" s="4">
        <f t="shared" si="5"/>
        <v>2374320.5734691261</v>
      </c>
    </row>
    <row r="10" spans="1:28" x14ac:dyDescent="0.25">
      <c r="A10" s="49">
        <f t="shared" si="0"/>
        <v>43770</v>
      </c>
      <c r="B10" s="2">
        <f t="shared" si="1"/>
        <v>43778</v>
      </c>
      <c r="C10" s="2">
        <v>43775</v>
      </c>
      <c r="D10" s="50">
        <v>2880.38</v>
      </c>
      <c r="E10" s="50">
        <v>4739.7848929000002</v>
      </c>
      <c r="F10" s="51">
        <f t="shared" si="2"/>
        <v>-1859.4048929</v>
      </c>
      <c r="H10" s="21">
        <v>43775</v>
      </c>
      <c r="I10" s="22">
        <v>2880.38</v>
      </c>
      <c r="J10" s="22">
        <v>4739.7848929000002</v>
      </c>
      <c r="K10" s="22">
        <v>-1859.4048929</v>
      </c>
      <c r="L10" s="24">
        <f t="shared" si="3"/>
        <v>0.64554152330595271</v>
      </c>
      <c r="M10" s="4">
        <f t="shared" si="4"/>
        <v>3457386.5557404608</v>
      </c>
      <c r="N10" s="4">
        <f t="shared" si="5"/>
        <v>200247.11161725683</v>
      </c>
    </row>
    <row r="11" spans="1:28" x14ac:dyDescent="0.25">
      <c r="A11" s="49">
        <f t="shared" si="0"/>
        <v>43770</v>
      </c>
      <c r="B11" s="2">
        <f t="shared" si="1"/>
        <v>43778</v>
      </c>
      <c r="C11" s="2">
        <v>43776</v>
      </c>
      <c r="D11" s="50">
        <v>5346.34</v>
      </c>
      <c r="E11" s="50">
        <v>5866.5314378000003</v>
      </c>
      <c r="F11" s="51">
        <f t="shared" si="2"/>
        <v>-520.19143780000013</v>
      </c>
      <c r="H11" s="21">
        <v>43776</v>
      </c>
      <c r="I11" s="22">
        <v>5346.34</v>
      </c>
      <c r="J11" s="22">
        <v>5866.5314378000003</v>
      </c>
      <c r="K11" s="22">
        <v>-520.19143780000013</v>
      </c>
      <c r="L11" s="24">
        <f t="shared" si="3"/>
        <v>9.7298607608195531E-2</v>
      </c>
      <c r="M11" s="4">
        <f t="shared" si="4"/>
        <v>270599.1319604314</v>
      </c>
      <c r="N11" s="4">
        <f t="shared" si="5"/>
        <v>1793492.6783208796</v>
      </c>
    </row>
    <row r="12" spans="1:28" x14ac:dyDescent="0.25">
      <c r="A12" s="49">
        <f t="shared" si="0"/>
        <v>43770</v>
      </c>
      <c r="B12" s="2">
        <f t="shared" si="1"/>
        <v>43778</v>
      </c>
      <c r="C12" s="2">
        <v>43777</v>
      </c>
      <c r="D12" s="50">
        <v>8343.01</v>
      </c>
      <c r="E12" s="50">
        <v>7132.8502519000003</v>
      </c>
      <c r="F12" s="51">
        <f t="shared" si="2"/>
        <v>1210.1597480999999</v>
      </c>
      <c r="H12" s="21">
        <v>43777</v>
      </c>
      <c r="I12" s="22">
        <v>8343.01</v>
      </c>
      <c r="J12" s="22">
        <v>7132.8502519000003</v>
      </c>
      <c r="K12" s="22">
        <v>1210.1597480999999</v>
      </c>
      <c r="L12" s="24">
        <f t="shared" si="3"/>
        <v>0.14505073685636238</v>
      </c>
      <c r="M12" s="4">
        <f t="shared" si="4"/>
        <v>1464486.6159214552</v>
      </c>
      <c r="N12" s="4">
        <f t="shared" si="5"/>
        <v>2994115.2265455364</v>
      </c>
    </row>
    <row r="13" spans="1:28" x14ac:dyDescent="0.25">
      <c r="A13" s="49">
        <f t="shared" si="0"/>
        <v>43770</v>
      </c>
      <c r="B13" s="2">
        <f t="shared" si="1"/>
        <v>43778</v>
      </c>
      <c r="C13" s="2">
        <v>43778</v>
      </c>
      <c r="D13" s="50">
        <v>7722.88</v>
      </c>
      <c r="E13" s="50">
        <v>5587.8203050000002</v>
      </c>
      <c r="F13" s="51">
        <f t="shared" si="2"/>
        <v>2135.0596949999999</v>
      </c>
      <c r="H13" s="21">
        <v>43778</v>
      </c>
      <c r="I13" s="22">
        <v>7722.88</v>
      </c>
      <c r="J13" s="22">
        <v>5587.8203050000002</v>
      </c>
      <c r="K13" s="22">
        <v>2135.0596949999999</v>
      </c>
      <c r="L13" s="24">
        <f t="shared" si="3"/>
        <v>0.27645900169366866</v>
      </c>
      <c r="M13" s="4">
        <f t="shared" si="4"/>
        <v>4558479.9012134923</v>
      </c>
      <c r="N13" s="4">
        <f t="shared" si="5"/>
        <v>855439.91177562287</v>
      </c>
    </row>
    <row r="14" spans="1:28" x14ac:dyDescent="0.25">
      <c r="A14" s="49">
        <f t="shared" si="0"/>
        <v>43770</v>
      </c>
      <c r="B14" s="2">
        <f t="shared" si="1"/>
        <v>43785</v>
      </c>
      <c r="C14" s="2">
        <v>43779</v>
      </c>
      <c r="D14" s="50">
        <v>4272.53</v>
      </c>
      <c r="E14" s="50">
        <v>5422.2024805000001</v>
      </c>
      <c r="F14" s="51">
        <f t="shared" si="2"/>
        <v>-1149.6724805000003</v>
      </c>
      <c r="H14" s="21">
        <v>43779</v>
      </c>
      <c r="I14" s="22">
        <v>4272.53</v>
      </c>
      <c r="J14" s="22">
        <v>5422.2024805000001</v>
      </c>
      <c r="K14" s="22">
        <v>-1149.6724805000003</v>
      </c>
      <c r="L14" s="24">
        <f t="shared" si="3"/>
        <v>0.26908470636835796</v>
      </c>
      <c r="M14" s="4">
        <f t="shared" si="4"/>
        <v>1321746.8124190236</v>
      </c>
      <c r="N14" s="4">
        <f t="shared" si="5"/>
        <v>10789465.464764964</v>
      </c>
    </row>
    <row r="15" spans="1:28" x14ac:dyDescent="0.25">
      <c r="A15" s="49">
        <f t="shared" si="0"/>
        <v>43770</v>
      </c>
      <c r="B15" s="2">
        <f t="shared" si="1"/>
        <v>43785</v>
      </c>
      <c r="C15" s="2">
        <v>43780</v>
      </c>
      <c r="D15" s="50">
        <v>3459.89</v>
      </c>
      <c r="E15" s="50">
        <v>4728.4587480999999</v>
      </c>
      <c r="F15" s="51">
        <f t="shared" si="2"/>
        <v>-1268.5687481</v>
      </c>
      <c r="H15" s="21">
        <v>43780</v>
      </c>
      <c r="I15" s="22">
        <v>3459.89</v>
      </c>
      <c r="J15" s="22">
        <v>4728.4587480999999</v>
      </c>
      <c r="K15" s="22">
        <v>-1268.5687481</v>
      </c>
      <c r="L15" s="24">
        <f t="shared" si="3"/>
        <v>0.36665002300651178</v>
      </c>
      <c r="M15" s="4">
        <f t="shared" si="4"/>
        <v>1609266.6686560013</v>
      </c>
      <c r="N15" s="4">
        <f t="shared" si="5"/>
        <v>14136.322449210726</v>
      </c>
    </row>
    <row r="16" spans="1:28" x14ac:dyDescent="0.25">
      <c r="A16" s="49">
        <f t="shared" si="0"/>
        <v>43770</v>
      </c>
      <c r="B16" s="2">
        <f t="shared" si="1"/>
        <v>43785</v>
      </c>
      <c r="C16" s="2">
        <v>43781</v>
      </c>
      <c r="D16" s="50">
        <v>4104.17</v>
      </c>
      <c r="E16" s="50">
        <v>5398.4626619999999</v>
      </c>
      <c r="F16" s="51">
        <f t="shared" si="2"/>
        <v>-1294.2926619999998</v>
      </c>
      <c r="H16" s="21">
        <v>43781</v>
      </c>
      <c r="I16" s="22">
        <v>4104.17</v>
      </c>
      <c r="J16" s="22">
        <v>5398.4626619999999</v>
      </c>
      <c r="K16" s="22">
        <v>-1294.2926619999998</v>
      </c>
      <c r="L16" s="24">
        <f t="shared" si="3"/>
        <v>0.31536039247886899</v>
      </c>
      <c r="M16" s="4">
        <f t="shared" si="4"/>
        <v>1675193.4949070457</v>
      </c>
      <c r="N16" s="4">
        <f t="shared" si="5"/>
        <v>661.71974633460513</v>
      </c>
    </row>
    <row r="17" spans="1:32" x14ac:dyDescent="0.25">
      <c r="A17" s="49">
        <f t="shared" si="0"/>
        <v>43770</v>
      </c>
      <c r="B17" s="2">
        <f t="shared" si="1"/>
        <v>43785</v>
      </c>
      <c r="C17" s="2">
        <v>43782</v>
      </c>
      <c r="D17" s="50">
        <v>4336.08</v>
      </c>
      <c r="E17" s="50">
        <v>5359.8166057999997</v>
      </c>
      <c r="F17" s="51">
        <f t="shared" si="2"/>
        <v>-1023.7366057999998</v>
      </c>
      <c r="H17" s="21">
        <v>43782</v>
      </c>
      <c r="I17" s="22">
        <v>4336.08</v>
      </c>
      <c r="J17" s="22">
        <v>5359.8166057999997</v>
      </c>
      <c r="K17" s="22">
        <v>-1023.7366057999998</v>
      </c>
      <c r="L17" s="24">
        <f t="shared" si="3"/>
        <v>0.23609725969078058</v>
      </c>
      <c r="M17" s="4">
        <f t="shared" si="4"/>
        <v>1048036.6380549042</v>
      </c>
      <c r="N17" s="4">
        <f t="shared" si="5"/>
        <v>73200.579546497596</v>
      </c>
    </row>
    <row r="18" spans="1:32" x14ac:dyDescent="0.25">
      <c r="A18" s="49">
        <f t="shared" si="0"/>
        <v>43770</v>
      </c>
      <c r="B18" s="2">
        <f t="shared" si="1"/>
        <v>43785</v>
      </c>
      <c r="C18" s="2">
        <v>43783</v>
      </c>
      <c r="D18" s="50">
        <v>5489.35</v>
      </c>
      <c r="E18" s="50">
        <v>5294.5813976999998</v>
      </c>
      <c r="F18" s="51">
        <f t="shared" si="2"/>
        <v>194.76860230000057</v>
      </c>
      <c r="H18" s="21">
        <v>43783</v>
      </c>
      <c r="I18" s="22">
        <v>5489.35</v>
      </c>
      <c r="J18" s="22">
        <v>5294.5813976999998</v>
      </c>
      <c r="K18" s="22">
        <v>194.76860230000057</v>
      </c>
      <c r="L18" s="24">
        <f t="shared" si="3"/>
        <v>3.5481177607549264E-2</v>
      </c>
      <c r="M18" s="4">
        <f t="shared" si="4"/>
        <v>37934.808441895788</v>
      </c>
      <c r="N18" s="4">
        <f t="shared" si="5"/>
        <v>1484754.9421668251</v>
      </c>
    </row>
    <row r="19" spans="1:32" x14ac:dyDescent="0.25">
      <c r="A19" s="49">
        <f t="shared" si="0"/>
        <v>43770</v>
      </c>
      <c r="B19" s="2">
        <f t="shared" si="1"/>
        <v>43785</v>
      </c>
      <c r="C19" s="2">
        <v>43784</v>
      </c>
      <c r="D19" s="50">
        <v>10728.11</v>
      </c>
      <c r="E19" s="50">
        <v>10728.1122438</v>
      </c>
      <c r="F19" s="51">
        <f t="shared" si="2"/>
        <v>-2.2437999996327562E-3</v>
      </c>
      <c r="H19" s="21">
        <v>43784</v>
      </c>
      <c r="I19" s="22">
        <v>10728.11</v>
      </c>
      <c r="J19" s="22">
        <v>10728.1122438</v>
      </c>
      <c r="K19" s="22">
        <v>-2.2437999996327562E-3</v>
      </c>
      <c r="L19" s="24">
        <f t="shared" si="3"/>
        <v>2.0915147212628841E-7</v>
      </c>
      <c r="M19" s="4">
        <f t="shared" si="4"/>
        <v>5.0346384383519565E-6</v>
      </c>
      <c r="N19" s="4">
        <f t="shared" si="5"/>
        <v>37935.682490509964</v>
      </c>
    </row>
    <row r="20" spans="1:32" x14ac:dyDescent="0.25">
      <c r="A20" s="49">
        <f t="shared" si="0"/>
        <v>43770</v>
      </c>
      <c r="B20" s="2">
        <f t="shared" si="1"/>
        <v>43785</v>
      </c>
      <c r="C20" s="2">
        <v>43785</v>
      </c>
      <c r="D20" s="50">
        <v>7610.11</v>
      </c>
      <c r="E20" s="50">
        <v>5491.3402002000003</v>
      </c>
      <c r="F20" s="51">
        <f t="shared" si="2"/>
        <v>2118.7697997999994</v>
      </c>
      <c r="H20" s="21">
        <v>43785</v>
      </c>
      <c r="I20" s="22">
        <v>7610.11</v>
      </c>
      <c r="J20" s="22">
        <v>5491.3402002000003</v>
      </c>
      <c r="K20" s="22">
        <v>2118.7697997999994</v>
      </c>
      <c r="L20" s="24">
        <f t="shared" si="3"/>
        <v>0.27841513457755535</v>
      </c>
      <c r="M20" s="4">
        <f t="shared" si="4"/>
        <v>4489185.46454453</v>
      </c>
      <c r="N20" s="4">
        <f t="shared" si="5"/>
        <v>4489194.9727409165</v>
      </c>
    </row>
    <row r="21" spans="1:32" x14ac:dyDescent="0.25">
      <c r="A21" s="49">
        <f t="shared" si="0"/>
        <v>43770</v>
      </c>
      <c r="B21" s="2">
        <f t="shared" si="1"/>
        <v>43792</v>
      </c>
      <c r="C21" s="2">
        <v>43786</v>
      </c>
      <c r="D21" s="50">
        <v>5320.26</v>
      </c>
      <c r="E21" s="50">
        <v>5623.9476486000003</v>
      </c>
      <c r="F21" s="51">
        <f t="shared" si="2"/>
        <v>-303.6876486000001</v>
      </c>
      <c r="H21" s="21">
        <v>43786</v>
      </c>
      <c r="I21" s="22">
        <v>5320.26</v>
      </c>
      <c r="J21" s="22">
        <v>5623.9476486000003</v>
      </c>
      <c r="K21" s="22">
        <v>-303.6876486000001</v>
      </c>
      <c r="L21" s="24">
        <f t="shared" si="3"/>
        <v>5.7081354783412856E-2</v>
      </c>
      <c r="M21" s="4">
        <f t="shared" si="4"/>
        <v>92226.187912197143</v>
      </c>
      <c r="N21" s="4">
        <f t="shared" si="5"/>
        <v>5868300.0893086363</v>
      </c>
    </row>
    <row r="22" spans="1:32" x14ac:dyDescent="0.25">
      <c r="A22" s="49">
        <f t="shared" si="0"/>
        <v>43770</v>
      </c>
      <c r="B22" s="2">
        <f t="shared" si="1"/>
        <v>43792</v>
      </c>
      <c r="C22" s="2">
        <v>43787</v>
      </c>
      <c r="D22" s="50">
        <v>5713.96</v>
      </c>
      <c r="E22" s="50">
        <v>4139.8263647000003</v>
      </c>
      <c r="F22" s="51">
        <f t="shared" si="2"/>
        <v>1574.1336352999997</v>
      </c>
      <c r="H22" s="21">
        <v>43787</v>
      </c>
      <c r="I22" s="22">
        <v>5713.96</v>
      </c>
      <c r="J22" s="22">
        <v>4139.8263647000003</v>
      </c>
      <c r="K22" s="22">
        <v>1574.1336352999997</v>
      </c>
      <c r="L22" s="24">
        <f t="shared" si="3"/>
        <v>0.27548908905557612</v>
      </c>
      <c r="M22" s="4">
        <f t="shared" si="4"/>
        <v>2477896.7017827923</v>
      </c>
      <c r="N22" s="4">
        <f t="shared" si="5"/>
        <v>3526212.7742678435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25">
      <c r="A23" s="49">
        <f t="shared" si="0"/>
        <v>43770</v>
      </c>
      <c r="B23" s="2">
        <f t="shared" si="1"/>
        <v>43792</v>
      </c>
      <c r="C23" s="2">
        <v>43788</v>
      </c>
      <c r="D23" s="50">
        <v>6855.5</v>
      </c>
      <c r="E23" s="50">
        <v>4843.5815445999997</v>
      </c>
      <c r="F23" s="51">
        <f t="shared" si="2"/>
        <v>2011.9184554000003</v>
      </c>
      <c r="H23" s="21">
        <v>43788</v>
      </c>
      <c r="I23" s="22">
        <v>6855.5</v>
      </c>
      <c r="J23" s="22">
        <v>4843.5815445999997</v>
      </c>
      <c r="K23" s="22">
        <v>2011.9184554000003</v>
      </c>
      <c r="L23" s="24">
        <f t="shared" si="3"/>
        <v>0.29347508648530379</v>
      </c>
      <c r="M23" s="4">
        <f t="shared" si="4"/>
        <v>4047815.8711791229</v>
      </c>
      <c r="N23" s="4">
        <f t="shared" si="5"/>
        <v>191655.5487099899</v>
      </c>
    </row>
    <row r="24" spans="1:32" x14ac:dyDescent="0.25">
      <c r="A24" s="49">
        <f t="shared" si="0"/>
        <v>43770</v>
      </c>
      <c r="B24" s="2">
        <f t="shared" si="1"/>
        <v>43792</v>
      </c>
      <c r="C24" s="2">
        <v>43789</v>
      </c>
      <c r="D24" s="50">
        <v>6414.7</v>
      </c>
      <c r="E24" s="50">
        <v>6414.6973287999999</v>
      </c>
      <c r="F24" s="51">
        <f t="shared" si="2"/>
        <v>2.6711999998951796E-3</v>
      </c>
      <c r="H24" s="21">
        <v>43789</v>
      </c>
      <c r="I24" s="22">
        <v>6414.7</v>
      </c>
      <c r="J24" s="22">
        <v>6414.6973287999999</v>
      </c>
      <c r="K24" s="22">
        <v>2.6711999998951796E-3</v>
      </c>
      <c r="L24" s="24">
        <f t="shared" si="3"/>
        <v>4.1641853865265404E-7</v>
      </c>
      <c r="M24" s="4">
        <f t="shared" si="4"/>
        <v>7.1353094394400075E-6</v>
      </c>
      <c r="N24" s="4">
        <f t="shared" si="5"/>
        <v>4047805.1227131025</v>
      </c>
    </row>
    <row r="25" spans="1:32" x14ac:dyDescent="0.25">
      <c r="A25" s="49">
        <f t="shared" si="0"/>
        <v>43770</v>
      </c>
      <c r="B25" s="2">
        <f t="shared" si="1"/>
        <v>43792</v>
      </c>
      <c r="C25" s="2">
        <v>43790</v>
      </c>
      <c r="D25" s="50">
        <v>5173.24</v>
      </c>
      <c r="E25" s="50">
        <v>5573.7907623999999</v>
      </c>
      <c r="F25" s="51">
        <f t="shared" si="2"/>
        <v>-400.55076240000017</v>
      </c>
      <c r="H25" s="21">
        <v>43790</v>
      </c>
      <c r="I25" s="22">
        <v>5173.24</v>
      </c>
      <c r="J25" s="22">
        <v>5573.7907623999999</v>
      </c>
      <c r="K25" s="22">
        <v>-400.55076240000017</v>
      </c>
      <c r="L25" s="24">
        <f t="shared" si="3"/>
        <v>7.7427446319907875E-2</v>
      </c>
      <c r="M25" s="4">
        <f t="shared" si="4"/>
        <v>160440.91325922139</v>
      </c>
      <c r="N25" s="4">
        <f t="shared" si="5"/>
        <v>160443.05316874967</v>
      </c>
    </row>
    <row r="26" spans="1:32" x14ac:dyDescent="0.25">
      <c r="A26" s="49">
        <f t="shared" si="0"/>
        <v>43770</v>
      </c>
      <c r="B26" s="2">
        <f t="shared" si="1"/>
        <v>43792</v>
      </c>
      <c r="C26" s="2">
        <v>43791</v>
      </c>
      <c r="D26" s="50">
        <v>6166.27</v>
      </c>
      <c r="E26" s="50">
        <v>7039.5084841999997</v>
      </c>
      <c r="F26" s="51">
        <f t="shared" si="2"/>
        <v>-873.23848419999922</v>
      </c>
      <c r="H26" s="21">
        <v>43791</v>
      </c>
      <c r="I26" s="22">
        <v>6166.27</v>
      </c>
      <c r="J26" s="22">
        <v>7039.5084841999997</v>
      </c>
      <c r="K26" s="22">
        <v>-873.23848419999922</v>
      </c>
      <c r="L26" s="24">
        <f t="shared" si="3"/>
        <v>0.14161534999278319</v>
      </c>
      <c r="M26" s="4">
        <f t="shared" si="4"/>
        <v>762545.45028791227</v>
      </c>
      <c r="N26" s="4">
        <f t="shared" si="5"/>
        <v>223433.68234047329</v>
      </c>
    </row>
    <row r="27" spans="1:32" x14ac:dyDescent="0.25">
      <c r="A27" s="49">
        <f t="shared" si="0"/>
        <v>43770</v>
      </c>
      <c r="B27" s="2">
        <f t="shared" si="1"/>
        <v>43792</v>
      </c>
      <c r="C27" s="2">
        <v>43792</v>
      </c>
      <c r="D27" s="50">
        <v>3591.79</v>
      </c>
      <c r="E27" s="50">
        <v>6016.6027244999996</v>
      </c>
      <c r="F27" s="51">
        <f t="shared" si="2"/>
        <v>-2424.8127244999996</v>
      </c>
      <c r="H27" s="21">
        <v>43792</v>
      </c>
      <c r="I27" s="22">
        <v>3591.79</v>
      </c>
      <c r="J27" s="22">
        <v>6016.6027244999996</v>
      </c>
      <c r="K27" s="22">
        <v>-2424.8127244999996</v>
      </c>
      <c r="L27" s="24">
        <f t="shared" si="3"/>
        <v>0.67509869020738955</v>
      </c>
      <c r="M27" s="4">
        <f t="shared" si="4"/>
        <v>5879716.748897111</v>
      </c>
      <c r="N27" s="4">
        <f t="shared" si="5"/>
        <v>2407382.6231625234</v>
      </c>
    </row>
    <row r="28" spans="1:32" x14ac:dyDescent="0.25">
      <c r="A28" s="49">
        <f t="shared" si="0"/>
        <v>43770</v>
      </c>
      <c r="B28" s="2">
        <f t="shared" si="1"/>
        <v>43799</v>
      </c>
      <c r="C28" s="2">
        <v>43793</v>
      </c>
      <c r="D28" s="50">
        <v>4921.2</v>
      </c>
      <c r="E28" s="50">
        <v>6047.9795465999996</v>
      </c>
      <c r="F28" s="51">
        <f t="shared" si="2"/>
        <v>-1126.7795465999998</v>
      </c>
      <c r="H28" s="21">
        <v>43793</v>
      </c>
      <c r="I28" s="22">
        <v>4921.2</v>
      </c>
      <c r="J28" s="22">
        <v>6047.9795465999996</v>
      </c>
      <c r="K28" s="22">
        <v>-1126.7795465999998</v>
      </c>
      <c r="L28" s="24">
        <f t="shared" si="3"/>
        <v>0.22896438807607897</v>
      </c>
      <c r="M28" s="4">
        <f t="shared" si="4"/>
        <v>1269632.146636101</v>
      </c>
      <c r="N28" s="4">
        <f t="shared" si="5"/>
        <v>1684890.1309291725</v>
      </c>
    </row>
    <row r="29" spans="1:32" x14ac:dyDescent="0.25">
      <c r="A29" s="49">
        <f t="shared" si="0"/>
        <v>43770</v>
      </c>
      <c r="B29" s="2">
        <f t="shared" si="1"/>
        <v>43799</v>
      </c>
      <c r="C29" s="2">
        <v>43794</v>
      </c>
      <c r="D29" s="50">
        <v>3603.71</v>
      </c>
      <c r="E29" s="50">
        <v>5473.6218866999998</v>
      </c>
      <c r="F29" s="51">
        <f t="shared" si="2"/>
        <v>-1869.9118866999997</v>
      </c>
      <c r="H29" s="21">
        <v>43794</v>
      </c>
      <c r="I29" s="22">
        <v>3603.71</v>
      </c>
      <c r="J29" s="22">
        <v>5473.6218866999998</v>
      </c>
      <c r="K29" s="22">
        <v>-1869.9118866999997</v>
      </c>
      <c r="L29" s="24">
        <f t="shared" si="3"/>
        <v>0.51888522847287921</v>
      </c>
      <c r="M29" s="4">
        <f t="shared" si="4"/>
        <v>3496570.4640219528</v>
      </c>
      <c r="N29" s="4">
        <f t="shared" si="5"/>
        <v>552245.67490250198</v>
      </c>
    </row>
    <row r="30" spans="1:32" x14ac:dyDescent="0.25">
      <c r="A30" s="49">
        <f t="shared" si="0"/>
        <v>43770</v>
      </c>
      <c r="B30" s="2">
        <f t="shared" si="1"/>
        <v>43799</v>
      </c>
      <c r="C30" s="2">
        <v>43795</v>
      </c>
      <c r="D30" s="50">
        <v>3761.16</v>
      </c>
      <c r="E30" s="50">
        <v>6106.6497240999997</v>
      </c>
      <c r="F30" s="51">
        <f t="shared" si="2"/>
        <v>-2345.4897240999999</v>
      </c>
      <c r="H30" s="21">
        <v>43795</v>
      </c>
      <c r="I30" s="22">
        <v>3761.16</v>
      </c>
      <c r="J30" s="22">
        <v>6106.6497240999997</v>
      </c>
      <c r="K30" s="22">
        <v>-2345.4897240999999</v>
      </c>
      <c r="L30" s="24">
        <f t="shared" si="3"/>
        <v>0.62360806881387654</v>
      </c>
      <c r="M30" s="4">
        <f t="shared" si="4"/>
        <v>5501322.0458586933</v>
      </c>
      <c r="N30" s="4">
        <f t="shared" si="5"/>
        <v>226174.27942606097</v>
      </c>
    </row>
    <row r="31" spans="1:32" x14ac:dyDescent="0.25">
      <c r="A31" s="49">
        <f t="shared" si="0"/>
        <v>43770</v>
      </c>
      <c r="B31" s="2">
        <f t="shared" si="1"/>
        <v>43799</v>
      </c>
      <c r="C31" s="2">
        <v>43796</v>
      </c>
      <c r="D31" s="50">
        <v>6132.5</v>
      </c>
      <c r="E31" s="50">
        <v>6132.4873834</v>
      </c>
      <c r="F31" s="51">
        <f t="shared" si="2"/>
        <v>1.2616600000001199E-2</v>
      </c>
      <c r="H31" s="21">
        <v>43796</v>
      </c>
      <c r="I31" s="22">
        <v>6132.5</v>
      </c>
      <c r="J31" s="22">
        <v>6132.4873834</v>
      </c>
      <c r="K31" s="22">
        <v>1.2616600000001199E-2</v>
      </c>
      <c r="L31" s="24">
        <f t="shared" si="3"/>
        <v>2.0573338768856418E-6</v>
      </c>
      <c r="M31" s="4">
        <f t="shared" si="4"/>
        <v>1.5917859556003025E-4</v>
      </c>
      <c r="N31" s="4">
        <f t="shared" si="5"/>
        <v>5501381.2302291784</v>
      </c>
    </row>
    <row r="32" spans="1:32" x14ac:dyDescent="0.25">
      <c r="A32" s="49">
        <f t="shared" si="0"/>
        <v>43770</v>
      </c>
      <c r="B32" s="2">
        <f t="shared" si="1"/>
        <v>43799</v>
      </c>
      <c r="C32" s="2">
        <v>43797</v>
      </c>
      <c r="D32" s="50">
        <v>5184.92</v>
      </c>
      <c r="E32" s="50">
        <v>6581.1973076000004</v>
      </c>
      <c r="F32" s="51">
        <f t="shared" si="2"/>
        <v>-1396.2773076000003</v>
      </c>
      <c r="H32" s="21">
        <v>43797</v>
      </c>
      <c r="I32" s="22">
        <v>5184.92</v>
      </c>
      <c r="J32" s="22">
        <v>6581.1973076000004</v>
      </c>
      <c r="K32" s="22">
        <v>-1396.2773076000003</v>
      </c>
      <c r="L32" s="24">
        <f t="shared" si="3"/>
        <v>0.26929582473789382</v>
      </c>
      <c r="M32" s="4">
        <f t="shared" si="4"/>
        <v>1949590.319718706</v>
      </c>
      <c r="N32" s="4">
        <f t="shared" si="5"/>
        <v>1949625.5524224427</v>
      </c>
    </row>
    <row r="33" spans="1:32" x14ac:dyDescent="0.25">
      <c r="A33" s="49">
        <f t="shared" si="0"/>
        <v>43770</v>
      </c>
      <c r="B33" s="2">
        <f t="shared" si="1"/>
        <v>43799</v>
      </c>
      <c r="C33" s="2">
        <v>43798</v>
      </c>
      <c r="D33" s="50">
        <v>8794.11</v>
      </c>
      <c r="E33" s="50">
        <v>8794.1065546000009</v>
      </c>
      <c r="F33" s="51">
        <f t="shared" si="2"/>
        <v>3.4453999996912898E-3</v>
      </c>
      <c r="H33" s="21">
        <v>43798</v>
      </c>
      <c r="I33" s="22">
        <v>8794.11</v>
      </c>
      <c r="J33" s="22">
        <v>8794.1065546000009</v>
      </c>
      <c r="K33" s="22">
        <v>3.4453999996912898E-3</v>
      </c>
      <c r="L33" s="24">
        <f t="shared" si="3"/>
        <v>3.9178495603208165E-7</v>
      </c>
      <c r="M33" s="4">
        <f t="shared" si="4"/>
        <v>1.187078115787274E-5</v>
      </c>
      <c r="N33" s="4">
        <f t="shared" si="5"/>
        <v>1949599.941198247</v>
      </c>
    </row>
    <row r="34" spans="1:32" x14ac:dyDescent="0.25">
      <c r="A34" s="49">
        <f t="shared" si="0"/>
        <v>43770</v>
      </c>
      <c r="B34" s="2">
        <f t="shared" si="1"/>
        <v>43799</v>
      </c>
      <c r="C34" s="2">
        <v>43799</v>
      </c>
      <c r="D34" s="50">
        <v>6126.53</v>
      </c>
      <c r="E34" s="50">
        <v>5770.7685154000001</v>
      </c>
      <c r="F34" s="51">
        <f t="shared" si="2"/>
        <v>355.76148459999968</v>
      </c>
      <c r="H34" s="21">
        <v>43799</v>
      </c>
      <c r="I34" s="22">
        <v>6126.53</v>
      </c>
      <c r="J34" s="22">
        <v>5770.7685154000001</v>
      </c>
      <c r="K34" s="22">
        <v>355.76148459999968</v>
      </c>
      <c r="L34" s="24">
        <f t="shared" si="3"/>
        <v>5.8069002290040153E-2</v>
      </c>
      <c r="M34" s="4">
        <f t="shared" si="4"/>
        <v>126566.2339247958</v>
      </c>
      <c r="N34" s="4">
        <f t="shared" si="5"/>
        <v>126563.78245542872</v>
      </c>
    </row>
    <row r="35" spans="1:32" x14ac:dyDescent="0.25">
      <c r="A35" s="49">
        <f t="shared" si="0"/>
        <v>43800</v>
      </c>
      <c r="B35" s="2">
        <f t="shared" si="1"/>
        <v>43806</v>
      </c>
      <c r="C35" s="2">
        <v>43800</v>
      </c>
      <c r="D35" s="50">
        <v>5910.23</v>
      </c>
      <c r="E35" s="50">
        <v>5662.9144809999998</v>
      </c>
      <c r="F35" s="51">
        <f t="shared" si="2"/>
        <v>247.31551899999977</v>
      </c>
      <c r="H35" s="21">
        <v>43800</v>
      </c>
      <c r="I35" s="22">
        <v>5910.23</v>
      </c>
      <c r="J35" s="22">
        <v>5662.9144809999998</v>
      </c>
      <c r="K35" s="22">
        <v>247.31551899999977</v>
      </c>
      <c r="L35" s="24">
        <f t="shared" si="3"/>
        <v>4.1845329031188261E-2</v>
      </c>
      <c r="M35" s="4">
        <f t="shared" si="4"/>
        <v>61164.965938239249</v>
      </c>
      <c r="N35" s="4">
        <f t="shared" si="5"/>
        <v>11760.527454916364</v>
      </c>
    </row>
    <row r="36" spans="1:32" x14ac:dyDescent="0.25">
      <c r="A36" s="49">
        <f t="shared" si="0"/>
        <v>43800</v>
      </c>
      <c r="B36" s="2">
        <f t="shared" si="1"/>
        <v>43806</v>
      </c>
      <c r="C36" s="2">
        <v>43801</v>
      </c>
      <c r="D36" s="50">
        <v>3572.12</v>
      </c>
      <c r="E36" s="50">
        <v>4670.917539</v>
      </c>
      <c r="F36" s="51">
        <f t="shared" si="2"/>
        <v>-1098.7975390000001</v>
      </c>
      <c r="H36" s="21">
        <v>43801</v>
      </c>
      <c r="I36" s="22">
        <v>3572.12</v>
      </c>
      <c r="J36" s="22">
        <v>4670.917539</v>
      </c>
      <c r="K36" s="22">
        <v>-1098.7975390000001</v>
      </c>
      <c r="L36" s="24">
        <f t="shared" si="3"/>
        <v>0.30760375883229013</v>
      </c>
      <c r="M36" s="4">
        <f t="shared" si="4"/>
        <v>1207356.0317124568</v>
      </c>
      <c r="N36" s="4">
        <f t="shared" si="5"/>
        <v>1812020.3649181111</v>
      </c>
    </row>
    <row r="37" spans="1:32" x14ac:dyDescent="0.25">
      <c r="A37" s="49">
        <f t="shared" si="0"/>
        <v>43800</v>
      </c>
      <c r="B37" s="2">
        <f t="shared" si="1"/>
        <v>43806</v>
      </c>
      <c r="C37" s="2">
        <v>43802</v>
      </c>
      <c r="D37" s="50">
        <v>4661.33</v>
      </c>
      <c r="E37" s="50">
        <v>5125.7449597000004</v>
      </c>
      <c r="F37" s="51">
        <f t="shared" si="2"/>
        <v>-464.41495970000051</v>
      </c>
      <c r="H37" s="21">
        <v>43802</v>
      </c>
      <c r="I37" s="22">
        <v>4661.33</v>
      </c>
      <c r="J37" s="22">
        <v>5125.7449597000004</v>
      </c>
      <c r="K37" s="22">
        <v>-464.41495970000051</v>
      </c>
      <c r="L37" s="24">
        <f t="shared" si="3"/>
        <v>9.9631427017610963E-2</v>
      </c>
      <c r="M37" s="4">
        <f t="shared" si="4"/>
        <v>215681.25479315309</v>
      </c>
      <c r="N37" s="4">
        <f t="shared" si="5"/>
        <v>402441.25691932032</v>
      </c>
    </row>
    <row r="38" spans="1:32" x14ac:dyDescent="0.25">
      <c r="A38" s="49">
        <f t="shared" si="0"/>
        <v>43800</v>
      </c>
      <c r="B38" s="2">
        <f t="shared" si="1"/>
        <v>43806</v>
      </c>
      <c r="C38" s="2">
        <v>43803</v>
      </c>
      <c r="D38" s="50">
        <v>3160.07</v>
      </c>
      <c r="E38" s="50">
        <v>4893.5130529999997</v>
      </c>
      <c r="F38" s="51">
        <f t="shared" si="2"/>
        <v>-1733.4430529999995</v>
      </c>
      <c r="H38" s="21">
        <v>43803</v>
      </c>
      <c r="I38" s="22">
        <v>3160.07</v>
      </c>
      <c r="J38" s="22">
        <v>4893.5130529999997</v>
      </c>
      <c r="K38" s="22">
        <v>-1733.4430529999995</v>
      </c>
      <c r="L38" s="24">
        <f t="shared" si="3"/>
        <v>0.54854577683405725</v>
      </c>
      <c r="M38" s="4">
        <f t="shared" si="4"/>
        <v>3004824.8179939589</v>
      </c>
      <c r="N38" s="4">
        <f t="shared" si="5"/>
        <v>1610432.301584631</v>
      </c>
    </row>
    <row r="39" spans="1:32" x14ac:dyDescent="0.25">
      <c r="A39" s="49">
        <f t="shared" si="0"/>
        <v>43800</v>
      </c>
      <c r="B39" s="2">
        <f t="shared" si="1"/>
        <v>43806</v>
      </c>
      <c r="C39" s="2">
        <v>43804</v>
      </c>
      <c r="D39" s="50">
        <v>5331.11</v>
      </c>
      <c r="E39" s="50">
        <v>5484.4878883000001</v>
      </c>
      <c r="F39" s="51">
        <f t="shared" si="2"/>
        <v>-153.37788830000045</v>
      </c>
      <c r="H39" s="21">
        <v>43804</v>
      </c>
      <c r="I39" s="22">
        <v>5331.11</v>
      </c>
      <c r="J39" s="22">
        <v>5484.4878883000001</v>
      </c>
      <c r="K39" s="22">
        <v>-153.37788830000045</v>
      </c>
      <c r="L39" s="24">
        <f t="shared" si="3"/>
        <v>2.8770347694945415E-2</v>
      </c>
      <c r="M39" s="4">
        <f t="shared" si="4"/>
        <v>23524.776619367414</v>
      </c>
      <c r="N39" s="4">
        <f t="shared" si="5"/>
        <v>2496605.9246984352</v>
      </c>
    </row>
    <row r="40" spans="1:32" x14ac:dyDescent="0.25">
      <c r="A40" s="49">
        <f t="shared" si="0"/>
        <v>43800</v>
      </c>
      <c r="B40" s="2">
        <f t="shared" si="1"/>
        <v>43806</v>
      </c>
      <c r="C40" s="2">
        <v>43805</v>
      </c>
      <c r="D40" s="50">
        <v>5444.1</v>
      </c>
      <c r="E40" s="50">
        <v>7018.4452147000002</v>
      </c>
      <c r="F40" s="51">
        <f t="shared" si="2"/>
        <v>-1574.3452146999998</v>
      </c>
      <c r="H40" s="21">
        <v>43805</v>
      </c>
      <c r="I40" s="22">
        <v>5444.1</v>
      </c>
      <c r="J40" s="22">
        <v>7018.4452147000002</v>
      </c>
      <c r="K40" s="22">
        <v>-1574.3452146999998</v>
      </c>
      <c r="L40" s="24">
        <f t="shared" si="3"/>
        <v>0.28918374289597909</v>
      </c>
      <c r="M40" s="4">
        <f t="shared" si="4"/>
        <v>2478562.8550487887</v>
      </c>
      <c r="N40" s="4">
        <f t="shared" si="5"/>
        <v>2019148.1426963622</v>
      </c>
    </row>
    <row r="41" spans="1:32" x14ac:dyDescent="0.25">
      <c r="A41" s="49">
        <f t="shared" si="0"/>
        <v>43800</v>
      </c>
      <c r="B41" s="2">
        <f t="shared" si="1"/>
        <v>43806</v>
      </c>
      <c r="C41" s="2">
        <v>43806</v>
      </c>
      <c r="D41" s="50">
        <v>6063.96</v>
      </c>
      <c r="E41" s="50">
        <v>5555.2325331000002</v>
      </c>
      <c r="F41" s="51">
        <f t="shared" si="2"/>
        <v>508.72746689999985</v>
      </c>
      <c r="H41" s="21">
        <v>43806</v>
      </c>
      <c r="I41" s="22">
        <v>6063.96</v>
      </c>
      <c r="J41" s="22">
        <v>5555.2325331000002</v>
      </c>
      <c r="K41" s="22">
        <v>508.72746689999985</v>
      </c>
      <c r="L41" s="24">
        <f t="shared" si="3"/>
        <v>8.3893605317317377E-2</v>
      </c>
      <c r="M41" s="4">
        <f t="shared" si="4"/>
        <v>258803.63557849044</v>
      </c>
      <c r="N41" s="4">
        <f t="shared" si="5"/>
        <v>4339191.7968282131</v>
      </c>
    </row>
    <row r="42" spans="1:32" x14ac:dyDescent="0.25">
      <c r="A42" s="49">
        <f t="shared" si="0"/>
        <v>43800</v>
      </c>
      <c r="B42" s="2">
        <f t="shared" si="1"/>
        <v>43813</v>
      </c>
      <c r="C42" s="2">
        <v>43807</v>
      </c>
      <c r="D42" s="50">
        <v>5061.55</v>
      </c>
      <c r="E42" s="50">
        <v>5409.7205043000004</v>
      </c>
      <c r="F42" s="51">
        <f t="shared" si="2"/>
        <v>-348.17050430000018</v>
      </c>
      <c r="H42" s="21">
        <v>43807</v>
      </c>
      <c r="I42" s="22">
        <v>5061.55</v>
      </c>
      <c r="J42" s="22">
        <v>5409.7205043000004</v>
      </c>
      <c r="K42" s="22">
        <v>-348.17050430000018</v>
      </c>
      <c r="L42" s="24">
        <f t="shared" si="3"/>
        <v>6.8787328841955556E-2</v>
      </c>
      <c r="M42" s="4">
        <f t="shared" si="4"/>
        <v>121222.70006451644</v>
      </c>
      <c r="N42" s="4">
        <f t="shared" si="5"/>
        <v>734274.13304667606</v>
      </c>
    </row>
    <row r="43" spans="1:32" ht="15.75" thickBot="1" x14ac:dyDescent="0.3">
      <c r="A43" s="49">
        <f t="shared" si="0"/>
        <v>43800</v>
      </c>
      <c r="B43" s="2">
        <f t="shared" si="1"/>
        <v>43813</v>
      </c>
      <c r="C43" s="2">
        <v>43808</v>
      </c>
      <c r="D43" s="50">
        <v>3953.15</v>
      </c>
      <c r="E43" s="50">
        <v>4005.7779903999999</v>
      </c>
      <c r="F43" s="51">
        <f t="shared" si="2"/>
        <v>-52.627990399999817</v>
      </c>
      <c r="H43" s="21">
        <v>43808</v>
      </c>
      <c r="I43" s="22">
        <v>3953.15</v>
      </c>
      <c r="J43" s="22">
        <v>4005.7779903999999</v>
      </c>
      <c r="K43" s="22">
        <v>-52.627990399999817</v>
      </c>
      <c r="L43" s="24">
        <f t="shared" si="3"/>
        <v>1.3312925236836401E-2</v>
      </c>
      <c r="M43" s="4">
        <f t="shared" si="4"/>
        <v>2769.7053735424729</v>
      </c>
      <c r="N43" s="4">
        <f t="shared" si="5"/>
        <v>87345.37752233191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15.75" thickBot="1" x14ac:dyDescent="0.3">
      <c r="A44" s="49">
        <f t="shared" si="0"/>
        <v>43800</v>
      </c>
      <c r="B44" s="2">
        <f t="shared" si="1"/>
        <v>43813</v>
      </c>
      <c r="C44" s="2">
        <v>43809</v>
      </c>
      <c r="D44" s="50">
        <v>3590.45</v>
      </c>
      <c r="E44" s="50">
        <v>5128.0635264000002</v>
      </c>
      <c r="F44" s="51">
        <f t="shared" si="2"/>
        <v>-1537.6135264000004</v>
      </c>
      <c r="H44" s="21">
        <v>43809</v>
      </c>
      <c r="I44" s="22">
        <v>3590.45</v>
      </c>
      <c r="J44" s="22">
        <v>5128.0635264000002</v>
      </c>
      <c r="K44" s="22">
        <v>-1537.6135264000004</v>
      </c>
      <c r="L44" s="24">
        <f t="shared" si="3"/>
        <v>0.42825092297622874</v>
      </c>
      <c r="M44" s="4">
        <f t="shared" si="4"/>
        <v>2364255.3565682448</v>
      </c>
      <c r="N44" s="4">
        <f t="shared" si="5"/>
        <v>2205182.0421292093</v>
      </c>
      <c r="V44" s="170" t="s">
        <v>46</v>
      </c>
      <c r="W44" s="171"/>
      <c r="X44" s="172"/>
    </row>
    <row r="45" spans="1:32" x14ac:dyDescent="0.25">
      <c r="A45" s="49">
        <f t="shared" si="0"/>
        <v>43800</v>
      </c>
      <c r="B45" s="2">
        <f t="shared" si="1"/>
        <v>43813</v>
      </c>
      <c r="C45" s="2">
        <v>43810</v>
      </c>
      <c r="D45" s="50">
        <v>4427.75</v>
      </c>
      <c r="E45" s="50">
        <v>5391.8054921000003</v>
      </c>
      <c r="F45" s="51">
        <f t="shared" si="2"/>
        <v>-964.05549210000027</v>
      </c>
      <c r="H45" s="21">
        <v>43810</v>
      </c>
      <c r="I45" s="22">
        <v>4427.75</v>
      </c>
      <c r="J45" s="22">
        <v>5391.8054921000003</v>
      </c>
      <c r="K45" s="22">
        <v>-964.05549210000027</v>
      </c>
      <c r="L45" s="24">
        <f t="shared" si="3"/>
        <v>0.21773033529444985</v>
      </c>
      <c r="M45" s="4">
        <f t="shared" si="4"/>
        <v>929402.99184817367</v>
      </c>
      <c r="N45" s="4">
        <f t="shared" si="5"/>
        <v>328968.81871008012</v>
      </c>
      <c r="V45" s="9" t="s">
        <v>4</v>
      </c>
      <c r="W45" s="9" t="s">
        <v>41</v>
      </c>
      <c r="X45" s="9" t="s">
        <v>42</v>
      </c>
    </row>
    <row r="46" spans="1:32" x14ac:dyDescent="0.25">
      <c r="A46" s="49">
        <f t="shared" si="0"/>
        <v>43800</v>
      </c>
      <c r="B46" s="2">
        <f t="shared" si="1"/>
        <v>43813</v>
      </c>
      <c r="C46" s="2">
        <v>43811</v>
      </c>
      <c r="D46" s="50">
        <v>5241.0200000000004</v>
      </c>
      <c r="E46" s="50">
        <v>5594.6645472999999</v>
      </c>
      <c r="F46" s="51">
        <f t="shared" si="2"/>
        <v>-353.64454729999943</v>
      </c>
      <c r="H46" s="21">
        <v>43811</v>
      </c>
      <c r="I46" s="22">
        <v>5241.0200000000004</v>
      </c>
      <c r="J46" s="22">
        <v>5594.6645472999999</v>
      </c>
      <c r="K46" s="22">
        <v>-353.64454729999943</v>
      </c>
      <c r="L46" s="24">
        <f t="shared" si="3"/>
        <v>6.747628272740791E-2</v>
      </c>
      <c r="M46" s="4">
        <f t="shared" si="4"/>
        <v>125064.46583502153</v>
      </c>
      <c r="N46" s="4">
        <f t="shared" si="5"/>
        <v>372601.52153162967</v>
      </c>
      <c r="V46" s="7">
        <f>AVERAGE(L439:L491)</f>
        <v>2.0873931496131773E-2</v>
      </c>
      <c r="W46" s="7">
        <f>RSQ(I439:I450,J439:J450)</f>
        <v>0.99641850654599273</v>
      </c>
      <c r="X46" s="8">
        <f>N451/M451</f>
        <v>2.9030175954788469</v>
      </c>
    </row>
    <row r="47" spans="1:32" x14ac:dyDescent="0.25">
      <c r="A47" s="49">
        <f t="shared" si="0"/>
        <v>43800</v>
      </c>
      <c r="B47" s="2">
        <f t="shared" si="1"/>
        <v>43813</v>
      </c>
      <c r="C47" s="2">
        <v>43812</v>
      </c>
      <c r="D47" s="50">
        <v>6441.5</v>
      </c>
      <c r="E47" s="50">
        <v>6663.8860440999997</v>
      </c>
      <c r="F47" s="51">
        <f t="shared" si="2"/>
        <v>-222.38604409999971</v>
      </c>
      <c r="H47" s="21">
        <v>43812</v>
      </c>
      <c r="I47" s="22">
        <v>6441.5</v>
      </c>
      <c r="J47" s="22">
        <v>6663.8860440999997</v>
      </c>
      <c r="K47" s="22">
        <v>-222.38604409999971</v>
      </c>
      <c r="L47" s="24">
        <f t="shared" si="3"/>
        <v>3.4523953132034421E-2</v>
      </c>
      <c r="M47" s="4">
        <f t="shared" si="4"/>
        <v>49455.552610447012</v>
      </c>
      <c r="N47" s="4">
        <f t="shared" si="5"/>
        <v>17228.794662304339</v>
      </c>
    </row>
    <row r="48" spans="1:32" x14ac:dyDescent="0.25">
      <c r="A48" s="49">
        <f t="shared" si="0"/>
        <v>43800</v>
      </c>
      <c r="B48" s="2">
        <f t="shared" si="1"/>
        <v>43813</v>
      </c>
      <c r="C48" s="2">
        <v>43813</v>
      </c>
      <c r="D48" s="50">
        <v>7238.88</v>
      </c>
      <c r="E48" s="50">
        <v>5416.7679268000002</v>
      </c>
      <c r="F48" s="51">
        <f t="shared" si="2"/>
        <v>1822.1120731999999</v>
      </c>
      <c r="H48" s="21">
        <v>43813</v>
      </c>
      <c r="I48" s="22">
        <v>7238.88</v>
      </c>
      <c r="J48" s="22">
        <v>5416.7679268000002</v>
      </c>
      <c r="K48" s="22">
        <v>1822.1120731999999</v>
      </c>
      <c r="L48" s="24">
        <f t="shared" si="3"/>
        <v>0.25171187714121518</v>
      </c>
      <c r="M48" s="4">
        <f t="shared" si="4"/>
        <v>3320092.407301202</v>
      </c>
      <c r="N48" s="4">
        <f t="shared" si="5"/>
        <v>4179972.5516432431</v>
      </c>
    </row>
    <row r="49" spans="1:14" x14ac:dyDescent="0.25">
      <c r="A49" s="49">
        <f t="shared" si="0"/>
        <v>43800</v>
      </c>
      <c r="B49" s="2">
        <f t="shared" si="1"/>
        <v>43820</v>
      </c>
      <c r="C49" s="2">
        <v>43814</v>
      </c>
      <c r="D49" s="50">
        <v>5956.3</v>
      </c>
      <c r="E49" s="50">
        <v>5253.3447591000004</v>
      </c>
      <c r="F49" s="51">
        <f t="shared" si="2"/>
        <v>702.95524089999981</v>
      </c>
      <c r="H49" s="21">
        <v>43814</v>
      </c>
      <c r="I49" s="22">
        <v>5956.3</v>
      </c>
      <c r="J49" s="22">
        <v>5253.3447591000004</v>
      </c>
      <c r="K49" s="22">
        <v>702.95524089999981</v>
      </c>
      <c r="L49" s="24">
        <f t="shared" si="3"/>
        <v>0.11801877690848342</v>
      </c>
      <c r="M49" s="4">
        <f t="shared" si="4"/>
        <v>494146.07070877677</v>
      </c>
      <c r="N49" s="4">
        <f t="shared" si="5"/>
        <v>1252512.0152837706</v>
      </c>
    </row>
    <row r="50" spans="1:14" x14ac:dyDescent="0.25">
      <c r="A50" s="49">
        <f t="shared" si="0"/>
        <v>43800</v>
      </c>
      <c r="B50" s="2">
        <f t="shared" si="1"/>
        <v>43820</v>
      </c>
      <c r="C50" s="2">
        <v>43815</v>
      </c>
      <c r="D50" s="50">
        <v>5277.62</v>
      </c>
      <c r="E50" s="50">
        <v>4151.7607701999996</v>
      </c>
      <c r="F50" s="51">
        <f t="shared" si="2"/>
        <v>1125.8592298000003</v>
      </c>
      <c r="H50" s="21">
        <v>43815</v>
      </c>
      <c r="I50" s="22">
        <v>5277.62</v>
      </c>
      <c r="J50" s="22">
        <v>4151.7607701999996</v>
      </c>
      <c r="K50" s="22">
        <v>1125.8592298000003</v>
      </c>
      <c r="L50" s="24">
        <f t="shared" si="3"/>
        <v>0.21332707352935609</v>
      </c>
      <c r="M50" s="4">
        <f t="shared" si="4"/>
        <v>1267559.0053258499</v>
      </c>
      <c r="N50" s="4">
        <f t="shared" si="5"/>
        <v>178847.78382753176</v>
      </c>
    </row>
    <row r="51" spans="1:14" x14ac:dyDescent="0.25">
      <c r="A51" s="49">
        <f t="shared" si="0"/>
        <v>43800</v>
      </c>
      <c r="B51" s="2">
        <f t="shared" si="1"/>
        <v>43820</v>
      </c>
      <c r="C51" s="2">
        <v>43816</v>
      </c>
      <c r="D51" s="50">
        <v>4914.49</v>
      </c>
      <c r="E51" s="50">
        <v>5150.5178877999997</v>
      </c>
      <c r="F51" s="51">
        <f t="shared" si="2"/>
        <v>-236.02788779999992</v>
      </c>
      <c r="H51" s="21">
        <v>43816</v>
      </c>
      <c r="I51" s="22">
        <v>4914.49</v>
      </c>
      <c r="J51" s="22">
        <v>5150.5178877999997</v>
      </c>
      <c r="K51" s="22">
        <v>-236.02788779999992</v>
      </c>
      <c r="L51" s="24">
        <f t="shared" si="3"/>
        <v>4.802693418849157E-2</v>
      </c>
      <c r="M51" s="4">
        <f t="shared" si="4"/>
        <v>55709.163819329347</v>
      </c>
      <c r="N51" s="4">
        <f t="shared" si="5"/>
        <v>1854736.5210848369</v>
      </c>
    </row>
    <row r="52" spans="1:14" x14ac:dyDescent="0.25">
      <c r="A52" s="49">
        <f t="shared" si="0"/>
        <v>43800</v>
      </c>
      <c r="B52" s="2">
        <f t="shared" si="1"/>
        <v>43820</v>
      </c>
      <c r="C52" s="2">
        <v>43817</v>
      </c>
      <c r="D52" s="50">
        <v>6242.65</v>
      </c>
      <c r="E52" s="50">
        <v>5070.2697056999996</v>
      </c>
      <c r="F52" s="51">
        <f t="shared" si="2"/>
        <v>1172.3802943000001</v>
      </c>
      <c r="H52" s="21">
        <v>43817</v>
      </c>
      <c r="I52" s="22">
        <v>6242.65</v>
      </c>
      <c r="J52" s="22">
        <v>5070.2697056999996</v>
      </c>
      <c r="K52" s="22">
        <v>1172.3802943000001</v>
      </c>
      <c r="L52" s="24">
        <f t="shared" si="3"/>
        <v>0.18780170188942197</v>
      </c>
      <c r="M52" s="4">
        <f t="shared" si="4"/>
        <v>1374475.5544629549</v>
      </c>
      <c r="N52" s="4">
        <f t="shared" si="5"/>
        <v>1983613.6074062267</v>
      </c>
    </row>
    <row r="53" spans="1:14" x14ac:dyDescent="0.25">
      <c r="A53" s="49">
        <f t="shared" si="0"/>
        <v>43800</v>
      </c>
      <c r="B53" s="2">
        <f t="shared" si="1"/>
        <v>43820</v>
      </c>
      <c r="C53" s="2">
        <v>43818</v>
      </c>
      <c r="D53" s="50">
        <v>6348.78</v>
      </c>
      <c r="E53" s="50">
        <v>5261.9647292</v>
      </c>
      <c r="F53" s="51">
        <f t="shared" si="2"/>
        <v>1086.8152707999998</v>
      </c>
      <c r="H53" s="21">
        <v>43818</v>
      </c>
      <c r="I53" s="22">
        <v>6348.78</v>
      </c>
      <c r="J53" s="22">
        <v>5261.9647292</v>
      </c>
      <c r="K53" s="22">
        <v>1086.8152707999998</v>
      </c>
      <c r="L53" s="24">
        <f t="shared" si="3"/>
        <v>0.17118490021704955</v>
      </c>
      <c r="M53" s="4">
        <f t="shared" si="4"/>
        <v>1181167.4328440768</v>
      </c>
      <c r="N53" s="4">
        <f t="shared" si="5"/>
        <v>7321.3732465556004</v>
      </c>
    </row>
    <row r="54" spans="1:14" x14ac:dyDescent="0.25">
      <c r="A54" s="49">
        <f t="shared" si="0"/>
        <v>43800</v>
      </c>
      <c r="B54" s="2">
        <f t="shared" si="1"/>
        <v>43820</v>
      </c>
      <c r="C54" s="2">
        <v>43819</v>
      </c>
      <c r="D54" s="50">
        <v>8849.61</v>
      </c>
      <c r="E54" s="50">
        <v>8365.7584220000008</v>
      </c>
      <c r="F54" s="51">
        <f t="shared" si="2"/>
        <v>483.85157799999979</v>
      </c>
      <c r="H54" s="21">
        <v>43819</v>
      </c>
      <c r="I54" s="22">
        <v>8849.61</v>
      </c>
      <c r="J54" s="22">
        <v>8365.7584220000008</v>
      </c>
      <c r="K54" s="22">
        <v>483.85157799999979</v>
      </c>
      <c r="L54" s="24">
        <f t="shared" si="3"/>
        <v>5.4674904091818709E-2</v>
      </c>
      <c r="M54" s="4">
        <f t="shared" si="4"/>
        <v>234112.34953308987</v>
      </c>
      <c r="N54" s="4">
        <f t="shared" si="5"/>
        <v>363565.21483501274</v>
      </c>
    </row>
    <row r="55" spans="1:14" x14ac:dyDescent="0.25">
      <c r="A55" s="49">
        <f t="shared" si="0"/>
        <v>43800</v>
      </c>
      <c r="B55" s="2">
        <f t="shared" si="1"/>
        <v>43820</v>
      </c>
      <c r="C55" s="2">
        <v>43820</v>
      </c>
      <c r="D55" s="50">
        <v>5732.19</v>
      </c>
      <c r="E55" s="50">
        <v>6244.1096957999998</v>
      </c>
      <c r="F55" s="51">
        <f t="shared" si="2"/>
        <v>-511.91969580000023</v>
      </c>
      <c r="H55" s="21">
        <v>43820</v>
      </c>
      <c r="I55" s="22">
        <v>5732.19</v>
      </c>
      <c r="J55" s="22">
        <v>6244.1096957999998</v>
      </c>
      <c r="K55" s="22">
        <v>-511.91969580000023</v>
      </c>
      <c r="L55" s="24">
        <f t="shared" si="3"/>
        <v>8.9306128338383806E-2</v>
      </c>
      <c r="M55" s="4">
        <f t="shared" si="4"/>
        <v>262061.77494796476</v>
      </c>
      <c r="N55" s="4">
        <f t="shared" si="5"/>
        <v>991560.42972527456</v>
      </c>
    </row>
    <row r="56" spans="1:14" x14ac:dyDescent="0.25">
      <c r="A56" s="49">
        <f t="shared" si="0"/>
        <v>43800</v>
      </c>
      <c r="B56" s="2">
        <f t="shared" si="1"/>
        <v>43827</v>
      </c>
      <c r="C56" s="2">
        <v>43821</v>
      </c>
      <c r="D56" s="50">
        <v>4849.93</v>
      </c>
      <c r="E56" s="50">
        <v>5781.1419249999999</v>
      </c>
      <c r="F56" s="51">
        <f t="shared" si="2"/>
        <v>-931.21192499999961</v>
      </c>
      <c r="H56" s="21">
        <v>43821</v>
      </c>
      <c r="I56" s="22">
        <v>4849.93</v>
      </c>
      <c r="J56" s="22">
        <v>5781.1419249999999</v>
      </c>
      <c r="K56" s="22">
        <v>-931.21192499999961</v>
      </c>
      <c r="L56" s="24">
        <f t="shared" si="3"/>
        <v>0.19200522997239125</v>
      </c>
      <c r="M56" s="4">
        <f t="shared" si="4"/>
        <v>867155.64926220488</v>
      </c>
      <c r="N56" s="4">
        <f t="shared" si="5"/>
        <v>175805.97346750481</v>
      </c>
    </row>
    <row r="57" spans="1:14" x14ac:dyDescent="0.25">
      <c r="A57" s="49">
        <f t="shared" si="0"/>
        <v>43800</v>
      </c>
      <c r="B57" s="2">
        <f t="shared" si="1"/>
        <v>43827</v>
      </c>
      <c r="C57" s="2">
        <v>43822</v>
      </c>
      <c r="D57" s="50">
        <v>4273.04</v>
      </c>
      <c r="E57" s="50">
        <v>4838.3503772000004</v>
      </c>
      <c r="F57" s="51">
        <f t="shared" si="2"/>
        <v>-565.3103772000004</v>
      </c>
      <c r="H57" s="21">
        <v>43822</v>
      </c>
      <c r="I57" s="22">
        <v>4273.04</v>
      </c>
      <c r="J57" s="22">
        <v>4838.3503772000004</v>
      </c>
      <c r="K57" s="22">
        <v>-565.3103772000004</v>
      </c>
      <c r="L57" s="24">
        <f t="shared" si="3"/>
        <v>0.13229700101098993</v>
      </c>
      <c r="M57" s="4">
        <f t="shared" si="4"/>
        <v>319575.82257000671</v>
      </c>
      <c r="N57" s="4">
        <f t="shared" si="5"/>
        <v>133883.9426824351</v>
      </c>
    </row>
    <row r="58" spans="1:14" x14ac:dyDescent="0.25">
      <c r="A58" s="49">
        <f t="shared" si="0"/>
        <v>43800</v>
      </c>
      <c r="B58" s="2">
        <f t="shared" si="1"/>
        <v>43827</v>
      </c>
      <c r="C58" s="2">
        <v>43823</v>
      </c>
      <c r="D58" s="50">
        <v>4806.5200000000004</v>
      </c>
      <c r="E58" s="50">
        <v>6813.8216441000004</v>
      </c>
      <c r="F58" s="51">
        <f t="shared" si="2"/>
        <v>-2007.3016441</v>
      </c>
      <c r="H58" s="21">
        <v>43823</v>
      </c>
      <c r="I58" s="22">
        <v>4806.5200000000004</v>
      </c>
      <c r="J58" s="22">
        <v>6813.8216441000004</v>
      </c>
      <c r="K58" s="22">
        <v>-2007.3016441</v>
      </c>
      <c r="L58" s="24">
        <f t="shared" si="3"/>
        <v>0.417620574573704</v>
      </c>
      <c r="M58" s="4">
        <f t="shared" si="4"/>
        <v>4029259.8904065629</v>
      </c>
      <c r="N58" s="4">
        <f t="shared" si="5"/>
        <v>2079338.8138158659</v>
      </c>
    </row>
    <row r="59" spans="1:14" x14ac:dyDescent="0.25">
      <c r="A59" s="49">
        <f t="shared" si="0"/>
        <v>43800</v>
      </c>
      <c r="B59" s="2">
        <f t="shared" si="1"/>
        <v>43827</v>
      </c>
      <c r="C59" s="2">
        <v>43824</v>
      </c>
      <c r="D59" s="50">
        <v>6225.75</v>
      </c>
      <c r="E59" s="50">
        <v>6744.2610869</v>
      </c>
      <c r="F59" s="51">
        <f t="shared" si="2"/>
        <v>-518.51108690000001</v>
      </c>
      <c r="H59" s="21">
        <v>43824</v>
      </c>
      <c r="I59" s="22">
        <v>6225.75</v>
      </c>
      <c r="J59" s="22">
        <v>6744.2610869</v>
      </c>
      <c r="K59" s="22">
        <v>-518.51108690000001</v>
      </c>
      <c r="L59" s="24">
        <f t="shared" si="3"/>
        <v>8.3284919391237999E-2</v>
      </c>
      <c r="M59" s="4">
        <f t="shared" si="4"/>
        <v>268853.74723821937</v>
      </c>
      <c r="N59" s="4">
        <f t="shared" si="5"/>
        <v>2216497.3232078864</v>
      </c>
    </row>
    <row r="60" spans="1:14" x14ac:dyDescent="0.25">
      <c r="A60" s="49">
        <f t="shared" si="0"/>
        <v>43800</v>
      </c>
      <c r="B60" s="2">
        <f t="shared" si="1"/>
        <v>43827</v>
      </c>
      <c r="C60" s="2">
        <v>43825</v>
      </c>
      <c r="D60" s="50">
        <v>4705.34</v>
      </c>
      <c r="E60" s="50">
        <v>6693.9618149999997</v>
      </c>
      <c r="F60" s="51">
        <f t="shared" si="2"/>
        <v>-1988.6218149999995</v>
      </c>
      <c r="H60" s="21">
        <v>43825</v>
      </c>
      <c r="I60" s="22">
        <v>4705.34</v>
      </c>
      <c r="J60" s="22">
        <v>6693.9618149999997</v>
      </c>
      <c r="K60" s="22">
        <v>-1988.6218149999995</v>
      </c>
      <c r="L60" s="24">
        <f t="shared" si="3"/>
        <v>0.42263084389225847</v>
      </c>
      <c r="M60" s="4">
        <f t="shared" si="4"/>
        <v>3954616.7230938924</v>
      </c>
      <c r="N60" s="4">
        <f t="shared" si="5"/>
        <v>2161225.5528747109</v>
      </c>
    </row>
    <row r="61" spans="1:14" x14ac:dyDescent="0.25">
      <c r="A61" s="49">
        <f t="shared" si="0"/>
        <v>43800</v>
      </c>
      <c r="B61" s="2">
        <f t="shared" si="1"/>
        <v>43827</v>
      </c>
      <c r="C61" s="2">
        <v>43826</v>
      </c>
      <c r="D61" s="50">
        <v>11059.42</v>
      </c>
      <c r="E61" s="50">
        <v>10083.432063800001</v>
      </c>
      <c r="F61" s="51">
        <f t="shared" si="2"/>
        <v>975.98793619999924</v>
      </c>
      <c r="H61" s="21">
        <v>43826</v>
      </c>
      <c r="I61" s="22">
        <v>11059.42</v>
      </c>
      <c r="J61" s="22">
        <v>10083.432063800001</v>
      </c>
      <c r="K61" s="22">
        <v>975.98793619999924</v>
      </c>
      <c r="L61" s="24">
        <f t="shared" si="3"/>
        <v>8.8249468435053491E-2</v>
      </c>
      <c r="M61" s="4">
        <f t="shared" si="4"/>
        <v>952552.45160793373</v>
      </c>
      <c r="N61" s="4">
        <f t="shared" si="5"/>
        <v>8788910.976910118</v>
      </c>
    </row>
    <row r="62" spans="1:14" x14ac:dyDescent="0.25">
      <c r="A62" s="49">
        <f t="shared" si="0"/>
        <v>43800</v>
      </c>
      <c r="B62" s="2">
        <f t="shared" si="1"/>
        <v>43827</v>
      </c>
      <c r="C62" s="2">
        <v>43827</v>
      </c>
      <c r="D62" s="50">
        <v>5583.94</v>
      </c>
      <c r="E62" s="50">
        <v>7362.2874822000003</v>
      </c>
      <c r="F62" s="51">
        <f t="shared" si="2"/>
        <v>-1778.3474822000007</v>
      </c>
      <c r="H62" s="21">
        <v>43827</v>
      </c>
      <c r="I62" s="22">
        <v>5583.94</v>
      </c>
      <c r="J62" s="22">
        <v>7362.2874822000003</v>
      </c>
      <c r="K62" s="22">
        <v>-1778.3474822000007</v>
      </c>
      <c r="L62" s="24">
        <f t="shared" si="3"/>
        <v>0.31847539232155087</v>
      </c>
      <c r="M62" s="4">
        <f t="shared" si="4"/>
        <v>3162519.7674470819</v>
      </c>
      <c r="N62" s="4">
        <f t="shared" si="5"/>
        <v>7586363.5970527027</v>
      </c>
    </row>
    <row r="63" spans="1:14" x14ac:dyDescent="0.25">
      <c r="A63" s="49">
        <f t="shared" si="0"/>
        <v>43800</v>
      </c>
      <c r="B63" s="2">
        <f t="shared" si="1"/>
        <v>43834</v>
      </c>
      <c r="C63" s="2">
        <v>43828</v>
      </c>
      <c r="D63" s="50">
        <v>9041.23</v>
      </c>
      <c r="E63" s="50">
        <v>6190.3211359999996</v>
      </c>
      <c r="F63" s="51">
        <f t="shared" si="2"/>
        <v>2850.908864</v>
      </c>
      <c r="H63" s="21">
        <v>43828</v>
      </c>
      <c r="I63" s="22">
        <v>9041.23</v>
      </c>
      <c r="J63" s="22">
        <v>6190.3211359999996</v>
      </c>
      <c r="K63" s="22">
        <v>2850.908864</v>
      </c>
      <c r="L63" s="24">
        <f t="shared" si="3"/>
        <v>0.31532312130097345</v>
      </c>
      <c r="M63" s="4">
        <f t="shared" si="4"/>
        <v>8127681.3508337708</v>
      </c>
      <c r="N63" s="4">
        <f t="shared" si="5"/>
        <v>21430014.318832982</v>
      </c>
    </row>
    <row r="64" spans="1:14" x14ac:dyDescent="0.25">
      <c r="A64" s="49">
        <f t="shared" si="0"/>
        <v>43800</v>
      </c>
      <c r="B64" s="2">
        <f t="shared" si="1"/>
        <v>43834</v>
      </c>
      <c r="C64" s="2">
        <v>43829</v>
      </c>
      <c r="D64" s="50">
        <v>6825.77</v>
      </c>
      <c r="E64" s="50">
        <v>4799.4563584999996</v>
      </c>
      <c r="F64" s="51">
        <f t="shared" si="2"/>
        <v>2026.3136415000008</v>
      </c>
      <c r="H64" s="21">
        <v>43829</v>
      </c>
      <c r="I64" s="22">
        <v>6825.77</v>
      </c>
      <c r="J64" s="22">
        <v>4799.4563584999996</v>
      </c>
      <c r="K64" s="22">
        <v>2026.3136415000008</v>
      </c>
      <c r="L64" s="24">
        <f t="shared" si="3"/>
        <v>0.29686227949374222</v>
      </c>
      <c r="M64" s="4">
        <f t="shared" si="4"/>
        <v>4105946.9737289939</v>
      </c>
      <c r="N64" s="4">
        <f t="shared" si="5"/>
        <v>679957.28096982313</v>
      </c>
    </row>
    <row r="65" spans="1:14" x14ac:dyDescent="0.25">
      <c r="A65" s="49">
        <f t="shared" si="0"/>
        <v>43800</v>
      </c>
      <c r="B65" s="2">
        <f t="shared" si="1"/>
        <v>43834</v>
      </c>
      <c r="C65" s="2">
        <v>43830</v>
      </c>
      <c r="D65" s="50">
        <v>7556.48</v>
      </c>
      <c r="E65" s="50">
        <v>5384.7800766</v>
      </c>
      <c r="F65" s="51">
        <f t="shared" si="2"/>
        <v>2171.6999233999995</v>
      </c>
      <c r="H65" s="21">
        <v>43830</v>
      </c>
      <c r="I65" s="22">
        <v>7556.48</v>
      </c>
      <c r="J65" s="22">
        <v>5384.7800766</v>
      </c>
      <c r="K65" s="22">
        <v>2171.6999233999995</v>
      </c>
      <c r="L65" s="24">
        <f t="shared" si="3"/>
        <v>0.28739570850448881</v>
      </c>
      <c r="M65" s="4">
        <f t="shared" si="4"/>
        <v>4716280.5572955636</v>
      </c>
      <c r="N65" s="4">
        <f t="shared" si="5"/>
        <v>21137.170964705896</v>
      </c>
    </row>
    <row r="66" spans="1:14" x14ac:dyDescent="0.25">
      <c r="A66" s="49">
        <f t="shared" si="0"/>
        <v>43831</v>
      </c>
      <c r="B66" s="2">
        <f t="shared" si="1"/>
        <v>43834</v>
      </c>
      <c r="C66" s="2">
        <v>43831</v>
      </c>
      <c r="D66" s="50">
        <v>7524.24</v>
      </c>
      <c r="E66" s="50">
        <v>6218.0376088000003</v>
      </c>
      <c r="F66" s="51">
        <f t="shared" si="2"/>
        <v>1306.2023911999995</v>
      </c>
      <c r="H66" s="21">
        <v>43831</v>
      </c>
      <c r="I66" s="22">
        <v>7524.24</v>
      </c>
      <c r="J66" s="22">
        <v>6218.0376088000003</v>
      </c>
      <c r="K66" s="22">
        <v>1306.2023911999995</v>
      </c>
      <c r="L66" s="24">
        <f t="shared" si="3"/>
        <v>0.17359924606338972</v>
      </c>
      <c r="M66" s="4">
        <f t="shared" si="4"/>
        <v>1706164.6867765966</v>
      </c>
      <c r="N66" s="4">
        <f t="shared" si="5"/>
        <v>749085.97824429011</v>
      </c>
    </row>
    <row r="67" spans="1:14" x14ac:dyDescent="0.25">
      <c r="A67" s="49">
        <f t="shared" si="0"/>
        <v>43831</v>
      </c>
      <c r="B67" s="2">
        <f t="shared" si="1"/>
        <v>43834</v>
      </c>
      <c r="C67" s="2">
        <v>43832</v>
      </c>
      <c r="D67" s="50">
        <v>7461.31</v>
      </c>
      <c r="E67" s="50">
        <v>6579.9196043000002</v>
      </c>
      <c r="F67" s="51">
        <f t="shared" si="2"/>
        <v>881.39039570000023</v>
      </c>
      <c r="H67" s="21">
        <v>43832</v>
      </c>
      <c r="I67" s="22">
        <v>7461.31</v>
      </c>
      <c r="J67" s="22">
        <v>6579.9196043000002</v>
      </c>
      <c r="K67" s="22">
        <v>881.39039570000023</v>
      </c>
      <c r="L67" s="24">
        <f t="shared" si="3"/>
        <v>0.11812810293366717</v>
      </c>
      <c r="M67" s="4">
        <f t="shared" si="4"/>
        <v>776849.02963220293</v>
      </c>
      <c r="N67" s="4">
        <f t="shared" si="5"/>
        <v>180465.23152069142</v>
      </c>
    </row>
    <row r="68" spans="1:14" x14ac:dyDescent="0.25">
      <c r="A68" s="49">
        <f t="shared" si="0"/>
        <v>43831</v>
      </c>
      <c r="B68" s="2">
        <f t="shared" si="1"/>
        <v>43834</v>
      </c>
      <c r="C68" s="2">
        <v>43833</v>
      </c>
      <c r="D68" s="50">
        <v>9442.81</v>
      </c>
      <c r="E68" s="50">
        <v>9009.1304830000008</v>
      </c>
      <c r="F68" s="51">
        <f t="shared" si="2"/>
        <v>433.67951699999867</v>
      </c>
      <c r="H68" s="21">
        <v>43833</v>
      </c>
      <c r="I68" s="22">
        <v>9442.81</v>
      </c>
      <c r="J68" s="22">
        <v>9009.1304830000008</v>
      </c>
      <c r="K68" s="22">
        <v>433.67951699999867</v>
      </c>
      <c r="L68" s="24">
        <f t="shared" si="3"/>
        <v>4.5926955747282713E-2</v>
      </c>
      <c r="M68" s="4">
        <f t="shared" si="4"/>
        <v>188077.92346535213</v>
      </c>
      <c r="N68" s="4">
        <f t="shared" si="5"/>
        <v>200445.03090632751</v>
      </c>
    </row>
    <row r="69" spans="1:14" x14ac:dyDescent="0.25">
      <c r="A69" s="49">
        <f t="shared" si="0"/>
        <v>43831</v>
      </c>
      <c r="B69" s="2">
        <f t="shared" si="1"/>
        <v>43834</v>
      </c>
      <c r="C69" s="2">
        <v>43834</v>
      </c>
      <c r="D69" s="50">
        <v>7187.9</v>
      </c>
      <c r="E69" s="50">
        <v>6142.4410453999999</v>
      </c>
      <c r="F69" s="51">
        <f t="shared" si="2"/>
        <v>1045.4589545999997</v>
      </c>
      <c r="H69" s="21">
        <v>43834</v>
      </c>
      <c r="I69" s="22">
        <v>7187.9</v>
      </c>
      <c r="J69" s="22">
        <v>6142.4410453999999</v>
      </c>
      <c r="K69" s="22">
        <v>1045.4589545999997</v>
      </c>
      <c r="L69" s="24">
        <f t="shared" si="3"/>
        <v>0.14544706445554331</v>
      </c>
      <c r="M69" s="4">
        <f t="shared" si="4"/>
        <v>1092984.4257533243</v>
      </c>
      <c r="N69" s="4">
        <f t="shared" si="5"/>
        <v>374274.08027017361</v>
      </c>
    </row>
    <row r="70" spans="1:14" x14ac:dyDescent="0.25">
      <c r="A70" s="49">
        <f t="shared" ref="A70:A133" si="6">DATE(YEAR(C70),MONTH(C70),1)</f>
        <v>43831</v>
      </c>
      <c r="B70" s="2">
        <f t="shared" ref="B70:B133" si="7">C70+7-WEEKDAY(C70)</f>
        <v>43841</v>
      </c>
      <c r="C70" s="2">
        <v>43835</v>
      </c>
      <c r="D70" s="50">
        <v>5316.92</v>
      </c>
      <c r="E70" s="50">
        <v>6049.5916694999996</v>
      </c>
      <c r="F70" s="51">
        <f t="shared" ref="F70:F133" si="8">D70-E70</f>
        <v>-732.67166949999955</v>
      </c>
      <c r="H70" s="21">
        <v>43835</v>
      </c>
      <c r="I70" s="22">
        <v>5316.92</v>
      </c>
      <c r="J70" s="22">
        <v>6049.5916694999996</v>
      </c>
      <c r="K70" s="22">
        <v>-732.67166949999955</v>
      </c>
      <c r="L70" s="24">
        <f t="shared" ref="L70:L133" si="9">ABS(K70/I70)</f>
        <v>0.13780001758536889</v>
      </c>
      <c r="M70" s="4">
        <f t="shared" ref="M70:M133" si="10">(K70)^2</f>
        <v>536807.77528791653</v>
      </c>
      <c r="N70" s="4">
        <f t="shared" si="5"/>
        <v>3161748.5163622531</v>
      </c>
    </row>
    <row r="71" spans="1:14" x14ac:dyDescent="0.25">
      <c r="A71" s="49">
        <f t="shared" si="6"/>
        <v>43831</v>
      </c>
      <c r="B71" s="2">
        <f t="shared" si="7"/>
        <v>43841</v>
      </c>
      <c r="C71" s="2">
        <v>43836</v>
      </c>
      <c r="D71" s="50">
        <v>4640.2700000000004</v>
      </c>
      <c r="E71" s="50">
        <v>4731.5982571000004</v>
      </c>
      <c r="F71" s="51">
        <f t="shared" si="8"/>
        <v>-91.328257099999973</v>
      </c>
      <c r="H71" s="21">
        <v>43836</v>
      </c>
      <c r="I71" s="22">
        <v>4640.2700000000004</v>
      </c>
      <c r="J71" s="22">
        <v>4731.5982571000004</v>
      </c>
      <c r="K71" s="22">
        <v>-91.328257099999973</v>
      </c>
      <c r="L71" s="24">
        <f t="shared" si="9"/>
        <v>1.9681668760654004E-2</v>
      </c>
      <c r="M71" s="4">
        <f t="shared" si="10"/>
        <v>8340.8505449236964</v>
      </c>
      <c r="N71" s="4">
        <f t="shared" ref="N71:N134" si="11">(K70-K71)^2</f>
        <v>411321.37262887595</v>
      </c>
    </row>
    <row r="72" spans="1:14" x14ac:dyDescent="0.25">
      <c r="A72" s="49">
        <f t="shared" si="6"/>
        <v>43831</v>
      </c>
      <c r="B72" s="2">
        <f t="shared" si="7"/>
        <v>43841</v>
      </c>
      <c r="C72" s="2">
        <v>43837</v>
      </c>
      <c r="D72" s="50">
        <v>7149.02</v>
      </c>
      <c r="E72" s="50">
        <v>6128.1968342</v>
      </c>
      <c r="F72" s="51">
        <f t="shared" si="8"/>
        <v>1020.8231658000004</v>
      </c>
      <c r="H72" s="21">
        <v>43837</v>
      </c>
      <c r="I72" s="22">
        <v>7149.02</v>
      </c>
      <c r="J72" s="22">
        <v>6128.1968342</v>
      </c>
      <c r="K72" s="22">
        <v>1020.8231658000004</v>
      </c>
      <c r="L72" s="24">
        <f t="shared" si="9"/>
        <v>0.14279204223795713</v>
      </c>
      <c r="M72" s="4">
        <f t="shared" si="10"/>
        <v>1042079.9358339352</v>
      </c>
      <c r="N72" s="4">
        <f t="shared" si="11"/>
        <v>1236880.7874584955</v>
      </c>
    </row>
    <row r="73" spans="1:14" x14ac:dyDescent="0.25">
      <c r="A73" s="49">
        <f t="shared" si="6"/>
        <v>43831</v>
      </c>
      <c r="B73" s="2">
        <f t="shared" si="7"/>
        <v>43841</v>
      </c>
      <c r="C73" s="2">
        <v>43838</v>
      </c>
      <c r="D73" s="50">
        <v>7935.51</v>
      </c>
      <c r="E73" s="50">
        <v>6075.0080322000003</v>
      </c>
      <c r="F73" s="51">
        <f t="shared" si="8"/>
        <v>1860.5019677999999</v>
      </c>
      <c r="H73" s="21">
        <v>43838</v>
      </c>
      <c r="I73" s="22">
        <v>7935.51</v>
      </c>
      <c r="J73" s="22">
        <v>6075.0080322000003</v>
      </c>
      <c r="K73" s="22">
        <v>1860.5019677999999</v>
      </c>
      <c r="L73" s="24">
        <f t="shared" si="9"/>
        <v>0.23445272802882233</v>
      </c>
      <c r="M73" s="4">
        <f t="shared" si="10"/>
        <v>3461467.5721876719</v>
      </c>
      <c r="N73" s="4">
        <f t="shared" si="11"/>
        <v>705060.4905281543</v>
      </c>
    </row>
    <row r="74" spans="1:14" x14ac:dyDescent="0.25">
      <c r="A74" s="49">
        <f t="shared" si="6"/>
        <v>43831</v>
      </c>
      <c r="B74" s="2">
        <f t="shared" si="7"/>
        <v>43841</v>
      </c>
      <c r="C74" s="2">
        <v>43839</v>
      </c>
      <c r="D74" s="50">
        <v>8699.73</v>
      </c>
      <c r="E74" s="50">
        <v>6563.5082757999999</v>
      </c>
      <c r="F74" s="51">
        <f t="shared" si="8"/>
        <v>2136.2217241999997</v>
      </c>
      <c r="H74" s="21">
        <v>43839</v>
      </c>
      <c r="I74" s="22">
        <v>8699.73</v>
      </c>
      <c r="J74" s="22">
        <v>6563.5082757999999</v>
      </c>
      <c r="K74" s="22">
        <v>2136.2217241999997</v>
      </c>
      <c r="L74" s="24">
        <f t="shared" si="9"/>
        <v>0.24555034744756443</v>
      </c>
      <c r="M74" s="4">
        <f t="shared" si="10"/>
        <v>4563443.25494402</v>
      </c>
      <c r="N74" s="4">
        <f t="shared" si="11"/>
        <v>76021.384069275242</v>
      </c>
    </row>
    <row r="75" spans="1:14" x14ac:dyDescent="0.25">
      <c r="A75" s="49">
        <f t="shared" si="6"/>
        <v>43831</v>
      </c>
      <c r="B75" s="2">
        <f t="shared" si="7"/>
        <v>43841</v>
      </c>
      <c r="C75" s="2">
        <v>43840</v>
      </c>
      <c r="D75" s="50">
        <v>10205.200000000001</v>
      </c>
      <c r="E75" s="50">
        <v>9961.5265586000005</v>
      </c>
      <c r="F75" s="51">
        <f t="shared" si="8"/>
        <v>243.67344140000023</v>
      </c>
      <c r="H75" s="21">
        <v>43840</v>
      </c>
      <c r="I75" s="22">
        <v>10205.200000000001</v>
      </c>
      <c r="J75" s="22">
        <v>9961.5265586000005</v>
      </c>
      <c r="K75" s="22">
        <v>243.67344140000023</v>
      </c>
      <c r="L75" s="24">
        <f t="shared" si="9"/>
        <v>2.3877380296319545E-2</v>
      </c>
      <c r="M75" s="4">
        <f t="shared" si="10"/>
        <v>59376.746043719344</v>
      </c>
      <c r="N75" s="4">
        <f t="shared" si="11"/>
        <v>3581739.0027292268</v>
      </c>
    </row>
    <row r="76" spans="1:14" x14ac:dyDescent="0.25">
      <c r="A76" s="49">
        <f t="shared" si="6"/>
        <v>43831</v>
      </c>
      <c r="B76" s="2">
        <f t="shared" si="7"/>
        <v>43841</v>
      </c>
      <c r="C76" s="2">
        <v>43841</v>
      </c>
      <c r="D76" s="50">
        <v>7214.07</v>
      </c>
      <c r="E76" s="50">
        <v>6952.9344490000003</v>
      </c>
      <c r="F76" s="51">
        <f t="shared" si="8"/>
        <v>261.1355509999994</v>
      </c>
      <c r="H76" s="21">
        <v>43841</v>
      </c>
      <c r="I76" s="22">
        <v>7214.07</v>
      </c>
      <c r="J76" s="22">
        <v>6952.9344490000003</v>
      </c>
      <c r="K76" s="22">
        <v>261.1355509999994</v>
      </c>
      <c r="L76" s="24">
        <f t="shared" si="9"/>
        <v>3.6198089428020441E-2</v>
      </c>
      <c r="M76" s="4">
        <f t="shared" si="10"/>
        <v>68191.77599607328</v>
      </c>
      <c r="N76" s="4">
        <f t="shared" si="11"/>
        <v>304.92527168238308</v>
      </c>
    </row>
    <row r="77" spans="1:14" x14ac:dyDescent="0.25">
      <c r="A77" s="49">
        <f t="shared" si="6"/>
        <v>43831</v>
      </c>
      <c r="B77" s="2">
        <f t="shared" si="7"/>
        <v>43848</v>
      </c>
      <c r="C77" s="2">
        <v>43842</v>
      </c>
      <c r="D77" s="50">
        <v>4225.46</v>
      </c>
      <c r="E77" s="50">
        <v>6013.5422122999998</v>
      </c>
      <c r="F77" s="51">
        <f t="shared" si="8"/>
        <v>-1788.0822122999998</v>
      </c>
      <c r="H77" s="21">
        <v>43842</v>
      </c>
      <c r="I77" s="22">
        <v>4225.46</v>
      </c>
      <c r="J77" s="22">
        <v>6013.5422122999998</v>
      </c>
      <c r="K77" s="22">
        <v>-1788.0822122999998</v>
      </c>
      <c r="L77" s="24">
        <f t="shared" si="9"/>
        <v>0.42316865200475212</v>
      </c>
      <c r="M77" s="4">
        <f t="shared" si="10"/>
        <v>3197237.9979436616</v>
      </c>
      <c r="N77" s="4">
        <f t="shared" si="11"/>
        <v>4199293.4414242515</v>
      </c>
    </row>
    <row r="78" spans="1:14" x14ac:dyDescent="0.25">
      <c r="A78" s="49">
        <f t="shared" si="6"/>
        <v>43831</v>
      </c>
      <c r="B78" s="2">
        <f t="shared" si="7"/>
        <v>43848</v>
      </c>
      <c r="C78" s="2">
        <v>43843</v>
      </c>
      <c r="D78" s="50">
        <v>3802.96</v>
      </c>
      <c r="E78" s="50">
        <v>4415.6344919000003</v>
      </c>
      <c r="F78" s="51">
        <f t="shared" si="8"/>
        <v>-612.67449190000025</v>
      </c>
      <c r="H78" s="21">
        <v>43843</v>
      </c>
      <c r="I78" s="22">
        <v>3802.96</v>
      </c>
      <c r="J78" s="22">
        <v>4415.6344919000003</v>
      </c>
      <c r="K78" s="22">
        <v>-612.67449190000025</v>
      </c>
      <c r="L78" s="24">
        <f t="shared" si="9"/>
        <v>0.1611046374140144</v>
      </c>
      <c r="M78" s="4">
        <f t="shared" si="10"/>
        <v>375370.03302492347</v>
      </c>
      <c r="N78" s="4">
        <f t="shared" si="11"/>
        <v>1381583.3091759235</v>
      </c>
    </row>
    <row r="79" spans="1:14" x14ac:dyDescent="0.25">
      <c r="A79" s="49">
        <f t="shared" si="6"/>
        <v>43831</v>
      </c>
      <c r="B79" s="2">
        <f t="shared" si="7"/>
        <v>43848</v>
      </c>
      <c r="C79" s="2">
        <v>43844</v>
      </c>
      <c r="D79" s="50">
        <v>4146.55</v>
      </c>
      <c r="E79" s="50">
        <v>6002.3009749000003</v>
      </c>
      <c r="F79" s="51">
        <f t="shared" si="8"/>
        <v>-1855.7509749000001</v>
      </c>
      <c r="H79" s="21">
        <v>43844</v>
      </c>
      <c r="I79" s="22">
        <v>4146.55</v>
      </c>
      <c r="J79" s="22">
        <v>6002.3009749000003</v>
      </c>
      <c r="K79" s="22">
        <v>-1855.7509749000001</v>
      </c>
      <c r="L79" s="24">
        <f t="shared" si="9"/>
        <v>0.44754096173927721</v>
      </c>
      <c r="M79" s="4">
        <f t="shared" si="10"/>
        <v>3443811.6808423009</v>
      </c>
      <c r="N79" s="4">
        <f t="shared" si="11"/>
        <v>1545239.1425876489</v>
      </c>
    </row>
    <row r="80" spans="1:14" x14ac:dyDescent="0.25">
      <c r="A80" s="49">
        <f t="shared" si="6"/>
        <v>43831</v>
      </c>
      <c r="B80" s="2">
        <f t="shared" si="7"/>
        <v>43848</v>
      </c>
      <c r="C80" s="2">
        <v>43845</v>
      </c>
      <c r="D80" s="50">
        <v>4958.18</v>
      </c>
      <c r="E80" s="50">
        <v>6529.3905120999998</v>
      </c>
      <c r="F80" s="51">
        <f t="shared" si="8"/>
        <v>-1571.2105120999995</v>
      </c>
      <c r="H80" s="21">
        <v>43845</v>
      </c>
      <c r="I80" s="22">
        <v>4958.18</v>
      </c>
      <c r="J80" s="22">
        <v>6529.3905120999998</v>
      </c>
      <c r="K80" s="22">
        <v>-1571.2105120999995</v>
      </c>
      <c r="L80" s="24">
        <f t="shared" si="9"/>
        <v>0.31689259205998965</v>
      </c>
      <c r="M80" s="4">
        <f t="shared" si="10"/>
        <v>2468702.4733335427</v>
      </c>
      <c r="N80" s="4">
        <f t="shared" si="11"/>
        <v>80963.274970438506</v>
      </c>
    </row>
    <row r="81" spans="1:14" x14ac:dyDescent="0.25">
      <c r="A81" s="49">
        <f t="shared" si="6"/>
        <v>43831</v>
      </c>
      <c r="B81" s="2">
        <f t="shared" si="7"/>
        <v>43848</v>
      </c>
      <c r="C81" s="2">
        <v>43846</v>
      </c>
      <c r="D81" s="50">
        <v>10733.6</v>
      </c>
      <c r="E81" s="50">
        <v>9059.6617019999994</v>
      </c>
      <c r="F81" s="51">
        <f t="shared" si="8"/>
        <v>1673.9382980000009</v>
      </c>
      <c r="H81" s="21">
        <v>43846</v>
      </c>
      <c r="I81" s="22">
        <v>10733.6</v>
      </c>
      <c r="J81" s="22">
        <v>9059.6617019999994</v>
      </c>
      <c r="K81" s="22">
        <v>1673.9382980000009</v>
      </c>
      <c r="L81" s="24">
        <f t="shared" si="9"/>
        <v>0.15595310967429388</v>
      </c>
      <c r="M81" s="4">
        <f t="shared" si="10"/>
        <v>2802069.4255111399</v>
      </c>
      <c r="N81" s="4">
        <f t="shared" si="11"/>
        <v>10530990.799693448</v>
      </c>
    </row>
    <row r="82" spans="1:14" x14ac:dyDescent="0.25">
      <c r="A82" s="49">
        <f t="shared" si="6"/>
        <v>43831</v>
      </c>
      <c r="B82" s="2">
        <f t="shared" si="7"/>
        <v>43848</v>
      </c>
      <c r="C82" s="2">
        <v>43847</v>
      </c>
      <c r="D82" s="50">
        <v>9536.67</v>
      </c>
      <c r="E82" s="50">
        <v>11129.127764000001</v>
      </c>
      <c r="F82" s="51">
        <f t="shared" si="8"/>
        <v>-1592.4577640000007</v>
      </c>
      <c r="H82" s="21">
        <v>43847</v>
      </c>
      <c r="I82" s="22">
        <v>9536.67</v>
      </c>
      <c r="J82" s="22">
        <v>11129.127764000001</v>
      </c>
      <c r="K82" s="22">
        <v>-1592.4577640000007</v>
      </c>
      <c r="L82" s="24">
        <f t="shared" si="9"/>
        <v>0.16698258029270183</v>
      </c>
      <c r="M82" s="4">
        <f t="shared" si="10"/>
        <v>2535921.7301238817</v>
      </c>
      <c r="N82" s="4">
        <f t="shared" si="11"/>
        <v>10669343.233849118</v>
      </c>
    </row>
    <row r="83" spans="1:14" x14ac:dyDescent="0.25">
      <c r="A83" s="49">
        <f t="shared" si="6"/>
        <v>43831</v>
      </c>
      <c r="B83" s="2">
        <f t="shared" si="7"/>
        <v>43848</v>
      </c>
      <c r="C83" s="2">
        <v>43848</v>
      </c>
      <c r="D83" s="50">
        <v>7645.26</v>
      </c>
      <c r="E83" s="50">
        <v>7446.5633467999996</v>
      </c>
      <c r="F83" s="51">
        <f t="shared" si="8"/>
        <v>198.69665320000058</v>
      </c>
      <c r="H83" s="21">
        <v>43848</v>
      </c>
      <c r="I83" s="22">
        <v>7645.26</v>
      </c>
      <c r="J83" s="22">
        <v>7446.5633467999996</v>
      </c>
      <c r="K83" s="22">
        <v>198.69665320000058</v>
      </c>
      <c r="L83" s="24">
        <f t="shared" si="9"/>
        <v>2.5989522030643898E-2</v>
      </c>
      <c r="M83" s="4">
        <f t="shared" si="10"/>
        <v>39480.359992881298</v>
      </c>
      <c r="N83" s="4">
        <f t="shared" si="11"/>
        <v>3208234.1462550764</v>
      </c>
    </row>
    <row r="84" spans="1:14" x14ac:dyDescent="0.25">
      <c r="A84" s="49">
        <f t="shared" si="6"/>
        <v>43831</v>
      </c>
      <c r="B84" s="2">
        <f t="shared" si="7"/>
        <v>43855</v>
      </c>
      <c r="C84" s="2">
        <v>43849</v>
      </c>
      <c r="D84" s="50">
        <v>5570.8</v>
      </c>
      <c r="E84" s="50">
        <v>7347.3466799999997</v>
      </c>
      <c r="F84" s="51">
        <f t="shared" si="8"/>
        <v>-1776.5466799999995</v>
      </c>
      <c r="H84" s="21">
        <v>43849</v>
      </c>
      <c r="I84" s="22">
        <v>5570.8</v>
      </c>
      <c r="J84" s="22">
        <v>7347.3466799999997</v>
      </c>
      <c r="K84" s="22">
        <v>-1776.5466799999995</v>
      </c>
      <c r="L84" s="24">
        <f t="shared" si="9"/>
        <v>0.31890333165793056</v>
      </c>
      <c r="M84" s="4">
        <f t="shared" si="10"/>
        <v>3156118.1062190207</v>
      </c>
      <c r="N84" s="4">
        <f t="shared" si="11"/>
        <v>3901586.2253510463</v>
      </c>
    </row>
    <row r="85" spans="1:14" x14ac:dyDescent="0.25">
      <c r="A85" s="49">
        <f t="shared" si="6"/>
        <v>43831</v>
      </c>
      <c r="B85" s="2">
        <f t="shared" si="7"/>
        <v>43855</v>
      </c>
      <c r="C85" s="2">
        <v>43850</v>
      </c>
      <c r="D85" s="50">
        <v>3925.97</v>
      </c>
      <c r="E85" s="50">
        <v>5245.0934245999997</v>
      </c>
      <c r="F85" s="51">
        <f t="shared" si="8"/>
        <v>-1319.1234245999999</v>
      </c>
      <c r="H85" s="21">
        <v>43850</v>
      </c>
      <c r="I85" s="22">
        <v>3925.97</v>
      </c>
      <c r="J85" s="22">
        <v>5245.0934245999997</v>
      </c>
      <c r="K85" s="22">
        <v>-1319.1234245999999</v>
      </c>
      <c r="L85" s="24">
        <f t="shared" si="9"/>
        <v>0.33599936438638095</v>
      </c>
      <c r="M85" s="4">
        <f t="shared" si="10"/>
        <v>1740086.6093284315</v>
      </c>
      <c r="N85" s="4">
        <f t="shared" si="11"/>
        <v>209236.03458073322</v>
      </c>
    </row>
    <row r="86" spans="1:14" x14ac:dyDescent="0.25">
      <c r="A86" s="49">
        <f t="shared" si="6"/>
        <v>43831</v>
      </c>
      <c r="B86" s="2">
        <f t="shared" si="7"/>
        <v>43855</v>
      </c>
      <c r="C86" s="2">
        <v>43851</v>
      </c>
      <c r="D86" s="50">
        <v>8009.56</v>
      </c>
      <c r="E86" s="50">
        <v>7395.1916361000003</v>
      </c>
      <c r="F86" s="51">
        <f t="shared" si="8"/>
        <v>614.36836390000008</v>
      </c>
      <c r="H86" s="21">
        <v>43851</v>
      </c>
      <c r="I86" s="22">
        <v>8009.56</v>
      </c>
      <c r="J86" s="22">
        <v>7395.1916361000003</v>
      </c>
      <c r="K86" s="22">
        <v>614.36836390000008</v>
      </c>
      <c r="L86" s="24">
        <f t="shared" si="9"/>
        <v>7.6704383748920052E-2</v>
      </c>
      <c r="M86" s="4">
        <f t="shared" si="10"/>
        <v>377448.48656116292</v>
      </c>
      <c r="N86" s="4">
        <f t="shared" si="11"/>
        <v>3738390.4961969289</v>
      </c>
    </row>
    <row r="87" spans="1:14" x14ac:dyDescent="0.25">
      <c r="A87" s="49">
        <f t="shared" si="6"/>
        <v>43831</v>
      </c>
      <c r="B87" s="2">
        <f t="shared" si="7"/>
        <v>43855</v>
      </c>
      <c r="C87" s="2">
        <v>43852</v>
      </c>
      <c r="D87" s="50">
        <v>5886.16</v>
      </c>
      <c r="E87" s="50">
        <v>6899.0705747000002</v>
      </c>
      <c r="F87" s="51">
        <f t="shared" si="8"/>
        <v>-1012.9105747000003</v>
      </c>
      <c r="H87" s="21">
        <v>43852</v>
      </c>
      <c r="I87" s="22">
        <v>5886.16</v>
      </c>
      <c r="J87" s="22">
        <v>6899.0705747000002</v>
      </c>
      <c r="K87" s="22">
        <v>-1012.9105747000003</v>
      </c>
      <c r="L87" s="24">
        <f t="shared" si="9"/>
        <v>0.17208342530614193</v>
      </c>
      <c r="M87" s="4">
        <f t="shared" si="10"/>
        <v>1025987.8323390849</v>
      </c>
      <c r="N87" s="4">
        <f t="shared" si="11"/>
        <v>2648036.7440111437</v>
      </c>
    </row>
    <row r="88" spans="1:14" x14ac:dyDescent="0.25">
      <c r="A88" s="49">
        <f t="shared" si="6"/>
        <v>43831</v>
      </c>
      <c r="B88" s="2">
        <f t="shared" si="7"/>
        <v>43855</v>
      </c>
      <c r="C88" s="2">
        <v>43853</v>
      </c>
      <c r="D88" s="50">
        <v>8561.08</v>
      </c>
      <c r="E88" s="50">
        <v>7156.2558163000003</v>
      </c>
      <c r="F88" s="51">
        <f t="shared" si="8"/>
        <v>1404.8241836999996</v>
      </c>
      <c r="H88" s="21">
        <v>43853</v>
      </c>
      <c r="I88" s="22">
        <v>8561.08</v>
      </c>
      <c r="J88" s="22">
        <v>7156.2558163000003</v>
      </c>
      <c r="K88" s="22">
        <v>1404.8241836999996</v>
      </c>
      <c r="L88" s="24">
        <f t="shared" si="9"/>
        <v>0.1640942712484873</v>
      </c>
      <c r="M88" s="4">
        <f t="shared" si="10"/>
        <v>1973530.9871083703</v>
      </c>
      <c r="N88" s="4">
        <f t="shared" si="11"/>
        <v>5845441.3619755059</v>
      </c>
    </row>
    <row r="89" spans="1:14" x14ac:dyDescent="0.25">
      <c r="A89" s="49">
        <f t="shared" si="6"/>
        <v>43831</v>
      </c>
      <c r="B89" s="2">
        <f t="shared" si="7"/>
        <v>43855</v>
      </c>
      <c r="C89" s="2">
        <v>43854</v>
      </c>
      <c r="D89" s="50">
        <v>9139.99</v>
      </c>
      <c r="E89" s="50">
        <v>9372.8578990999995</v>
      </c>
      <c r="F89" s="51">
        <f t="shared" si="8"/>
        <v>-232.8678990999997</v>
      </c>
      <c r="H89" s="21">
        <v>43854</v>
      </c>
      <c r="I89" s="22">
        <v>9139.99</v>
      </c>
      <c r="J89" s="22">
        <v>9372.8578990999995</v>
      </c>
      <c r="K89" s="22">
        <v>-232.8678990999997</v>
      </c>
      <c r="L89" s="24">
        <f t="shared" si="9"/>
        <v>2.5477916179339331E-2</v>
      </c>
      <c r="M89" s="4">
        <f t="shared" si="10"/>
        <v>54227.458431247644</v>
      </c>
      <c r="N89" s="4">
        <f t="shared" si="11"/>
        <v>2682035.3580657998</v>
      </c>
    </row>
    <row r="90" spans="1:14" x14ac:dyDescent="0.25">
      <c r="A90" s="49">
        <f t="shared" si="6"/>
        <v>43831</v>
      </c>
      <c r="B90" s="2">
        <f t="shared" si="7"/>
        <v>43855</v>
      </c>
      <c r="C90" s="2">
        <v>43855</v>
      </c>
      <c r="D90" s="50">
        <v>6949.19</v>
      </c>
      <c r="E90" s="50">
        <v>6358.4984364000002</v>
      </c>
      <c r="F90" s="51">
        <f t="shared" si="8"/>
        <v>590.69156359999943</v>
      </c>
      <c r="H90" s="21">
        <v>43855</v>
      </c>
      <c r="I90" s="22">
        <v>6949.19</v>
      </c>
      <c r="J90" s="22">
        <v>6358.4984364000002</v>
      </c>
      <c r="K90" s="22">
        <v>590.69156359999943</v>
      </c>
      <c r="L90" s="24">
        <f t="shared" si="9"/>
        <v>8.500149853436148E-2</v>
      </c>
      <c r="M90" s="4">
        <f t="shared" si="10"/>
        <v>348916.52330821217</v>
      </c>
      <c r="N90" s="4">
        <f t="shared" si="11"/>
        <v>678250.18860271131</v>
      </c>
    </row>
    <row r="91" spans="1:14" x14ac:dyDescent="0.25">
      <c r="A91" s="49">
        <f t="shared" si="6"/>
        <v>43831</v>
      </c>
      <c r="B91" s="2">
        <f t="shared" si="7"/>
        <v>43862</v>
      </c>
      <c r="C91" s="2">
        <v>43856</v>
      </c>
      <c r="D91" s="50">
        <v>5030.03</v>
      </c>
      <c r="E91" s="50">
        <v>6103.5064884000003</v>
      </c>
      <c r="F91" s="51">
        <f t="shared" si="8"/>
        <v>-1073.4764884000006</v>
      </c>
      <c r="H91" s="21">
        <v>43856</v>
      </c>
      <c r="I91" s="22">
        <v>5030.03</v>
      </c>
      <c r="J91" s="22">
        <v>6103.5064884000003</v>
      </c>
      <c r="K91" s="22">
        <v>-1073.4764884000006</v>
      </c>
      <c r="L91" s="24">
        <f t="shared" si="9"/>
        <v>0.2134135359828869</v>
      </c>
      <c r="M91" s="4">
        <f t="shared" si="10"/>
        <v>1152351.7711475966</v>
      </c>
      <c r="N91" s="4">
        <f t="shared" si="11"/>
        <v>2769455.3052974748</v>
      </c>
    </row>
    <row r="92" spans="1:14" x14ac:dyDescent="0.25">
      <c r="A92" s="49">
        <f t="shared" si="6"/>
        <v>43831</v>
      </c>
      <c r="B92" s="2">
        <f t="shared" si="7"/>
        <v>43862</v>
      </c>
      <c r="C92" s="2">
        <v>43857</v>
      </c>
      <c r="D92" s="50">
        <v>4242.5600000000004</v>
      </c>
      <c r="E92" s="50">
        <v>4566.1514624000001</v>
      </c>
      <c r="F92" s="51">
        <f t="shared" si="8"/>
        <v>-323.59146239999973</v>
      </c>
      <c r="H92" s="21">
        <v>43857</v>
      </c>
      <c r="I92" s="22">
        <v>4242.5600000000004</v>
      </c>
      <c r="J92" s="22">
        <v>4566.1514624000001</v>
      </c>
      <c r="K92" s="22">
        <v>-323.59146239999973</v>
      </c>
      <c r="L92" s="24">
        <f t="shared" si="9"/>
        <v>7.6272689696786772E-2</v>
      </c>
      <c r="M92" s="4">
        <f t="shared" si="10"/>
        <v>104711.43453817043</v>
      </c>
      <c r="N92" s="4">
        <f t="shared" si="11"/>
        <v>562327.55221902195</v>
      </c>
    </row>
    <row r="93" spans="1:14" x14ac:dyDescent="0.25">
      <c r="A93" s="49">
        <f t="shared" si="6"/>
        <v>43831</v>
      </c>
      <c r="B93" s="2">
        <f t="shared" si="7"/>
        <v>43862</v>
      </c>
      <c r="C93" s="2">
        <v>43858</v>
      </c>
      <c r="D93" s="50">
        <v>6939.12</v>
      </c>
      <c r="E93" s="50">
        <v>6797.9524798000002</v>
      </c>
      <c r="F93" s="51">
        <f t="shared" si="8"/>
        <v>141.16752019999967</v>
      </c>
      <c r="H93" s="21">
        <v>43858</v>
      </c>
      <c r="I93" s="22">
        <v>6939.12</v>
      </c>
      <c r="J93" s="22">
        <v>6797.9524798000002</v>
      </c>
      <c r="K93" s="22">
        <v>141.16752019999967</v>
      </c>
      <c r="L93" s="24">
        <f t="shared" si="9"/>
        <v>2.0343720846447342E-2</v>
      </c>
      <c r="M93" s="4">
        <f t="shared" si="10"/>
        <v>19928.268759417315</v>
      </c>
      <c r="N93" s="4">
        <f t="shared" si="11"/>
        <v>216000.91190738656</v>
      </c>
    </row>
    <row r="94" spans="1:14" x14ac:dyDescent="0.25">
      <c r="A94" s="49">
        <f t="shared" si="6"/>
        <v>43831</v>
      </c>
      <c r="B94" s="2">
        <f t="shared" si="7"/>
        <v>43862</v>
      </c>
      <c r="C94" s="2">
        <v>43859</v>
      </c>
      <c r="D94" s="50">
        <v>6156.28</v>
      </c>
      <c r="E94" s="50">
        <v>6346.8306750000002</v>
      </c>
      <c r="F94" s="51">
        <f t="shared" si="8"/>
        <v>-190.55067500000041</v>
      </c>
      <c r="H94" s="21">
        <v>43859</v>
      </c>
      <c r="I94" s="22">
        <v>6156.28</v>
      </c>
      <c r="J94" s="22">
        <v>6346.8306750000002</v>
      </c>
      <c r="K94" s="22">
        <v>-190.55067500000041</v>
      </c>
      <c r="L94" s="24">
        <f t="shared" si="9"/>
        <v>3.0952243075363761E-2</v>
      </c>
      <c r="M94" s="4">
        <f t="shared" si="10"/>
        <v>36309.559742955782</v>
      </c>
      <c r="N94" s="4">
        <f t="shared" si="11"/>
        <v>110036.96102674535</v>
      </c>
    </row>
    <row r="95" spans="1:14" x14ac:dyDescent="0.25">
      <c r="A95" s="49">
        <f t="shared" si="6"/>
        <v>43831</v>
      </c>
      <c r="B95" s="2">
        <f t="shared" si="7"/>
        <v>43862</v>
      </c>
      <c r="C95" s="2">
        <v>43860</v>
      </c>
      <c r="D95" s="50">
        <v>7427.96</v>
      </c>
      <c r="E95" s="50">
        <v>6151.1348617000003</v>
      </c>
      <c r="F95" s="51">
        <f t="shared" si="8"/>
        <v>1276.8251382999997</v>
      </c>
      <c r="H95" s="21">
        <v>43860</v>
      </c>
      <c r="I95" s="22">
        <v>7427.96</v>
      </c>
      <c r="J95" s="22">
        <v>6151.1348617000003</v>
      </c>
      <c r="K95" s="22">
        <v>1276.8251382999997</v>
      </c>
      <c r="L95" s="24">
        <f t="shared" si="9"/>
        <v>0.17189445531478356</v>
      </c>
      <c r="M95" s="4">
        <f t="shared" si="10"/>
        <v>1630282.4337948135</v>
      </c>
      <c r="N95" s="4">
        <f t="shared" si="11"/>
        <v>2153191.777457837</v>
      </c>
    </row>
    <row r="96" spans="1:14" x14ac:dyDescent="0.25">
      <c r="A96" s="49">
        <f t="shared" si="6"/>
        <v>43831</v>
      </c>
      <c r="B96" s="2">
        <f t="shared" si="7"/>
        <v>43862</v>
      </c>
      <c r="C96" s="2">
        <v>43861</v>
      </c>
      <c r="D96" s="50">
        <v>8939.51</v>
      </c>
      <c r="E96" s="50">
        <v>8813.3317664999995</v>
      </c>
      <c r="F96" s="51">
        <f t="shared" si="8"/>
        <v>126.17823350000072</v>
      </c>
      <c r="H96" s="21">
        <v>43861</v>
      </c>
      <c r="I96" s="22">
        <v>8939.51</v>
      </c>
      <c r="J96" s="22">
        <v>8813.3317664999995</v>
      </c>
      <c r="K96" s="22">
        <v>126.17823350000072</v>
      </c>
      <c r="L96" s="24">
        <f t="shared" si="9"/>
        <v>1.4114669987504987E-2</v>
      </c>
      <c r="M96" s="4">
        <f t="shared" si="10"/>
        <v>15920.946609180703</v>
      </c>
      <c r="N96" s="4">
        <f t="shared" si="11"/>
        <v>1323988.2995258179</v>
      </c>
    </row>
    <row r="97" spans="1:14" x14ac:dyDescent="0.25">
      <c r="A97" s="49">
        <f t="shared" si="6"/>
        <v>43862</v>
      </c>
      <c r="B97" s="2">
        <f t="shared" si="7"/>
        <v>43862</v>
      </c>
      <c r="C97" s="2">
        <v>43862</v>
      </c>
      <c r="D97" s="50">
        <v>7128.76</v>
      </c>
      <c r="E97" s="50">
        <v>5806.4693933999997</v>
      </c>
      <c r="F97" s="51">
        <f t="shared" si="8"/>
        <v>1322.2906066000005</v>
      </c>
      <c r="H97" s="21">
        <v>43862</v>
      </c>
      <c r="I97" s="22">
        <v>7128.76</v>
      </c>
      <c r="J97" s="22">
        <v>5806.4693933999997</v>
      </c>
      <c r="K97" s="22">
        <v>1322.2906066000005</v>
      </c>
      <c r="L97" s="24">
        <f t="shared" si="9"/>
        <v>0.18548676159668728</v>
      </c>
      <c r="M97" s="4">
        <f t="shared" si="10"/>
        <v>1748452.4483025973</v>
      </c>
      <c r="N97" s="4">
        <f t="shared" si="11"/>
        <v>1430684.809082913</v>
      </c>
    </row>
    <row r="98" spans="1:14" x14ac:dyDescent="0.25">
      <c r="A98" s="49">
        <f t="shared" si="6"/>
        <v>43862</v>
      </c>
      <c r="B98" s="2">
        <f t="shared" si="7"/>
        <v>43869</v>
      </c>
      <c r="C98" s="2">
        <v>43863</v>
      </c>
      <c r="D98" s="50">
        <v>7305.8</v>
      </c>
      <c r="E98" s="50">
        <v>7305.7982370999998</v>
      </c>
      <c r="F98" s="51">
        <f t="shared" si="8"/>
        <v>1.7629000003580586E-3</v>
      </c>
      <c r="H98" s="21">
        <v>43863</v>
      </c>
      <c r="I98" s="22">
        <v>7305.8</v>
      </c>
      <c r="J98" s="22">
        <v>7305.7982370999998</v>
      </c>
      <c r="K98" s="22">
        <v>1.7629000003580586E-3</v>
      </c>
      <c r="L98" s="24">
        <f t="shared" si="9"/>
        <v>2.4130143178817631E-7</v>
      </c>
      <c r="M98" s="4">
        <f t="shared" si="10"/>
        <v>3.107816411262443E-6</v>
      </c>
      <c r="N98" s="4">
        <f t="shared" si="11"/>
        <v>1748447.7861734834</v>
      </c>
    </row>
    <row r="99" spans="1:14" x14ac:dyDescent="0.25">
      <c r="A99" s="49">
        <f t="shared" si="6"/>
        <v>43862</v>
      </c>
      <c r="B99" s="2">
        <f t="shared" si="7"/>
        <v>43869</v>
      </c>
      <c r="C99" s="2">
        <v>43864</v>
      </c>
      <c r="D99" s="50">
        <v>7749.05</v>
      </c>
      <c r="E99" s="50">
        <v>6447.4948291000001</v>
      </c>
      <c r="F99" s="51">
        <f t="shared" si="8"/>
        <v>1301.5551709000001</v>
      </c>
      <c r="H99" s="21">
        <v>43864</v>
      </c>
      <c r="I99" s="22">
        <v>7749.05</v>
      </c>
      <c r="J99" s="22">
        <v>6447.4948291000001</v>
      </c>
      <c r="K99" s="22">
        <v>1301.5551709000001</v>
      </c>
      <c r="L99" s="24">
        <f t="shared" si="9"/>
        <v>0.16796319173318019</v>
      </c>
      <c r="M99" s="4">
        <f t="shared" si="10"/>
        <v>1694045.8628965286</v>
      </c>
      <c r="N99" s="4">
        <f t="shared" si="11"/>
        <v>1694041.2738764139</v>
      </c>
    </row>
    <row r="100" spans="1:14" x14ac:dyDescent="0.25">
      <c r="A100" s="49">
        <f t="shared" si="6"/>
        <v>43862</v>
      </c>
      <c r="B100" s="2">
        <f t="shared" si="7"/>
        <v>43869</v>
      </c>
      <c r="C100" s="2">
        <v>43865</v>
      </c>
      <c r="D100" s="50">
        <v>6577.6</v>
      </c>
      <c r="E100" s="50">
        <v>7275.1755745</v>
      </c>
      <c r="F100" s="51">
        <f t="shared" si="8"/>
        <v>-697.57557449999968</v>
      </c>
      <c r="H100" s="21">
        <v>43865</v>
      </c>
      <c r="I100" s="22">
        <v>6577.6</v>
      </c>
      <c r="J100" s="22">
        <v>7275.1755745</v>
      </c>
      <c r="K100" s="22">
        <v>-697.57557449999968</v>
      </c>
      <c r="L100" s="24">
        <f t="shared" si="9"/>
        <v>0.1060532070207978</v>
      </c>
      <c r="M100" s="4">
        <f t="shared" si="10"/>
        <v>486611.68213900458</v>
      </c>
      <c r="N100" s="4">
        <f t="shared" si="11"/>
        <v>3996523.7372035589</v>
      </c>
    </row>
    <row r="101" spans="1:14" x14ac:dyDescent="0.25">
      <c r="A101" s="49">
        <f t="shared" si="6"/>
        <v>43862</v>
      </c>
      <c r="B101" s="2">
        <f t="shared" si="7"/>
        <v>43869</v>
      </c>
      <c r="C101" s="2">
        <v>43866</v>
      </c>
      <c r="D101" s="50">
        <v>6661.32</v>
      </c>
      <c r="E101" s="50">
        <v>8091.2619883999996</v>
      </c>
      <c r="F101" s="51">
        <f t="shared" si="8"/>
        <v>-1429.9419883999999</v>
      </c>
      <c r="H101" s="21">
        <v>43866</v>
      </c>
      <c r="I101" s="22">
        <v>6661.32</v>
      </c>
      <c r="J101" s="22">
        <v>8091.2619883999996</v>
      </c>
      <c r="K101" s="22">
        <v>-1429.9419883999999</v>
      </c>
      <c r="L101" s="24">
        <f t="shared" si="9"/>
        <v>0.21466345835359957</v>
      </c>
      <c r="M101" s="4">
        <f t="shared" si="10"/>
        <v>2044734.0901893454</v>
      </c>
      <c r="N101" s="4">
        <f t="shared" si="11"/>
        <v>536360.56420874642</v>
      </c>
    </row>
    <row r="102" spans="1:14" x14ac:dyDescent="0.25">
      <c r="A102" s="49">
        <f t="shared" si="6"/>
        <v>43862</v>
      </c>
      <c r="B102" s="2">
        <f t="shared" si="7"/>
        <v>43869</v>
      </c>
      <c r="C102" s="2">
        <v>43867</v>
      </c>
      <c r="D102" s="50">
        <v>6679.31</v>
      </c>
      <c r="E102" s="50">
        <v>7029.1230587999999</v>
      </c>
      <c r="F102" s="51">
        <f t="shared" si="8"/>
        <v>-349.81305879999945</v>
      </c>
      <c r="H102" s="21">
        <v>43867</v>
      </c>
      <c r="I102" s="22">
        <v>6679.31</v>
      </c>
      <c r="J102" s="22">
        <v>7029.1230587999999</v>
      </c>
      <c r="K102" s="22">
        <v>-349.81305879999945</v>
      </c>
      <c r="L102" s="24">
        <f t="shared" si="9"/>
        <v>5.237263411939249E-2</v>
      </c>
      <c r="M102" s="4">
        <f t="shared" si="10"/>
        <v>122369.17610701188</v>
      </c>
      <c r="N102" s="4">
        <f t="shared" si="11"/>
        <v>1166678.5045588426</v>
      </c>
    </row>
    <row r="103" spans="1:14" x14ac:dyDescent="0.25">
      <c r="A103" s="49">
        <f t="shared" si="6"/>
        <v>43862</v>
      </c>
      <c r="B103" s="2">
        <f t="shared" si="7"/>
        <v>43869</v>
      </c>
      <c r="C103" s="2">
        <v>43868</v>
      </c>
      <c r="D103" s="50">
        <v>10595.82</v>
      </c>
      <c r="E103" s="50">
        <v>10406.532234800001</v>
      </c>
      <c r="F103" s="51">
        <f t="shared" si="8"/>
        <v>189.28776519999883</v>
      </c>
      <c r="H103" s="21">
        <v>43868</v>
      </c>
      <c r="I103" s="22">
        <v>10595.82</v>
      </c>
      <c r="J103" s="22">
        <v>10406.532234800001</v>
      </c>
      <c r="K103" s="22">
        <v>189.28776519999883</v>
      </c>
      <c r="L103" s="24">
        <f t="shared" si="9"/>
        <v>1.78643809728741E-2</v>
      </c>
      <c r="M103" s="4">
        <f t="shared" si="10"/>
        <v>35829.858054409888</v>
      </c>
      <c r="N103" s="4">
        <f t="shared" si="11"/>
        <v>290629.69843747711</v>
      </c>
    </row>
    <row r="104" spans="1:14" x14ac:dyDescent="0.25">
      <c r="A104" s="49">
        <f t="shared" si="6"/>
        <v>43862</v>
      </c>
      <c r="B104" s="2">
        <f t="shared" si="7"/>
        <v>43869</v>
      </c>
      <c r="C104" s="2">
        <v>43869</v>
      </c>
      <c r="D104" s="50">
        <v>7047.64</v>
      </c>
      <c r="E104" s="50">
        <v>6915.1690765000003</v>
      </c>
      <c r="F104" s="51">
        <f t="shared" si="8"/>
        <v>132.47092350000003</v>
      </c>
      <c r="H104" s="21">
        <v>43869</v>
      </c>
      <c r="I104" s="22">
        <v>7047.64</v>
      </c>
      <c r="J104" s="22">
        <v>6915.1690765000003</v>
      </c>
      <c r="K104" s="22">
        <v>132.47092350000003</v>
      </c>
      <c r="L104" s="24">
        <f t="shared" si="9"/>
        <v>1.8796494074612213E-2</v>
      </c>
      <c r="M104" s="4">
        <f t="shared" si="10"/>
        <v>17548.545572942858</v>
      </c>
      <c r="N104" s="4">
        <f t="shared" si="11"/>
        <v>3228.1535007627231</v>
      </c>
    </row>
    <row r="105" spans="1:14" x14ac:dyDescent="0.25">
      <c r="A105" s="49">
        <f t="shared" si="6"/>
        <v>43862</v>
      </c>
      <c r="B105" s="2">
        <f t="shared" si="7"/>
        <v>43876</v>
      </c>
      <c r="C105" s="2">
        <v>43870</v>
      </c>
      <c r="D105" s="50">
        <v>5613.11</v>
      </c>
      <c r="E105" s="50">
        <v>6482.9293795000003</v>
      </c>
      <c r="F105" s="51">
        <f t="shared" si="8"/>
        <v>-869.81937950000065</v>
      </c>
      <c r="H105" s="21">
        <v>43870</v>
      </c>
      <c r="I105" s="22">
        <v>5613.11</v>
      </c>
      <c r="J105" s="22">
        <v>6482.9293795000003</v>
      </c>
      <c r="K105" s="22">
        <v>-869.81937950000065</v>
      </c>
      <c r="L105" s="24">
        <f t="shared" si="9"/>
        <v>0.15496211182392661</v>
      </c>
      <c r="M105" s="4">
        <f t="shared" si="10"/>
        <v>756585.75295376615</v>
      </c>
      <c r="N105" s="4">
        <f t="shared" si="11"/>
        <v>1004585.8514878332</v>
      </c>
    </row>
    <row r="106" spans="1:14" x14ac:dyDescent="0.25">
      <c r="A106" s="49">
        <f t="shared" si="6"/>
        <v>43862</v>
      </c>
      <c r="B106" s="2">
        <f t="shared" si="7"/>
        <v>43876</v>
      </c>
      <c r="C106" s="2">
        <v>43871</v>
      </c>
      <c r="D106" s="50">
        <v>6013.66</v>
      </c>
      <c r="E106" s="50">
        <v>4579.0552895000001</v>
      </c>
      <c r="F106" s="51">
        <f t="shared" si="8"/>
        <v>1434.6047104999998</v>
      </c>
      <c r="H106" s="21">
        <v>43871</v>
      </c>
      <c r="I106" s="22">
        <v>6013.66</v>
      </c>
      <c r="J106" s="22">
        <v>4579.0552895000001</v>
      </c>
      <c r="K106" s="22">
        <v>1434.6047104999998</v>
      </c>
      <c r="L106" s="24">
        <f t="shared" si="9"/>
        <v>0.23855766879071977</v>
      </c>
      <c r="M106" s="4">
        <f t="shared" si="10"/>
        <v>2058090.6753887881</v>
      </c>
      <c r="N106" s="4">
        <f t="shared" si="11"/>
        <v>5310370.3865723303</v>
      </c>
    </row>
    <row r="107" spans="1:14" x14ac:dyDescent="0.25">
      <c r="A107" s="49">
        <f t="shared" si="6"/>
        <v>43862</v>
      </c>
      <c r="B107" s="2">
        <f t="shared" si="7"/>
        <v>43876</v>
      </c>
      <c r="C107" s="2">
        <v>43872</v>
      </c>
      <c r="D107" s="50">
        <v>6027.11</v>
      </c>
      <c r="E107" s="50">
        <v>6475.6922726000003</v>
      </c>
      <c r="F107" s="51">
        <f t="shared" si="8"/>
        <v>-448.58227260000058</v>
      </c>
      <c r="H107" s="21">
        <v>43872</v>
      </c>
      <c r="I107" s="22">
        <v>6027.11</v>
      </c>
      <c r="J107" s="22">
        <v>6475.6922726000003</v>
      </c>
      <c r="K107" s="22">
        <v>-448.58227260000058</v>
      </c>
      <c r="L107" s="24">
        <f t="shared" si="9"/>
        <v>7.4427424188375627E-2</v>
      </c>
      <c r="M107" s="4">
        <f t="shared" si="10"/>
        <v>201226.05529098122</v>
      </c>
      <c r="N107" s="4">
        <f t="shared" si="11"/>
        <v>3546393.2133172811</v>
      </c>
    </row>
    <row r="108" spans="1:14" x14ac:dyDescent="0.25">
      <c r="A108" s="49">
        <f t="shared" si="6"/>
        <v>43862</v>
      </c>
      <c r="B108" s="2">
        <f t="shared" si="7"/>
        <v>43876</v>
      </c>
      <c r="C108" s="2">
        <v>43873</v>
      </c>
      <c r="D108" s="50">
        <v>7572.11</v>
      </c>
      <c r="E108" s="50">
        <v>6755.8990657000004</v>
      </c>
      <c r="F108" s="51">
        <f t="shared" si="8"/>
        <v>816.21093429999928</v>
      </c>
      <c r="H108" s="21">
        <v>43873</v>
      </c>
      <c r="I108" s="22">
        <v>7572.11</v>
      </c>
      <c r="J108" s="22">
        <v>6755.8990657000004</v>
      </c>
      <c r="K108" s="22">
        <v>816.21093429999928</v>
      </c>
      <c r="L108" s="24">
        <f t="shared" si="9"/>
        <v>0.10779174289596946</v>
      </c>
      <c r="M108" s="4">
        <f t="shared" si="10"/>
        <v>666200.28927087772</v>
      </c>
      <c r="N108" s="4">
        <f t="shared" si="11"/>
        <v>1599701.8562203858</v>
      </c>
    </row>
    <row r="109" spans="1:14" x14ac:dyDescent="0.25">
      <c r="A109" s="49">
        <f t="shared" si="6"/>
        <v>43862</v>
      </c>
      <c r="B109" s="2">
        <f t="shared" si="7"/>
        <v>43876</v>
      </c>
      <c r="C109" s="2">
        <v>43874</v>
      </c>
      <c r="D109" s="50">
        <v>6997.54</v>
      </c>
      <c r="E109" s="50">
        <v>6978.3125902000002</v>
      </c>
      <c r="F109" s="51">
        <f t="shared" si="8"/>
        <v>19.227409799999805</v>
      </c>
      <c r="H109" s="21">
        <v>43874</v>
      </c>
      <c r="I109" s="22">
        <v>6997.54</v>
      </c>
      <c r="J109" s="22">
        <v>6978.3125902000002</v>
      </c>
      <c r="K109" s="22">
        <v>19.227409799999805</v>
      </c>
      <c r="L109" s="24">
        <f t="shared" si="9"/>
        <v>2.7477384623738922E-3</v>
      </c>
      <c r="M109" s="4">
        <f t="shared" si="10"/>
        <v>369.69328761712853</v>
      </c>
      <c r="N109" s="4">
        <f t="shared" si="11"/>
        <v>635182.73832444125</v>
      </c>
    </row>
    <row r="110" spans="1:14" x14ac:dyDescent="0.25">
      <c r="A110" s="49">
        <f t="shared" si="6"/>
        <v>43862</v>
      </c>
      <c r="B110" s="2">
        <f t="shared" si="7"/>
        <v>43876</v>
      </c>
      <c r="C110" s="2">
        <v>43875</v>
      </c>
      <c r="D110" s="50">
        <v>10849.77</v>
      </c>
      <c r="E110" s="50">
        <v>10017.2442397</v>
      </c>
      <c r="F110" s="51">
        <f t="shared" si="8"/>
        <v>832.52576030000091</v>
      </c>
      <c r="H110" s="21">
        <v>43875</v>
      </c>
      <c r="I110" s="22">
        <v>10849.77</v>
      </c>
      <c r="J110" s="22">
        <v>10017.2442397</v>
      </c>
      <c r="K110" s="22">
        <v>832.52576030000091</v>
      </c>
      <c r="L110" s="24">
        <f t="shared" si="9"/>
        <v>7.673211139959657E-2</v>
      </c>
      <c r="M110" s="4">
        <f t="shared" si="10"/>
        <v>693099.14156309457</v>
      </c>
      <c r="N110" s="4">
        <f t="shared" si="11"/>
        <v>661454.20692602266</v>
      </c>
    </row>
    <row r="111" spans="1:14" x14ac:dyDescent="0.25">
      <c r="A111" s="49">
        <f t="shared" si="6"/>
        <v>43862</v>
      </c>
      <c r="B111" s="2">
        <f t="shared" si="7"/>
        <v>43876</v>
      </c>
      <c r="C111" s="2">
        <v>43876</v>
      </c>
      <c r="D111" s="50">
        <v>7823.21</v>
      </c>
      <c r="E111" s="50">
        <v>7386.3282397000003</v>
      </c>
      <c r="F111" s="51">
        <f t="shared" si="8"/>
        <v>436.88176029999977</v>
      </c>
      <c r="H111" s="21">
        <v>43876</v>
      </c>
      <c r="I111" s="22">
        <v>7823.21</v>
      </c>
      <c r="J111" s="22">
        <v>7386.3282397000003</v>
      </c>
      <c r="K111" s="22">
        <v>436.88176029999977</v>
      </c>
      <c r="L111" s="24">
        <f t="shared" si="9"/>
        <v>5.584430947143177E-2</v>
      </c>
      <c r="M111" s="4">
        <f t="shared" si="10"/>
        <v>190865.67248282646</v>
      </c>
      <c r="N111" s="4">
        <f t="shared" si="11"/>
        <v>156534.17473600092</v>
      </c>
    </row>
    <row r="112" spans="1:14" x14ac:dyDescent="0.25">
      <c r="A112" s="49">
        <f t="shared" si="6"/>
        <v>43862</v>
      </c>
      <c r="B112" s="2">
        <f t="shared" si="7"/>
        <v>43883</v>
      </c>
      <c r="C112" s="2">
        <v>43877</v>
      </c>
      <c r="D112" s="50">
        <v>5461.43</v>
      </c>
      <c r="E112" s="50">
        <v>6911.1216495999997</v>
      </c>
      <c r="F112" s="51">
        <f t="shared" si="8"/>
        <v>-1449.6916495999994</v>
      </c>
      <c r="H112" s="21">
        <v>43877</v>
      </c>
      <c r="I112" s="22">
        <v>5461.43</v>
      </c>
      <c r="J112" s="22">
        <v>6911.1216495999997</v>
      </c>
      <c r="K112" s="22">
        <v>-1449.6916495999994</v>
      </c>
      <c r="L112" s="24">
        <f t="shared" si="9"/>
        <v>0.26544177067178365</v>
      </c>
      <c r="M112" s="4">
        <f t="shared" si="10"/>
        <v>2101605.8789199675</v>
      </c>
      <c r="N112" s="4">
        <f t="shared" si="11"/>
        <v>3559159.2309417105</v>
      </c>
    </row>
    <row r="113" spans="1:14" x14ac:dyDescent="0.25">
      <c r="A113" s="49">
        <f t="shared" si="6"/>
        <v>43862</v>
      </c>
      <c r="B113" s="2">
        <f t="shared" si="7"/>
        <v>43883</v>
      </c>
      <c r="C113" s="2">
        <v>43878</v>
      </c>
      <c r="D113" s="50">
        <v>4368.66</v>
      </c>
      <c r="E113" s="50">
        <v>5167.7147469000001</v>
      </c>
      <c r="F113" s="51">
        <f t="shared" si="8"/>
        <v>-799.05474690000028</v>
      </c>
      <c r="H113" s="21">
        <v>43878</v>
      </c>
      <c r="I113" s="22">
        <v>4368.66</v>
      </c>
      <c r="J113" s="22">
        <v>5167.7147469000001</v>
      </c>
      <c r="K113" s="22">
        <v>-799.05474690000028</v>
      </c>
      <c r="L113" s="24">
        <f t="shared" si="9"/>
        <v>0.18290614213511702</v>
      </c>
      <c r="M113" s="4">
        <f t="shared" si="10"/>
        <v>638488.48854342347</v>
      </c>
      <c r="N113" s="4">
        <f t="shared" si="11"/>
        <v>423328.37915504817</v>
      </c>
    </row>
    <row r="114" spans="1:14" x14ac:dyDescent="0.25">
      <c r="A114" s="49">
        <f t="shared" si="6"/>
        <v>43862</v>
      </c>
      <c r="B114" s="2">
        <f t="shared" si="7"/>
        <v>43883</v>
      </c>
      <c r="C114" s="2">
        <v>43879</v>
      </c>
      <c r="D114" s="50">
        <v>5443.79</v>
      </c>
      <c r="E114" s="50">
        <v>6335.6917801999998</v>
      </c>
      <c r="F114" s="51">
        <f t="shared" si="8"/>
        <v>-891.90178019999985</v>
      </c>
      <c r="H114" s="21">
        <v>43879</v>
      </c>
      <c r="I114" s="22">
        <v>5443.79</v>
      </c>
      <c r="J114" s="22">
        <v>6335.6917801999998</v>
      </c>
      <c r="K114" s="22">
        <v>-891.90178019999985</v>
      </c>
      <c r="L114" s="24">
        <f t="shared" si="9"/>
        <v>0.16383838836545861</v>
      </c>
      <c r="M114" s="4">
        <f t="shared" si="10"/>
        <v>795488.78552392882</v>
      </c>
      <c r="N114" s="4">
        <f t="shared" si="11"/>
        <v>8620.571592611228</v>
      </c>
    </row>
    <row r="115" spans="1:14" x14ac:dyDescent="0.25">
      <c r="A115" s="49">
        <f t="shared" si="6"/>
        <v>43862</v>
      </c>
      <c r="B115" s="2">
        <f t="shared" si="7"/>
        <v>43883</v>
      </c>
      <c r="C115" s="2">
        <v>43880</v>
      </c>
      <c r="D115" s="50">
        <v>6162.16</v>
      </c>
      <c r="E115" s="50">
        <v>7248.5255905000004</v>
      </c>
      <c r="F115" s="51">
        <f t="shared" si="8"/>
        <v>-1086.3655905000005</v>
      </c>
      <c r="H115" s="21">
        <v>43880</v>
      </c>
      <c r="I115" s="22">
        <v>6162.16</v>
      </c>
      <c r="J115" s="22">
        <v>7248.5255905000004</v>
      </c>
      <c r="K115" s="22">
        <v>-1086.3655905000005</v>
      </c>
      <c r="L115" s="24">
        <f t="shared" si="9"/>
        <v>0.17629623224648508</v>
      </c>
      <c r="M115" s="4">
        <f t="shared" si="10"/>
        <v>1180190.1962224147</v>
      </c>
      <c r="N115" s="4">
        <f t="shared" si="11"/>
        <v>37816.173516394643</v>
      </c>
    </row>
    <row r="116" spans="1:14" x14ac:dyDescent="0.25">
      <c r="A116" s="49">
        <f t="shared" si="6"/>
        <v>43862</v>
      </c>
      <c r="B116" s="2">
        <f t="shared" si="7"/>
        <v>43883</v>
      </c>
      <c r="C116" s="2">
        <v>43881</v>
      </c>
      <c r="D116" s="50">
        <v>10815.95</v>
      </c>
      <c r="E116" s="50">
        <v>7054.7642690000002</v>
      </c>
      <c r="F116" s="51">
        <f t="shared" si="8"/>
        <v>3761.1857310000005</v>
      </c>
      <c r="H116" s="21">
        <v>43881</v>
      </c>
      <c r="I116" s="22">
        <v>10815.95</v>
      </c>
      <c r="J116" s="22">
        <v>7054.7642690000002</v>
      </c>
      <c r="K116" s="22">
        <v>3761.1857310000005</v>
      </c>
      <c r="L116" s="24">
        <f t="shared" si="9"/>
        <v>0.34774437113707074</v>
      </c>
      <c r="M116" s="4">
        <f t="shared" si="10"/>
        <v>14146518.103078008</v>
      </c>
      <c r="N116" s="4">
        <f t="shared" si="11"/>
        <v>23498753.814576406</v>
      </c>
    </row>
    <row r="117" spans="1:14" x14ac:dyDescent="0.25">
      <c r="A117" s="49">
        <f t="shared" si="6"/>
        <v>43862</v>
      </c>
      <c r="B117" s="2">
        <f t="shared" si="7"/>
        <v>43883</v>
      </c>
      <c r="C117" s="2">
        <v>43882</v>
      </c>
      <c r="D117" s="50">
        <v>11026</v>
      </c>
      <c r="E117" s="50">
        <v>11025.9966792</v>
      </c>
      <c r="F117" s="51">
        <f t="shared" si="8"/>
        <v>3.3208000004378846E-3</v>
      </c>
      <c r="H117" s="21">
        <v>43882</v>
      </c>
      <c r="I117" s="22">
        <v>11026</v>
      </c>
      <c r="J117" s="22">
        <v>11025.9966792</v>
      </c>
      <c r="K117" s="22">
        <v>3.3208000004378846E-3</v>
      </c>
      <c r="L117" s="24">
        <f t="shared" si="9"/>
        <v>3.0117903142008751E-7</v>
      </c>
      <c r="M117" s="4">
        <f t="shared" si="10"/>
        <v>1.1027712642908255E-5</v>
      </c>
      <c r="N117" s="4">
        <f t="shared" si="11"/>
        <v>14146493.122797882</v>
      </c>
    </row>
    <row r="118" spans="1:14" x14ac:dyDescent="0.25">
      <c r="A118" s="49">
        <f t="shared" si="6"/>
        <v>43862</v>
      </c>
      <c r="B118" s="2">
        <f t="shared" si="7"/>
        <v>43883</v>
      </c>
      <c r="C118" s="2">
        <v>43883</v>
      </c>
      <c r="D118" s="50">
        <v>6992.59</v>
      </c>
      <c r="E118" s="50">
        <v>8011.0561587000002</v>
      </c>
      <c r="F118" s="51">
        <f t="shared" si="8"/>
        <v>-1018.4661587000001</v>
      </c>
      <c r="H118" s="21">
        <v>43883</v>
      </c>
      <c r="I118" s="22">
        <v>6992.59</v>
      </c>
      <c r="J118" s="22">
        <v>8011.0561587000002</v>
      </c>
      <c r="K118" s="22">
        <v>-1018.4661587000001</v>
      </c>
      <c r="L118" s="24">
        <f t="shared" si="9"/>
        <v>0.14564934576458793</v>
      </c>
      <c r="M118" s="4">
        <f t="shared" si="10"/>
        <v>1037273.3164171337</v>
      </c>
      <c r="N118" s="4">
        <f t="shared" si="11"/>
        <v>1037280.0806730019</v>
      </c>
    </row>
    <row r="119" spans="1:14" x14ac:dyDescent="0.25">
      <c r="A119" s="49">
        <f t="shared" si="6"/>
        <v>43862</v>
      </c>
      <c r="B119" s="2">
        <f t="shared" si="7"/>
        <v>43890</v>
      </c>
      <c r="C119" s="2">
        <v>43884</v>
      </c>
      <c r="D119" s="50">
        <v>8896.65</v>
      </c>
      <c r="E119" s="50">
        <v>7768.2567510999997</v>
      </c>
      <c r="F119" s="51">
        <f t="shared" si="8"/>
        <v>1128.3932488999999</v>
      </c>
      <c r="H119" s="21">
        <v>43884</v>
      </c>
      <c r="I119" s="22">
        <v>8896.65</v>
      </c>
      <c r="J119" s="22">
        <v>7768.2567510999997</v>
      </c>
      <c r="K119" s="22">
        <v>1128.3932488999999</v>
      </c>
      <c r="L119" s="24">
        <f t="shared" si="9"/>
        <v>0.12683349900243349</v>
      </c>
      <c r="M119" s="4">
        <f t="shared" si="10"/>
        <v>1273271.3241630972</v>
      </c>
      <c r="N119" s="4">
        <f t="shared" si="11"/>
        <v>4609005.3160006227</v>
      </c>
    </row>
    <row r="120" spans="1:14" x14ac:dyDescent="0.25">
      <c r="A120" s="49">
        <f t="shared" si="6"/>
        <v>43862</v>
      </c>
      <c r="B120" s="2">
        <f t="shared" si="7"/>
        <v>43890</v>
      </c>
      <c r="C120" s="2">
        <v>43885</v>
      </c>
      <c r="D120" s="50">
        <v>5680.24</v>
      </c>
      <c r="E120" s="50">
        <v>5270.5743524999998</v>
      </c>
      <c r="F120" s="51">
        <f t="shared" si="8"/>
        <v>409.66564749999998</v>
      </c>
      <c r="H120" s="21">
        <v>43885</v>
      </c>
      <c r="I120" s="22">
        <v>5680.24</v>
      </c>
      <c r="J120" s="22">
        <v>5270.5743524999998</v>
      </c>
      <c r="K120" s="22">
        <v>409.66564749999998</v>
      </c>
      <c r="L120" s="24">
        <f t="shared" si="9"/>
        <v>7.2121186340717999E-2</v>
      </c>
      <c r="M120" s="4">
        <f t="shared" si="10"/>
        <v>167825.94274159425</v>
      </c>
      <c r="N120" s="4">
        <f t="shared" si="11"/>
        <v>516569.36501419713</v>
      </c>
    </row>
    <row r="121" spans="1:14" x14ac:dyDescent="0.25">
      <c r="A121" s="49">
        <f t="shared" si="6"/>
        <v>43862</v>
      </c>
      <c r="B121" s="2">
        <f t="shared" si="7"/>
        <v>43890</v>
      </c>
      <c r="C121" s="2">
        <v>43886</v>
      </c>
      <c r="D121" s="50">
        <v>8777.32</v>
      </c>
      <c r="E121" s="50">
        <v>6440.0044017</v>
      </c>
      <c r="F121" s="51">
        <f t="shared" si="8"/>
        <v>2337.3155982999997</v>
      </c>
      <c r="H121" s="21">
        <v>43886</v>
      </c>
      <c r="I121" s="22">
        <v>8777.32</v>
      </c>
      <c r="J121" s="22">
        <v>6440.0044017</v>
      </c>
      <c r="K121" s="22">
        <v>2337.3155982999997</v>
      </c>
      <c r="L121" s="24">
        <f t="shared" si="9"/>
        <v>0.26629034811309144</v>
      </c>
      <c r="M121" s="4">
        <f t="shared" si="10"/>
        <v>5463044.2060564859</v>
      </c>
      <c r="N121" s="4">
        <f t="shared" si="11"/>
        <v>3715834.3328192411</v>
      </c>
    </row>
    <row r="122" spans="1:14" x14ac:dyDescent="0.25">
      <c r="A122" s="49">
        <f t="shared" si="6"/>
        <v>43862</v>
      </c>
      <c r="B122" s="2">
        <f t="shared" si="7"/>
        <v>43890</v>
      </c>
      <c r="C122" s="2">
        <v>43887</v>
      </c>
      <c r="D122" s="50">
        <v>11511.57</v>
      </c>
      <c r="E122" s="50">
        <v>10957.2109112</v>
      </c>
      <c r="F122" s="51">
        <f t="shared" si="8"/>
        <v>554.35908879999988</v>
      </c>
      <c r="H122" s="21">
        <v>43887</v>
      </c>
      <c r="I122" s="22">
        <v>11511.57</v>
      </c>
      <c r="J122" s="22">
        <v>10957.2109112</v>
      </c>
      <c r="K122" s="22">
        <v>554.35908879999988</v>
      </c>
      <c r="L122" s="24">
        <f t="shared" si="9"/>
        <v>4.8156688340513058E-2</v>
      </c>
      <c r="M122" s="4">
        <f t="shared" si="10"/>
        <v>307313.99933516613</v>
      </c>
      <c r="N122" s="4">
        <f t="shared" si="11"/>
        <v>3178933.914768423</v>
      </c>
    </row>
    <row r="123" spans="1:14" x14ac:dyDescent="0.25">
      <c r="A123" s="49">
        <f t="shared" si="6"/>
        <v>43862</v>
      </c>
      <c r="B123" s="2">
        <f t="shared" si="7"/>
        <v>43890</v>
      </c>
      <c r="C123" s="2">
        <v>43888</v>
      </c>
      <c r="D123" s="50">
        <v>9964</v>
      </c>
      <c r="E123" s="50">
        <v>10641.084012200001</v>
      </c>
      <c r="F123" s="51">
        <f t="shared" si="8"/>
        <v>-677.08401220000087</v>
      </c>
      <c r="H123" s="21">
        <v>43888</v>
      </c>
      <c r="I123" s="22">
        <v>9964</v>
      </c>
      <c r="J123" s="22">
        <v>10641.084012200001</v>
      </c>
      <c r="K123" s="22">
        <v>-677.08401220000087</v>
      </c>
      <c r="L123" s="24">
        <f t="shared" si="9"/>
        <v>6.7953032135688568E-2</v>
      </c>
      <c r="M123" s="4">
        <f t="shared" si="10"/>
        <v>458442.75957685092</v>
      </c>
      <c r="N123" s="4">
        <f t="shared" si="11"/>
        <v>1516452.1110004981</v>
      </c>
    </row>
    <row r="124" spans="1:14" x14ac:dyDescent="0.25">
      <c r="A124" s="49">
        <f t="shared" si="6"/>
        <v>43862</v>
      </c>
      <c r="B124" s="2">
        <f t="shared" si="7"/>
        <v>43890</v>
      </c>
      <c r="C124" s="2">
        <v>43889</v>
      </c>
      <c r="D124" s="50">
        <v>14548.65</v>
      </c>
      <c r="E124" s="50">
        <v>13946.862598899999</v>
      </c>
      <c r="F124" s="51">
        <f t="shared" si="8"/>
        <v>601.78740110000035</v>
      </c>
      <c r="H124" s="21">
        <v>43889</v>
      </c>
      <c r="I124" s="22">
        <v>14548.65</v>
      </c>
      <c r="J124" s="22">
        <v>13946.862598899999</v>
      </c>
      <c r="K124" s="22">
        <v>601.78740110000035</v>
      </c>
      <c r="L124" s="24">
        <f t="shared" si="9"/>
        <v>4.1363796716533861E-2</v>
      </c>
      <c r="M124" s="4">
        <f t="shared" si="10"/>
        <v>362148.07612269273</v>
      </c>
      <c r="N124" s="4">
        <f t="shared" si="11"/>
        <v>1635512.0917559424</v>
      </c>
    </row>
    <row r="125" spans="1:14" x14ac:dyDescent="0.25">
      <c r="A125" s="49">
        <f t="shared" si="6"/>
        <v>43862</v>
      </c>
      <c r="B125" s="2">
        <f t="shared" si="7"/>
        <v>43890</v>
      </c>
      <c r="C125" s="2">
        <v>43890</v>
      </c>
      <c r="D125" s="50">
        <v>11971.74</v>
      </c>
      <c r="E125" s="50">
        <v>13068.269093299999</v>
      </c>
      <c r="F125" s="51">
        <f t="shared" si="8"/>
        <v>-1096.5290932999997</v>
      </c>
      <c r="H125" s="21">
        <v>43890</v>
      </c>
      <c r="I125" s="22">
        <v>11971.74</v>
      </c>
      <c r="J125" s="22">
        <v>13068.269093299999</v>
      </c>
      <c r="K125" s="22">
        <v>-1096.5290932999997</v>
      </c>
      <c r="L125" s="24">
        <f t="shared" si="9"/>
        <v>9.1593126253994794E-2</v>
      </c>
      <c r="M125" s="4">
        <f t="shared" si="10"/>
        <v>1202376.0524533193</v>
      </c>
      <c r="N125" s="4">
        <f t="shared" si="11"/>
        <v>2884278.9151511053</v>
      </c>
    </row>
    <row r="126" spans="1:14" x14ac:dyDescent="0.25">
      <c r="A126" s="49">
        <f t="shared" si="6"/>
        <v>43891</v>
      </c>
      <c r="B126" s="2">
        <f t="shared" si="7"/>
        <v>43897</v>
      </c>
      <c r="C126" s="2">
        <v>43891</v>
      </c>
      <c r="D126" s="50">
        <v>12041.73</v>
      </c>
      <c r="E126" s="50">
        <v>9833.5819214999992</v>
      </c>
      <c r="F126" s="51">
        <f t="shared" si="8"/>
        <v>2208.1480785000003</v>
      </c>
      <c r="H126" s="21">
        <v>43891</v>
      </c>
      <c r="I126" s="22">
        <v>12041.73</v>
      </c>
      <c r="J126" s="22">
        <v>9833.5819214999992</v>
      </c>
      <c r="K126" s="22">
        <v>2208.1480785000003</v>
      </c>
      <c r="L126" s="24">
        <f t="shared" si="9"/>
        <v>0.18337465451392784</v>
      </c>
      <c r="M126" s="4">
        <f t="shared" si="10"/>
        <v>4875917.9365832433</v>
      </c>
      <c r="N126" s="4">
        <f t="shared" si="11"/>
        <v>10920891.209816046</v>
      </c>
    </row>
    <row r="127" spans="1:14" x14ac:dyDescent="0.25">
      <c r="A127" s="49">
        <f t="shared" si="6"/>
        <v>43891</v>
      </c>
      <c r="B127" s="2">
        <f t="shared" si="7"/>
        <v>43897</v>
      </c>
      <c r="C127" s="2">
        <v>43892</v>
      </c>
      <c r="D127" s="50">
        <v>7616.96</v>
      </c>
      <c r="E127" s="50">
        <v>6853.1127023999998</v>
      </c>
      <c r="F127" s="51">
        <f t="shared" si="8"/>
        <v>763.84729760000027</v>
      </c>
      <c r="H127" s="21">
        <v>43892</v>
      </c>
      <c r="I127" s="22">
        <v>7616.96</v>
      </c>
      <c r="J127" s="22">
        <v>6853.1127023999998</v>
      </c>
      <c r="K127" s="22">
        <v>763.84729760000027</v>
      </c>
      <c r="L127" s="24">
        <f t="shared" si="9"/>
        <v>0.10028243519724409</v>
      </c>
      <c r="M127" s="4">
        <f t="shared" si="10"/>
        <v>583462.69405082334</v>
      </c>
      <c r="N127" s="4">
        <f t="shared" si="11"/>
        <v>2086004.7457083501</v>
      </c>
    </row>
    <row r="128" spans="1:14" x14ac:dyDescent="0.25">
      <c r="A128" s="49">
        <f t="shared" si="6"/>
        <v>43891</v>
      </c>
      <c r="B128" s="2">
        <f t="shared" si="7"/>
        <v>43897</v>
      </c>
      <c r="C128" s="2">
        <v>43893</v>
      </c>
      <c r="D128" s="50">
        <v>11562.98</v>
      </c>
      <c r="E128" s="50">
        <v>8269.8400750000001</v>
      </c>
      <c r="F128" s="51">
        <f t="shared" si="8"/>
        <v>3293.1399249999995</v>
      </c>
      <c r="H128" s="21">
        <v>43893</v>
      </c>
      <c r="I128" s="22">
        <v>11562.98</v>
      </c>
      <c r="J128" s="22">
        <v>8269.8400750000001</v>
      </c>
      <c r="K128" s="22">
        <v>3293.1399249999995</v>
      </c>
      <c r="L128" s="24">
        <f t="shared" si="9"/>
        <v>0.28480027856140888</v>
      </c>
      <c r="M128" s="4">
        <f t="shared" si="10"/>
        <v>10844770.565629002</v>
      </c>
      <c r="N128" s="4">
        <f t="shared" si="11"/>
        <v>6397321.1950199911</v>
      </c>
    </row>
    <row r="129" spans="1:14" x14ac:dyDescent="0.25">
      <c r="A129" s="49">
        <f t="shared" si="6"/>
        <v>43891</v>
      </c>
      <c r="B129" s="2">
        <f t="shared" si="7"/>
        <v>43897</v>
      </c>
      <c r="C129" s="2">
        <v>43894</v>
      </c>
      <c r="D129" s="50">
        <v>11288.19</v>
      </c>
      <c r="E129" s="50">
        <v>8998.6421522000001</v>
      </c>
      <c r="F129" s="51">
        <f t="shared" si="8"/>
        <v>2289.5478478000005</v>
      </c>
      <c r="H129" s="21">
        <v>43894</v>
      </c>
      <c r="I129" s="22">
        <v>11288.19</v>
      </c>
      <c r="J129" s="22">
        <v>8998.6421522000001</v>
      </c>
      <c r="K129" s="22">
        <v>2289.5478478000005</v>
      </c>
      <c r="L129" s="24">
        <f t="shared" si="9"/>
        <v>0.20282683475384453</v>
      </c>
      <c r="M129" s="4">
        <f t="shared" si="10"/>
        <v>5242029.347365614</v>
      </c>
      <c r="N129" s="4">
        <f t="shared" si="11"/>
        <v>1007197.0574186088</v>
      </c>
    </row>
    <row r="130" spans="1:14" x14ac:dyDescent="0.25">
      <c r="A130" s="49">
        <f t="shared" si="6"/>
        <v>43891</v>
      </c>
      <c r="B130" s="2">
        <f t="shared" si="7"/>
        <v>43897</v>
      </c>
      <c r="C130" s="2">
        <v>43895</v>
      </c>
      <c r="D130" s="50">
        <v>12098.43</v>
      </c>
      <c r="E130" s="50">
        <v>9247.5318874000004</v>
      </c>
      <c r="F130" s="51">
        <f t="shared" si="8"/>
        <v>2850.8981125999999</v>
      </c>
      <c r="H130" s="21">
        <v>43895</v>
      </c>
      <c r="I130" s="22">
        <v>12098.43</v>
      </c>
      <c r="J130" s="22">
        <v>9247.5318874000004</v>
      </c>
      <c r="K130" s="22">
        <v>2850.8981125999999</v>
      </c>
      <c r="L130" s="24">
        <f t="shared" si="9"/>
        <v>0.235641989299438</v>
      </c>
      <c r="M130" s="4">
        <f t="shared" si="10"/>
        <v>8127620.0484262416</v>
      </c>
      <c r="N130" s="4">
        <f t="shared" si="11"/>
        <v>315114.11979102949</v>
      </c>
    </row>
    <row r="131" spans="1:14" x14ac:dyDescent="0.25">
      <c r="A131" s="49">
        <f t="shared" si="6"/>
        <v>43891</v>
      </c>
      <c r="B131" s="2">
        <f t="shared" si="7"/>
        <v>43897</v>
      </c>
      <c r="C131" s="2">
        <v>43896</v>
      </c>
      <c r="D131" s="50">
        <v>12157.66</v>
      </c>
      <c r="E131" s="50">
        <v>11866.748938700001</v>
      </c>
      <c r="F131" s="51">
        <f t="shared" si="8"/>
        <v>290.91106129999935</v>
      </c>
      <c r="H131" s="21">
        <v>43896</v>
      </c>
      <c r="I131" s="22">
        <v>12157.66</v>
      </c>
      <c r="J131" s="22">
        <v>11866.748938700001</v>
      </c>
      <c r="K131" s="22">
        <v>290.91106129999935</v>
      </c>
      <c r="L131" s="24">
        <f t="shared" si="9"/>
        <v>2.3928211621315233E-2</v>
      </c>
      <c r="M131" s="4">
        <f t="shared" si="10"/>
        <v>84629.245586691977</v>
      </c>
      <c r="N131" s="4">
        <f t="shared" si="11"/>
        <v>6553533.7028236715</v>
      </c>
    </row>
    <row r="132" spans="1:14" x14ac:dyDescent="0.25">
      <c r="A132" s="49">
        <f t="shared" si="6"/>
        <v>43891</v>
      </c>
      <c r="B132" s="2">
        <f t="shared" si="7"/>
        <v>43897</v>
      </c>
      <c r="C132" s="2">
        <v>43897</v>
      </c>
      <c r="D132" s="50">
        <v>13970.61</v>
      </c>
      <c r="E132" s="50">
        <v>13848.1453752</v>
      </c>
      <c r="F132" s="51">
        <f t="shared" si="8"/>
        <v>122.46462480000082</v>
      </c>
      <c r="H132" s="21">
        <v>43897</v>
      </c>
      <c r="I132" s="22">
        <v>13970.61</v>
      </c>
      <c r="J132" s="22">
        <v>13848.1453752</v>
      </c>
      <c r="K132" s="22">
        <v>122.46462480000082</v>
      </c>
      <c r="L132" s="24">
        <f t="shared" si="9"/>
        <v>8.7658752767417331E-3</v>
      </c>
      <c r="M132" s="4">
        <f t="shared" si="10"/>
        <v>14997.584327404977</v>
      </c>
      <c r="N132" s="4">
        <f t="shared" si="11"/>
        <v>28374.201969548038</v>
      </c>
    </row>
    <row r="133" spans="1:14" x14ac:dyDescent="0.25">
      <c r="A133" s="49">
        <f t="shared" si="6"/>
        <v>43891</v>
      </c>
      <c r="B133" s="2">
        <f t="shared" si="7"/>
        <v>43904</v>
      </c>
      <c r="C133" s="2">
        <v>43898</v>
      </c>
      <c r="D133" s="50">
        <v>11873.21</v>
      </c>
      <c r="E133" s="50">
        <v>12119.8096523</v>
      </c>
      <c r="F133" s="51">
        <f t="shared" si="8"/>
        <v>-246.59965230000125</v>
      </c>
      <c r="H133" s="21">
        <v>43898</v>
      </c>
      <c r="I133" s="22">
        <v>11873.21</v>
      </c>
      <c r="J133" s="22">
        <v>12119.8096523</v>
      </c>
      <c r="K133" s="22">
        <v>-246.59965230000125</v>
      </c>
      <c r="L133" s="24">
        <f t="shared" si="9"/>
        <v>2.076941722583878E-2</v>
      </c>
      <c r="M133" s="4">
        <f t="shared" si="10"/>
        <v>60811.388514481514</v>
      </c>
      <c r="N133" s="4">
        <f t="shared" si="11"/>
        <v>136208.44063134713</v>
      </c>
    </row>
    <row r="134" spans="1:14" x14ac:dyDescent="0.25">
      <c r="A134" s="49">
        <f t="shared" ref="A134:A197" si="12">DATE(YEAR(C134),MONTH(C134),1)</f>
        <v>43891</v>
      </c>
      <c r="B134" s="2">
        <f t="shared" ref="B134:B197" si="13">C134+7-WEEKDAY(C134)</f>
        <v>43904</v>
      </c>
      <c r="C134" s="2">
        <v>43899</v>
      </c>
      <c r="D134" s="50">
        <v>7726.4</v>
      </c>
      <c r="E134" s="50">
        <v>9293.3590824000003</v>
      </c>
      <c r="F134" s="51">
        <f t="shared" ref="F134:F197" si="14">D134-E134</f>
        <v>-1566.9590824000006</v>
      </c>
      <c r="H134" s="21">
        <v>43899</v>
      </c>
      <c r="I134" s="22">
        <v>7726.4</v>
      </c>
      <c r="J134" s="22">
        <v>9293.3590824000003</v>
      </c>
      <c r="K134" s="22">
        <v>-1566.9590824000006</v>
      </c>
      <c r="L134" s="24">
        <f t="shared" ref="L134:L197" si="15">ABS(K134/I134)</f>
        <v>0.20280584520604689</v>
      </c>
      <c r="M134" s="4">
        <f t="shared" ref="M134:M197" si="16">(K134)^2</f>
        <v>2455360.765915852</v>
      </c>
      <c r="N134" s="4">
        <f t="shared" si="11"/>
        <v>1743349.0246539952</v>
      </c>
    </row>
    <row r="135" spans="1:14" x14ac:dyDescent="0.25">
      <c r="A135" s="49">
        <f t="shared" si="12"/>
        <v>43891</v>
      </c>
      <c r="B135" s="2">
        <f t="shared" si="13"/>
        <v>43904</v>
      </c>
      <c r="C135" s="2">
        <v>43900</v>
      </c>
      <c r="D135" s="50">
        <v>9998.15</v>
      </c>
      <c r="E135" s="50">
        <v>11696.857236100001</v>
      </c>
      <c r="F135" s="51">
        <f t="shared" si="14"/>
        <v>-1698.707236100001</v>
      </c>
      <c r="H135" s="21">
        <v>43900</v>
      </c>
      <c r="I135" s="22">
        <v>9998.15</v>
      </c>
      <c r="J135" s="22">
        <v>11696.857236100001</v>
      </c>
      <c r="K135" s="22">
        <v>-1698.707236100001</v>
      </c>
      <c r="L135" s="24">
        <f t="shared" si="15"/>
        <v>0.16990215550876922</v>
      </c>
      <c r="M135" s="4">
        <f t="shared" si="16"/>
        <v>2885606.2739785044</v>
      </c>
      <c r="N135" s="4">
        <f t="shared" ref="N135:N198" si="17">(K134-K135)^2</f>
        <v>17357.57600335891</v>
      </c>
    </row>
    <row r="136" spans="1:14" x14ac:dyDescent="0.25">
      <c r="A136" s="49">
        <f t="shared" si="12"/>
        <v>43891</v>
      </c>
      <c r="B136" s="2">
        <f t="shared" si="13"/>
        <v>43904</v>
      </c>
      <c r="C136" s="2">
        <v>43901</v>
      </c>
      <c r="D136" s="50">
        <v>10927.85</v>
      </c>
      <c r="E136" s="50">
        <v>12841.4818151</v>
      </c>
      <c r="F136" s="51">
        <f t="shared" si="14"/>
        <v>-1913.6318150999996</v>
      </c>
      <c r="H136" s="21">
        <v>43901</v>
      </c>
      <c r="I136" s="22">
        <v>10927.85</v>
      </c>
      <c r="J136" s="22">
        <v>12841.4818151</v>
      </c>
      <c r="K136" s="22">
        <v>-1913.6318150999996</v>
      </c>
      <c r="L136" s="24">
        <f t="shared" si="15"/>
        <v>0.17511512466770679</v>
      </c>
      <c r="M136" s="4">
        <f t="shared" si="16"/>
        <v>3661986.7237629192</v>
      </c>
      <c r="N136" s="4">
        <f t="shared" si="17"/>
        <v>46192.574658326652</v>
      </c>
    </row>
    <row r="137" spans="1:14" x14ac:dyDescent="0.25">
      <c r="A137" s="49">
        <f t="shared" si="12"/>
        <v>43891</v>
      </c>
      <c r="B137" s="2">
        <f t="shared" si="13"/>
        <v>43904</v>
      </c>
      <c r="C137" s="2">
        <v>43902</v>
      </c>
      <c r="D137" s="50">
        <v>9976.0499999999993</v>
      </c>
      <c r="E137" s="50">
        <v>13871.701785699999</v>
      </c>
      <c r="F137" s="51">
        <f t="shared" si="14"/>
        <v>-3895.6517856999999</v>
      </c>
      <c r="H137" s="21">
        <v>43902</v>
      </c>
      <c r="I137" s="22">
        <v>9976.0499999999993</v>
      </c>
      <c r="J137" s="22">
        <v>13871.701785699999</v>
      </c>
      <c r="K137" s="22">
        <v>-3895.6517856999999</v>
      </c>
      <c r="L137" s="24">
        <f t="shared" si="15"/>
        <v>0.39050042709288746</v>
      </c>
      <c r="M137" s="4">
        <f t="shared" si="16"/>
        <v>15176102.835427597</v>
      </c>
      <c r="N137" s="4">
        <f t="shared" si="17"/>
        <v>3928403.1638572263</v>
      </c>
    </row>
    <row r="138" spans="1:14" x14ac:dyDescent="0.25">
      <c r="A138" s="49">
        <f t="shared" si="12"/>
        <v>43891</v>
      </c>
      <c r="B138" s="2">
        <f t="shared" si="13"/>
        <v>43904</v>
      </c>
      <c r="C138" s="2">
        <v>43903</v>
      </c>
      <c r="D138" s="50">
        <v>14030.56</v>
      </c>
      <c r="E138" s="50">
        <v>15651.089990300001</v>
      </c>
      <c r="F138" s="51">
        <f t="shared" si="14"/>
        <v>-1620.5299903000014</v>
      </c>
      <c r="H138" s="21">
        <v>43903</v>
      </c>
      <c r="I138" s="22">
        <v>14030.56</v>
      </c>
      <c r="J138" s="22">
        <v>15651.089990300001</v>
      </c>
      <c r="K138" s="22">
        <v>-1620.5299903000014</v>
      </c>
      <c r="L138" s="24">
        <f t="shared" si="15"/>
        <v>0.11550002211600972</v>
      </c>
      <c r="M138" s="4">
        <f t="shared" si="16"/>
        <v>2626117.4494617227</v>
      </c>
      <c r="N138" s="4">
        <f t="shared" si="17"/>
        <v>5176179.1839041123</v>
      </c>
    </row>
    <row r="139" spans="1:14" x14ac:dyDescent="0.25">
      <c r="A139" s="49">
        <f t="shared" si="12"/>
        <v>43891</v>
      </c>
      <c r="B139" s="2">
        <f t="shared" si="13"/>
        <v>43904</v>
      </c>
      <c r="C139" s="2">
        <v>43904</v>
      </c>
      <c r="D139" s="50">
        <v>14878.76</v>
      </c>
      <c r="E139" s="50">
        <v>14541.6653484</v>
      </c>
      <c r="F139" s="51">
        <f t="shared" si="14"/>
        <v>337.09465160000036</v>
      </c>
      <c r="H139" s="21">
        <v>43904</v>
      </c>
      <c r="I139" s="22">
        <v>14878.76</v>
      </c>
      <c r="J139" s="22">
        <v>14541.6653484</v>
      </c>
      <c r="K139" s="22">
        <v>337.09465160000036</v>
      </c>
      <c r="L139" s="24">
        <f t="shared" si="15"/>
        <v>2.2656098465194705E-2</v>
      </c>
      <c r="M139" s="4">
        <f t="shared" si="16"/>
        <v>113632.80413732563</v>
      </c>
      <c r="N139" s="4">
        <f t="shared" si="17"/>
        <v>3832294.23857411</v>
      </c>
    </row>
    <row r="140" spans="1:14" x14ac:dyDescent="0.25">
      <c r="A140" s="49">
        <f t="shared" si="12"/>
        <v>43891</v>
      </c>
      <c r="B140" s="2">
        <f t="shared" si="13"/>
        <v>43911</v>
      </c>
      <c r="C140" s="2">
        <v>43905</v>
      </c>
      <c r="D140" s="50">
        <v>9247.56</v>
      </c>
      <c r="E140" s="50">
        <v>9247.5423276000001</v>
      </c>
      <c r="F140" s="51">
        <f t="shared" si="14"/>
        <v>1.7672399999355548E-2</v>
      </c>
      <c r="H140" s="21">
        <v>43905</v>
      </c>
      <c r="I140" s="22">
        <v>9247.56</v>
      </c>
      <c r="J140" s="22">
        <v>9247.5423276000001</v>
      </c>
      <c r="K140" s="22">
        <v>1.7672399999355548E-2</v>
      </c>
      <c r="L140" s="24">
        <f t="shared" si="15"/>
        <v>1.911033829394516E-6</v>
      </c>
      <c r="M140" s="4">
        <f t="shared" si="16"/>
        <v>3.1231372173722195E-4</v>
      </c>
      <c r="N140" s="4">
        <f t="shared" si="17"/>
        <v>113620.88990659791</v>
      </c>
    </row>
    <row r="141" spans="1:14" x14ac:dyDescent="0.25">
      <c r="A141" s="49">
        <f t="shared" si="12"/>
        <v>43891</v>
      </c>
      <c r="B141" s="2">
        <f t="shared" si="13"/>
        <v>43911</v>
      </c>
      <c r="C141" s="2">
        <v>43906</v>
      </c>
      <c r="D141" s="50">
        <v>14479.84</v>
      </c>
      <c r="E141" s="50">
        <v>12881.6521529</v>
      </c>
      <c r="F141" s="51">
        <f t="shared" si="14"/>
        <v>1598.1878471</v>
      </c>
      <c r="H141" s="21">
        <v>43906</v>
      </c>
      <c r="I141" s="22">
        <v>14479.84</v>
      </c>
      <c r="J141" s="22">
        <v>12881.6521529</v>
      </c>
      <c r="K141" s="22">
        <v>1598.1878471</v>
      </c>
      <c r="L141" s="24">
        <f t="shared" si="15"/>
        <v>0.11037330848269042</v>
      </c>
      <c r="M141" s="4">
        <f t="shared" si="16"/>
        <v>2554204.3946181331</v>
      </c>
      <c r="N141" s="4">
        <f t="shared" si="17"/>
        <v>2554147.9073006306</v>
      </c>
    </row>
    <row r="142" spans="1:14" x14ac:dyDescent="0.25">
      <c r="A142" s="49">
        <f t="shared" si="12"/>
        <v>43891</v>
      </c>
      <c r="B142" s="2">
        <f t="shared" si="13"/>
        <v>43911</v>
      </c>
      <c r="C142" s="2">
        <v>43907</v>
      </c>
      <c r="D142" s="50">
        <v>11443.45</v>
      </c>
      <c r="E142" s="50">
        <v>14239.9992717</v>
      </c>
      <c r="F142" s="51">
        <f t="shared" si="14"/>
        <v>-2796.5492716999997</v>
      </c>
      <c r="H142" s="21">
        <v>43907</v>
      </c>
      <c r="I142" s="22">
        <v>11443.45</v>
      </c>
      <c r="J142" s="22">
        <v>14239.9992717</v>
      </c>
      <c r="K142" s="22">
        <v>-2796.5492716999997</v>
      </c>
      <c r="L142" s="24">
        <f t="shared" si="15"/>
        <v>0.2443799091794869</v>
      </c>
      <c r="M142" s="4">
        <f t="shared" si="16"/>
        <v>7820687.8290457986</v>
      </c>
      <c r="N142" s="4">
        <f t="shared" si="17"/>
        <v>19313714.343358524</v>
      </c>
    </row>
    <row r="143" spans="1:14" x14ac:dyDescent="0.25">
      <c r="A143" s="49">
        <f t="shared" si="12"/>
        <v>43891</v>
      </c>
      <c r="B143" s="2">
        <f t="shared" si="13"/>
        <v>43911</v>
      </c>
      <c r="C143" s="2">
        <v>43908</v>
      </c>
      <c r="D143" s="50">
        <v>9683.0400000000009</v>
      </c>
      <c r="E143" s="50">
        <v>9683.0255680999999</v>
      </c>
      <c r="F143" s="51">
        <f t="shared" si="14"/>
        <v>1.4431900001000031E-2</v>
      </c>
      <c r="H143" s="21">
        <v>43908</v>
      </c>
      <c r="I143" s="22">
        <v>9683.0400000000009</v>
      </c>
      <c r="J143" s="22">
        <v>9683.0255680999999</v>
      </c>
      <c r="K143" s="22">
        <v>1.4431900001000031E-2</v>
      </c>
      <c r="L143" s="24">
        <f t="shared" si="15"/>
        <v>1.4904306912911678E-6</v>
      </c>
      <c r="M143" s="4">
        <f t="shared" si="16"/>
        <v>2.0827973763886469E-4</v>
      </c>
      <c r="N143" s="4">
        <f t="shared" si="17"/>
        <v>7820768.5482929526</v>
      </c>
    </row>
    <row r="144" spans="1:14" x14ac:dyDescent="0.25">
      <c r="A144" s="49">
        <f t="shared" si="12"/>
        <v>43891</v>
      </c>
      <c r="B144" s="2">
        <f t="shared" si="13"/>
        <v>43911</v>
      </c>
      <c r="C144" s="2">
        <v>43909</v>
      </c>
      <c r="D144" s="50">
        <v>11252.95</v>
      </c>
      <c r="E144" s="50">
        <v>14659.164260699999</v>
      </c>
      <c r="F144" s="51">
        <f t="shared" si="14"/>
        <v>-3406.2142606999987</v>
      </c>
      <c r="H144" s="21">
        <v>43909</v>
      </c>
      <c r="I144" s="22">
        <v>11252.95</v>
      </c>
      <c r="J144" s="22">
        <v>14659.164260699999</v>
      </c>
      <c r="K144" s="22">
        <v>-3406.2142606999987</v>
      </c>
      <c r="L144" s="24">
        <f t="shared" si="15"/>
        <v>0.30269522753589045</v>
      </c>
      <c r="M144" s="4">
        <f t="shared" si="16"/>
        <v>11602295.589796038</v>
      </c>
      <c r="N144" s="4">
        <f t="shared" si="17"/>
        <v>11602393.906291503</v>
      </c>
    </row>
    <row r="145" spans="1:14" x14ac:dyDescent="0.25">
      <c r="A145" s="49">
        <f t="shared" si="12"/>
        <v>43891</v>
      </c>
      <c r="B145" s="2">
        <f t="shared" si="13"/>
        <v>43911</v>
      </c>
      <c r="C145" s="2">
        <v>43910</v>
      </c>
      <c r="D145" s="50">
        <v>17136.03</v>
      </c>
      <c r="E145" s="50">
        <v>15685.700526299999</v>
      </c>
      <c r="F145" s="51">
        <f t="shared" si="14"/>
        <v>1450.3294736999997</v>
      </c>
      <c r="H145" s="21">
        <v>43910</v>
      </c>
      <c r="I145" s="22">
        <v>17136.03</v>
      </c>
      <c r="J145" s="22">
        <v>15685.700526299999</v>
      </c>
      <c r="K145" s="22">
        <v>1450.3294736999997</v>
      </c>
      <c r="L145" s="24">
        <f t="shared" si="15"/>
        <v>8.4636259022655758E-2</v>
      </c>
      <c r="M145" s="4">
        <f t="shared" si="16"/>
        <v>2103455.582282918</v>
      </c>
      <c r="N145" s="4">
        <f t="shared" si="17"/>
        <v>23586017.044139881</v>
      </c>
    </row>
    <row r="146" spans="1:14" x14ac:dyDescent="0.25">
      <c r="A146" s="49">
        <f t="shared" si="12"/>
        <v>43891</v>
      </c>
      <c r="B146" s="2">
        <f t="shared" si="13"/>
        <v>43911</v>
      </c>
      <c r="C146" s="2">
        <v>43911</v>
      </c>
      <c r="D146" s="50">
        <v>12829.74</v>
      </c>
      <c r="E146" s="50">
        <v>13818.106547400001</v>
      </c>
      <c r="F146" s="51">
        <f t="shared" si="14"/>
        <v>-988.36654740000085</v>
      </c>
      <c r="H146" s="21">
        <v>43911</v>
      </c>
      <c r="I146" s="22">
        <v>12829.74</v>
      </c>
      <c r="J146" s="22">
        <v>13818.106547400001</v>
      </c>
      <c r="K146" s="22">
        <v>-988.36654740000085</v>
      </c>
      <c r="L146" s="24">
        <f t="shared" si="15"/>
        <v>7.7037145522824382E-2</v>
      </c>
      <c r="M146" s="4">
        <f t="shared" si="16"/>
        <v>976868.43201939808</v>
      </c>
      <c r="N146" s="4">
        <f t="shared" si="17"/>
        <v>5947238.2833289737</v>
      </c>
    </row>
    <row r="147" spans="1:14" x14ac:dyDescent="0.25">
      <c r="A147" s="49">
        <f t="shared" si="12"/>
        <v>43891</v>
      </c>
      <c r="B147" s="2">
        <f t="shared" si="13"/>
        <v>43918</v>
      </c>
      <c r="C147" s="2">
        <v>43912</v>
      </c>
      <c r="D147" s="50">
        <v>9539.56</v>
      </c>
      <c r="E147" s="50">
        <v>13430.581219399999</v>
      </c>
      <c r="F147" s="51">
        <f t="shared" si="14"/>
        <v>-3891.0212193999996</v>
      </c>
      <c r="H147" s="21">
        <v>43912</v>
      </c>
      <c r="I147" s="22">
        <v>9539.56</v>
      </c>
      <c r="J147" s="22">
        <v>13430.581219399999</v>
      </c>
      <c r="K147" s="22">
        <v>-3891.0212193999996</v>
      </c>
      <c r="L147" s="24">
        <f t="shared" si="15"/>
        <v>0.40788267167458453</v>
      </c>
      <c r="M147" s="4">
        <f t="shared" si="16"/>
        <v>15140046.12982106</v>
      </c>
      <c r="N147" s="4">
        <f t="shared" si="17"/>
        <v>8425404.1448834203</v>
      </c>
    </row>
    <row r="148" spans="1:14" x14ac:dyDescent="0.25">
      <c r="A148" s="49">
        <f t="shared" si="12"/>
        <v>43891</v>
      </c>
      <c r="B148" s="2">
        <f t="shared" si="13"/>
        <v>43918</v>
      </c>
      <c r="C148" s="2">
        <v>43913</v>
      </c>
      <c r="D148" s="50">
        <v>8074.7</v>
      </c>
      <c r="E148" s="50">
        <v>8074.6920247999997</v>
      </c>
      <c r="F148" s="51">
        <f t="shared" si="14"/>
        <v>7.9752000001462875E-3</v>
      </c>
      <c r="H148" s="21">
        <v>43913</v>
      </c>
      <c r="I148" s="22">
        <v>8074.7</v>
      </c>
      <c r="J148" s="22">
        <v>8074.6920247999997</v>
      </c>
      <c r="K148" s="22">
        <v>7.9752000001462875E-3</v>
      </c>
      <c r="L148" s="24">
        <f t="shared" si="15"/>
        <v>9.8767756079436847E-7</v>
      </c>
      <c r="M148" s="4">
        <f t="shared" si="16"/>
        <v>6.3603815042333341E-5</v>
      </c>
      <c r="N148" s="4">
        <f t="shared" si="17"/>
        <v>15140108.193229523</v>
      </c>
    </row>
    <row r="149" spans="1:14" x14ac:dyDescent="0.25">
      <c r="A149" s="49">
        <f t="shared" si="12"/>
        <v>43891</v>
      </c>
      <c r="B149" s="2">
        <f t="shared" si="13"/>
        <v>43918</v>
      </c>
      <c r="C149" s="2">
        <v>43914</v>
      </c>
      <c r="D149" s="50">
        <v>9124.0400000000009</v>
      </c>
      <c r="E149" s="50">
        <v>12449.579183600001</v>
      </c>
      <c r="F149" s="51">
        <f t="shared" si="14"/>
        <v>-3325.5391835999999</v>
      </c>
      <c r="H149" s="21">
        <v>43914</v>
      </c>
      <c r="I149" s="22">
        <v>9124.0400000000009</v>
      </c>
      <c r="J149" s="22">
        <v>12449.579183600001</v>
      </c>
      <c r="K149" s="22">
        <v>-3325.5391835999999</v>
      </c>
      <c r="L149" s="24">
        <f t="shared" si="15"/>
        <v>0.36448099565543329</v>
      </c>
      <c r="M149" s="4">
        <f t="shared" si="16"/>
        <v>11059210.861658953</v>
      </c>
      <c r="N149" s="4">
        <f t="shared" si="17"/>
        <v>11059263.905402754</v>
      </c>
    </row>
    <row r="150" spans="1:14" x14ac:dyDescent="0.25">
      <c r="A150" s="49">
        <f t="shared" si="12"/>
        <v>43891</v>
      </c>
      <c r="B150" s="2">
        <f t="shared" si="13"/>
        <v>43918</v>
      </c>
      <c r="C150" s="2">
        <v>43915</v>
      </c>
      <c r="D150" s="50">
        <v>7920.88</v>
      </c>
      <c r="E150" s="50">
        <v>12381.1316671</v>
      </c>
      <c r="F150" s="51">
        <f t="shared" si="14"/>
        <v>-4460.2516671000003</v>
      </c>
      <c r="H150" s="21">
        <v>43915</v>
      </c>
      <c r="I150" s="22">
        <v>7920.88</v>
      </c>
      <c r="J150" s="22">
        <v>12381.1316671</v>
      </c>
      <c r="K150" s="22">
        <v>-4460.2516671000003</v>
      </c>
      <c r="L150" s="24">
        <f t="shared" si="15"/>
        <v>0.56310052255557463</v>
      </c>
      <c r="M150" s="4">
        <f t="shared" si="16"/>
        <v>19893844.933868334</v>
      </c>
      <c r="N150" s="4">
        <f t="shared" si="17"/>
        <v>1287572.4202107387</v>
      </c>
    </row>
    <row r="151" spans="1:14" x14ac:dyDescent="0.25">
      <c r="A151" s="49">
        <f t="shared" si="12"/>
        <v>43891</v>
      </c>
      <c r="B151" s="2">
        <f t="shared" si="13"/>
        <v>43918</v>
      </c>
      <c r="C151" s="2">
        <v>43916</v>
      </c>
      <c r="D151" s="50">
        <v>11071.81</v>
      </c>
      <c r="E151" s="50">
        <v>13017.1952807</v>
      </c>
      <c r="F151" s="51">
        <f t="shared" si="14"/>
        <v>-1945.3852807000003</v>
      </c>
      <c r="H151" s="21">
        <v>43916</v>
      </c>
      <c r="I151" s="22">
        <v>11071.81</v>
      </c>
      <c r="J151" s="22">
        <v>13017.1952807</v>
      </c>
      <c r="K151" s="22">
        <v>-1945.3852807000003</v>
      </c>
      <c r="L151" s="24">
        <f t="shared" si="15"/>
        <v>0.17570616554113558</v>
      </c>
      <c r="M151" s="4">
        <f t="shared" si="16"/>
        <v>3784523.890364219</v>
      </c>
      <c r="N151" s="4">
        <f t="shared" si="17"/>
        <v>6324552.9414445944</v>
      </c>
    </row>
    <row r="152" spans="1:14" x14ac:dyDescent="0.25">
      <c r="A152" s="49">
        <f t="shared" si="12"/>
        <v>43891</v>
      </c>
      <c r="B152" s="2">
        <f t="shared" si="13"/>
        <v>43918</v>
      </c>
      <c r="C152" s="2">
        <v>43917</v>
      </c>
      <c r="D152" s="50">
        <v>16215.11</v>
      </c>
      <c r="E152" s="50">
        <v>16672.383041100002</v>
      </c>
      <c r="F152" s="51">
        <f t="shared" si="14"/>
        <v>-457.27304110000114</v>
      </c>
      <c r="H152" s="21">
        <v>43917</v>
      </c>
      <c r="I152" s="22">
        <v>16215.11</v>
      </c>
      <c r="J152" s="22">
        <v>16672.383041100002</v>
      </c>
      <c r="K152" s="22">
        <v>-457.27304110000114</v>
      </c>
      <c r="L152" s="24">
        <f t="shared" si="15"/>
        <v>2.8200427940359402E-2</v>
      </c>
      <c r="M152" s="4">
        <f t="shared" si="16"/>
        <v>209098.63411684334</v>
      </c>
      <c r="N152" s="4">
        <f t="shared" si="17"/>
        <v>2214478.0376473251</v>
      </c>
    </row>
    <row r="153" spans="1:14" x14ac:dyDescent="0.25">
      <c r="A153" s="49">
        <f t="shared" si="12"/>
        <v>43891</v>
      </c>
      <c r="B153" s="2">
        <f t="shared" si="13"/>
        <v>43918</v>
      </c>
      <c r="C153" s="2">
        <v>43918</v>
      </c>
      <c r="D153" s="50">
        <v>15085.16</v>
      </c>
      <c r="E153" s="50">
        <v>14164.322537</v>
      </c>
      <c r="F153" s="51">
        <f t="shared" si="14"/>
        <v>920.83746299999984</v>
      </c>
      <c r="H153" s="21">
        <v>43918</v>
      </c>
      <c r="I153" s="22">
        <v>15085.16</v>
      </c>
      <c r="J153" s="22">
        <v>14164.322537</v>
      </c>
      <c r="K153" s="22">
        <v>920.83746299999984</v>
      </c>
      <c r="L153" s="24">
        <f t="shared" si="15"/>
        <v>6.1042604983970995E-2</v>
      </c>
      <c r="M153" s="4">
        <f t="shared" si="16"/>
        <v>847941.63326427608</v>
      </c>
      <c r="N153" s="4">
        <f t="shared" si="17"/>
        <v>1899188.5615107587</v>
      </c>
    </row>
    <row r="154" spans="1:14" x14ac:dyDescent="0.25">
      <c r="A154" s="49">
        <f t="shared" si="12"/>
        <v>43891</v>
      </c>
      <c r="B154" s="2">
        <f t="shared" si="13"/>
        <v>43925</v>
      </c>
      <c r="C154" s="2">
        <v>43919</v>
      </c>
      <c r="D154" s="50">
        <v>10344.379999999999</v>
      </c>
      <c r="E154" s="50">
        <v>10344.3672916</v>
      </c>
      <c r="F154" s="51">
        <f t="shared" si="14"/>
        <v>1.2708399999610265E-2</v>
      </c>
      <c r="H154" s="21">
        <v>43919</v>
      </c>
      <c r="I154" s="22">
        <v>10344.379999999999</v>
      </c>
      <c r="J154" s="22">
        <v>10344.3672916</v>
      </c>
      <c r="K154" s="22">
        <v>1.2708399999610265E-2</v>
      </c>
      <c r="L154" s="24">
        <f t="shared" si="15"/>
        <v>1.2285318211057856E-6</v>
      </c>
      <c r="M154" s="4">
        <f t="shared" si="16"/>
        <v>1.6150343055009418E-4</v>
      </c>
      <c r="N154" s="4">
        <f t="shared" si="17"/>
        <v>847918.22868415061</v>
      </c>
    </row>
    <row r="155" spans="1:14" x14ac:dyDescent="0.25">
      <c r="A155" s="49">
        <f t="shared" si="12"/>
        <v>43891</v>
      </c>
      <c r="B155" s="2">
        <f t="shared" si="13"/>
        <v>43925</v>
      </c>
      <c r="C155" s="2">
        <v>43920</v>
      </c>
      <c r="D155" s="50">
        <v>12078.34</v>
      </c>
      <c r="E155" s="50">
        <v>12873.3731009</v>
      </c>
      <c r="F155" s="51">
        <f t="shared" si="14"/>
        <v>-795.03310090000014</v>
      </c>
      <c r="H155" s="21">
        <v>43920</v>
      </c>
      <c r="I155" s="22">
        <v>12078.34</v>
      </c>
      <c r="J155" s="22">
        <v>12873.3731009</v>
      </c>
      <c r="K155" s="22">
        <v>-795.03310090000014</v>
      </c>
      <c r="L155" s="24">
        <f t="shared" si="15"/>
        <v>6.5823043638447015E-2</v>
      </c>
      <c r="M155" s="4">
        <f t="shared" si="16"/>
        <v>632077.63152666984</v>
      </c>
      <c r="N155" s="4">
        <f t="shared" si="17"/>
        <v>632097.8388854916</v>
      </c>
    </row>
    <row r="156" spans="1:14" x14ac:dyDescent="0.25">
      <c r="A156" s="49">
        <f t="shared" si="12"/>
        <v>43891</v>
      </c>
      <c r="B156" s="2">
        <f t="shared" si="13"/>
        <v>43925</v>
      </c>
      <c r="C156" s="2">
        <v>43921</v>
      </c>
      <c r="D156" s="50">
        <v>13787.75</v>
      </c>
      <c r="E156" s="50">
        <v>14670.9197613</v>
      </c>
      <c r="F156" s="51">
        <f t="shared" si="14"/>
        <v>-883.16976129999966</v>
      </c>
      <c r="H156" s="21">
        <v>43921</v>
      </c>
      <c r="I156" s="22">
        <v>13787.75</v>
      </c>
      <c r="J156" s="22">
        <v>14670.9197613</v>
      </c>
      <c r="K156" s="22">
        <v>-883.16976129999966</v>
      </c>
      <c r="L156" s="24">
        <f t="shared" si="15"/>
        <v>6.4054668912621682E-2</v>
      </c>
      <c r="M156" s="4">
        <f t="shared" si="16"/>
        <v>779988.82727469841</v>
      </c>
      <c r="N156" s="4">
        <f t="shared" si="17"/>
        <v>7768.0709064648445</v>
      </c>
    </row>
    <row r="157" spans="1:14" x14ac:dyDescent="0.25">
      <c r="A157" s="49">
        <f t="shared" si="12"/>
        <v>43922</v>
      </c>
      <c r="B157" s="2">
        <f t="shared" si="13"/>
        <v>43925</v>
      </c>
      <c r="C157" s="2">
        <v>43922</v>
      </c>
      <c r="D157" s="50">
        <v>13043.51</v>
      </c>
      <c r="E157" s="50">
        <v>15474.072482600001</v>
      </c>
      <c r="F157" s="51">
        <f t="shared" si="14"/>
        <v>-2430.5624826000003</v>
      </c>
      <c r="H157" s="21">
        <v>43922</v>
      </c>
      <c r="I157" s="22">
        <v>13043.51</v>
      </c>
      <c r="J157" s="22">
        <v>15474.072482600001</v>
      </c>
      <c r="K157" s="22">
        <v>-2430.5624826000003</v>
      </c>
      <c r="L157" s="24">
        <f t="shared" si="15"/>
        <v>0.18634267023216913</v>
      </c>
      <c r="M157" s="4">
        <f t="shared" si="16"/>
        <v>5907633.981822677</v>
      </c>
      <c r="N157" s="4">
        <f t="shared" si="17"/>
        <v>2394424.2339322213</v>
      </c>
    </row>
    <row r="158" spans="1:14" x14ac:dyDescent="0.25">
      <c r="A158" s="49">
        <f t="shared" si="12"/>
        <v>43922</v>
      </c>
      <c r="B158" s="2">
        <f t="shared" si="13"/>
        <v>43925</v>
      </c>
      <c r="C158" s="2">
        <v>43923</v>
      </c>
      <c r="D158" s="50">
        <v>15269.32</v>
      </c>
      <c r="E158" s="50">
        <v>15106.2071927</v>
      </c>
      <c r="F158" s="51">
        <f t="shared" si="14"/>
        <v>163.11280729999999</v>
      </c>
      <c r="H158" s="21">
        <v>43923</v>
      </c>
      <c r="I158" s="22">
        <v>15269.32</v>
      </c>
      <c r="J158" s="22">
        <v>15106.2071927</v>
      </c>
      <c r="K158" s="22">
        <v>163.11280729999999</v>
      </c>
      <c r="L158" s="24">
        <f t="shared" si="15"/>
        <v>1.068238842987114E-2</v>
      </c>
      <c r="M158" s="4">
        <f t="shared" si="16"/>
        <v>26605.787905286928</v>
      </c>
      <c r="N158" s="4">
        <f t="shared" si="17"/>
        <v>6727151.5094378507</v>
      </c>
    </row>
    <row r="159" spans="1:14" x14ac:dyDescent="0.25">
      <c r="A159" s="49">
        <f t="shared" si="12"/>
        <v>43922</v>
      </c>
      <c r="B159" s="2">
        <f t="shared" si="13"/>
        <v>43925</v>
      </c>
      <c r="C159" s="2">
        <v>43924</v>
      </c>
      <c r="D159" s="50">
        <v>14707.15</v>
      </c>
      <c r="E159" s="50">
        <v>16495.262859400002</v>
      </c>
      <c r="F159" s="51">
        <f t="shared" si="14"/>
        <v>-1788.112859400002</v>
      </c>
      <c r="H159" s="21">
        <v>43924</v>
      </c>
      <c r="I159" s="22">
        <v>14707.15</v>
      </c>
      <c r="J159" s="22">
        <v>16495.262859400002</v>
      </c>
      <c r="K159" s="22">
        <v>-1788.112859400002</v>
      </c>
      <c r="L159" s="24">
        <f t="shared" si="15"/>
        <v>0.12158119414026525</v>
      </c>
      <c r="M159" s="4">
        <f t="shared" si="16"/>
        <v>3197347.5979516511</v>
      </c>
      <c r="N159" s="4">
        <f t="shared" si="17"/>
        <v>3807281.6023888672</v>
      </c>
    </row>
    <row r="160" spans="1:14" x14ac:dyDescent="0.25">
      <c r="A160" s="49">
        <f t="shared" si="12"/>
        <v>43922</v>
      </c>
      <c r="B160" s="2">
        <f t="shared" si="13"/>
        <v>43925</v>
      </c>
      <c r="C160" s="2">
        <v>43925</v>
      </c>
      <c r="D160" s="50">
        <v>12823.44</v>
      </c>
      <c r="E160" s="50">
        <v>15097.3118158</v>
      </c>
      <c r="F160" s="51">
        <f t="shared" si="14"/>
        <v>-2273.8718157999992</v>
      </c>
      <c r="H160" s="21">
        <v>43925</v>
      </c>
      <c r="I160" s="22">
        <v>12823.44</v>
      </c>
      <c r="J160" s="22">
        <v>15097.3118158</v>
      </c>
      <c r="K160" s="22">
        <v>-2273.8718157999992</v>
      </c>
      <c r="L160" s="24">
        <f t="shared" si="15"/>
        <v>0.17732151558396181</v>
      </c>
      <c r="M160" s="4">
        <f t="shared" si="16"/>
        <v>5170493.0346895857</v>
      </c>
      <c r="N160" s="4">
        <f t="shared" si="17"/>
        <v>235961.76372281444</v>
      </c>
    </row>
    <row r="161" spans="1:14" x14ac:dyDescent="0.25">
      <c r="A161" s="49">
        <f t="shared" si="12"/>
        <v>43922</v>
      </c>
      <c r="B161" s="2">
        <f t="shared" si="13"/>
        <v>43932</v>
      </c>
      <c r="C161" s="2">
        <v>43926</v>
      </c>
      <c r="D161" s="50">
        <v>12296.26</v>
      </c>
      <c r="E161" s="50">
        <v>15573.7851926</v>
      </c>
      <c r="F161" s="51">
        <f t="shared" si="14"/>
        <v>-3277.5251926000001</v>
      </c>
      <c r="H161" s="21">
        <v>43926</v>
      </c>
      <c r="I161" s="22">
        <v>12296.26</v>
      </c>
      <c r="J161" s="22">
        <v>15573.7851926</v>
      </c>
      <c r="K161" s="22">
        <v>-3277.5251926000001</v>
      </c>
      <c r="L161" s="24">
        <f t="shared" si="15"/>
        <v>0.26654651028849424</v>
      </c>
      <c r="M161" s="4">
        <f t="shared" si="16"/>
        <v>10742171.388127668</v>
      </c>
      <c r="N161" s="4">
        <f t="shared" si="17"/>
        <v>1007320.1007620444</v>
      </c>
    </row>
    <row r="162" spans="1:14" x14ac:dyDescent="0.25">
      <c r="A162" s="49">
        <f t="shared" si="12"/>
        <v>43922</v>
      </c>
      <c r="B162" s="2">
        <f t="shared" si="13"/>
        <v>43932</v>
      </c>
      <c r="C162" s="2">
        <v>43927</v>
      </c>
      <c r="D162" s="50">
        <v>8532.35</v>
      </c>
      <c r="E162" s="50">
        <v>8532.3400194000005</v>
      </c>
      <c r="F162" s="51">
        <f t="shared" si="14"/>
        <v>9.980599999835249E-3</v>
      </c>
      <c r="H162" s="21">
        <v>43927</v>
      </c>
      <c r="I162" s="22">
        <v>8532.35</v>
      </c>
      <c r="J162" s="22">
        <v>8532.3400194000005</v>
      </c>
      <c r="K162" s="22">
        <v>9.980599999835249E-3</v>
      </c>
      <c r="L162" s="24">
        <f t="shared" si="15"/>
        <v>1.1697363563186283E-6</v>
      </c>
      <c r="M162" s="4">
        <f t="shared" si="16"/>
        <v>9.9612376356711374E-5</v>
      </c>
      <c r="N162" s="4">
        <f t="shared" si="17"/>
        <v>10742236.811563153</v>
      </c>
    </row>
    <row r="163" spans="1:14" x14ac:dyDescent="0.25">
      <c r="A163" s="49">
        <f t="shared" si="12"/>
        <v>43922</v>
      </c>
      <c r="B163" s="2">
        <f t="shared" si="13"/>
        <v>43932</v>
      </c>
      <c r="C163" s="2">
        <v>43928</v>
      </c>
      <c r="D163" s="50">
        <v>15376.11</v>
      </c>
      <c r="E163" s="50">
        <v>15139.166062599999</v>
      </c>
      <c r="F163" s="51">
        <f t="shared" si="14"/>
        <v>236.94393740000123</v>
      </c>
      <c r="H163" s="21">
        <v>43928</v>
      </c>
      <c r="I163" s="22">
        <v>15376.11</v>
      </c>
      <c r="J163" s="22">
        <v>15139.166062599999</v>
      </c>
      <c r="K163" s="22">
        <v>236.94393740000123</v>
      </c>
      <c r="L163" s="24">
        <f t="shared" si="15"/>
        <v>1.5409875280548931E-2</v>
      </c>
      <c r="M163" s="4">
        <f t="shared" si="16"/>
        <v>56142.429470615702</v>
      </c>
      <c r="N163" s="4">
        <f t="shared" si="17"/>
        <v>56137.699884904927</v>
      </c>
    </row>
    <row r="164" spans="1:14" x14ac:dyDescent="0.25">
      <c r="A164" s="49">
        <f t="shared" si="12"/>
        <v>43922</v>
      </c>
      <c r="B164" s="2">
        <f t="shared" si="13"/>
        <v>43932</v>
      </c>
      <c r="C164" s="2">
        <v>43929</v>
      </c>
      <c r="D164" s="50">
        <v>11615.48</v>
      </c>
      <c r="E164" s="50">
        <v>14836.4284317</v>
      </c>
      <c r="F164" s="51">
        <f t="shared" si="14"/>
        <v>-3220.9484317000006</v>
      </c>
      <c r="H164" s="21">
        <v>43929</v>
      </c>
      <c r="I164" s="22">
        <v>11615.48</v>
      </c>
      <c r="J164" s="22">
        <v>14836.4284317</v>
      </c>
      <c r="K164" s="22">
        <v>-3220.9484317000006</v>
      </c>
      <c r="L164" s="24">
        <f t="shared" si="15"/>
        <v>0.27729791895814904</v>
      </c>
      <c r="M164" s="4">
        <f t="shared" si="16"/>
        <v>10374508.799670693</v>
      </c>
      <c r="N164" s="4">
        <f t="shared" si="17"/>
        <v>11957019.636280023</v>
      </c>
    </row>
    <row r="165" spans="1:14" x14ac:dyDescent="0.25">
      <c r="A165" s="49">
        <f t="shared" si="12"/>
        <v>43922</v>
      </c>
      <c r="B165" s="2">
        <f t="shared" si="13"/>
        <v>43932</v>
      </c>
      <c r="C165" s="2">
        <v>43930</v>
      </c>
      <c r="D165" s="50">
        <v>11510.45</v>
      </c>
      <c r="E165" s="50">
        <v>11510.443136600001</v>
      </c>
      <c r="F165" s="51">
        <f t="shared" si="14"/>
        <v>6.8633999999292428E-3</v>
      </c>
      <c r="H165" s="21">
        <v>43930</v>
      </c>
      <c r="I165" s="22">
        <v>11510.45</v>
      </c>
      <c r="J165" s="22">
        <v>11510.443136600001</v>
      </c>
      <c r="K165" s="22">
        <v>6.8633999999292428E-3</v>
      </c>
      <c r="L165" s="24">
        <f t="shared" si="15"/>
        <v>5.962755582908785E-7</v>
      </c>
      <c r="M165" s="4">
        <f t="shared" si="16"/>
        <v>4.7106259559028729E-5</v>
      </c>
      <c r="N165" s="4">
        <f t="shared" si="17"/>
        <v>10374553.013032731</v>
      </c>
    </row>
    <row r="166" spans="1:14" x14ac:dyDescent="0.25">
      <c r="A166" s="49">
        <f t="shared" si="12"/>
        <v>43922</v>
      </c>
      <c r="B166" s="2">
        <f t="shared" si="13"/>
        <v>43932</v>
      </c>
      <c r="C166" s="2">
        <v>43931</v>
      </c>
      <c r="D166" s="50">
        <v>18451.45</v>
      </c>
      <c r="E166" s="50">
        <v>16928.540519800001</v>
      </c>
      <c r="F166" s="51">
        <f t="shared" si="14"/>
        <v>1522.9094802</v>
      </c>
      <c r="H166" s="21">
        <v>43931</v>
      </c>
      <c r="I166" s="22">
        <v>18451.45</v>
      </c>
      <c r="J166" s="22">
        <v>16928.540519800001</v>
      </c>
      <c r="K166" s="22">
        <v>1522.9094802</v>
      </c>
      <c r="L166" s="24">
        <f t="shared" si="15"/>
        <v>8.2536032680358445E-2</v>
      </c>
      <c r="M166" s="4">
        <f t="shared" si="16"/>
        <v>2319253.2848830339</v>
      </c>
      <c r="N166" s="4">
        <f t="shared" si="17"/>
        <v>2319232.3802562878</v>
      </c>
    </row>
    <row r="167" spans="1:14" x14ac:dyDescent="0.25">
      <c r="A167" s="49">
        <f t="shared" si="12"/>
        <v>43922</v>
      </c>
      <c r="B167" s="2">
        <f t="shared" si="13"/>
        <v>43932</v>
      </c>
      <c r="C167" s="2">
        <v>43932</v>
      </c>
      <c r="D167" s="50">
        <v>11052.54</v>
      </c>
      <c r="E167" s="50">
        <v>15120.639823400001</v>
      </c>
      <c r="F167" s="51">
        <f t="shared" si="14"/>
        <v>-4068.0998233999999</v>
      </c>
      <c r="H167" s="21">
        <v>43932</v>
      </c>
      <c r="I167" s="22">
        <v>11052.54</v>
      </c>
      <c r="J167" s="22">
        <v>15120.639823400001</v>
      </c>
      <c r="K167" s="22">
        <v>-4068.0998233999999</v>
      </c>
      <c r="L167" s="24">
        <f t="shared" si="15"/>
        <v>0.36806922421452443</v>
      </c>
      <c r="M167" s="4">
        <f t="shared" si="16"/>
        <v>16549436.17314711</v>
      </c>
      <c r="N167" s="4">
        <f t="shared" si="17"/>
        <v>31259385.032941755</v>
      </c>
    </row>
    <row r="168" spans="1:14" x14ac:dyDescent="0.25">
      <c r="A168" s="49">
        <f t="shared" si="12"/>
        <v>43922</v>
      </c>
      <c r="B168" s="2">
        <f t="shared" si="13"/>
        <v>43939</v>
      </c>
      <c r="C168" s="2">
        <v>43933</v>
      </c>
      <c r="D168" s="50">
        <v>8579.5400000000009</v>
      </c>
      <c r="E168" s="50">
        <v>8579.5323012999997</v>
      </c>
      <c r="F168" s="51">
        <f t="shared" si="14"/>
        <v>7.6987000011286E-3</v>
      </c>
      <c r="H168" s="21">
        <v>43933</v>
      </c>
      <c r="I168" s="22">
        <v>8579.5400000000009</v>
      </c>
      <c r="J168" s="22">
        <v>8579.5323012999997</v>
      </c>
      <c r="K168" s="22">
        <v>7.6987000011286E-3</v>
      </c>
      <c r="L168" s="24">
        <f t="shared" si="15"/>
        <v>8.9733249115087741E-7</v>
      </c>
      <c r="M168" s="4">
        <f t="shared" si="16"/>
        <v>5.9269981707377504E-5</v>
      </c>
      <c r="N168" s="4">
        <f t="shared" si="17"/>
        <v>16549498.81136661</v>
      </c>
    </row>
    <row r="169" spans="1:14" x14ac:dyDescent="0.25">
      <c r="A169" s="49">
        <f t="shared" si="12"/>
        <v>43922</v>
      </c>
      <c r="B169" s="2">
        <f t="shared" si="13"/>
        <v>43939</v>
      </c>
      <c r="C169" s="2">
        <v>43934</v>
      </c>
      <c r="D169" s="50">
        <v>10632.89</v>
      </c>
      <c r="E169" s="50">
        <v>10632.883907699999</v>
      </c>
      <c r="F169" s="51">
        <f t="shared" si="14"/>
        <v>6.0923000000911998E-3</v>
      </c>
      <c r="H169" s="21">
        <v>43934</v>
      </c>
      <c r="I169" s="22">
        <v>10632.89</v>
      </c>
      <c r="J169" s="22">
        <v>10632.883907699999</v>
      </c>
      <c r="K169" s="22">
        <v>6.0923000000911998E-3</v>
      </c>
      <c r="L169" s="24">
        <f t="shared" si="15"/>
        <v>5.7296746228835244E-7</v>
      </c>
      <c r="M169" s="4">
        <f t="shared" si="16"/>
        <v>3.7116119291111232E-5</v>
      </c>
      <c r="N169" s="4">
        <f t="shared" si="17"/>
        <v>2.5805209633329594E-6</v>
      </c>
    </row>
    <row r="170" spans="1:14" x14ac:dyDescent="0.25">
      <c r="A170" s="49">
        <f t="shared" si="12"/>
        <v>43922</v>
      </c>
      <c r="B170" s="2">
        <f t="shared" si="13"/>
        <v>43939</v>
      </c>
      <c r="C170" s="2">
        <v>43935</v>
      </c>
      <c r="D170" s="50">
        <v>15741.64</v>
      </c>
      <c r="E170" s="50">
        <v>14177.2362772</v>
      </c>
      <c r="F170" s="51">
        <f t="shared" si="14"/>
        <v>1564.4037227999997</v>
      </c>
      <c r="H170" s="21">
        <v>43935</v>
      </c>
      <c r="I170" s="22">
        <v>15741.64</v>
      </c>
      <c r="J170" s="22">
        <v>14177.2362772</v>
      </c>
      <c r="K170" s="22">
        <v>1564.4037227999997</v>
      </c>
      <c r="L170" s="24">
        <f t="shared" si="15"/>
        <v>9.9379970752729696E-2</v>
      </c>
      <c r="M170" s="4">
        <f t="shared" si="16"/>
        <v>2447359.0079104984</v>
      </c>
      <c r="N170" s="4">
        <f t="shared" si="17"/>
        <v>2447339.9463140136</v>
      </c>
    </row>
    <row r="171" spans="1:14" x14ac:dyDescent="0.25">
      <c r="A171" s="49">
        <f t="shared" si="12"/>
        <v>43922</v>
      </c>
      <c r="B171" s="2">
        <f t="shared" si="13"/>
        <v>43939</v>
      </c>
      <c r="C171" s="2">
        <v>43936</v>
      </c>
      <c r="D171" s="50">
        <v>30816.51</v>
      </c>
      <c r="E171" s="50">
        <v>28856.9406332</v>
      </c>
      <c r="F171" s="51">
        <f t="shared" si="14"/>
        <v>1959.5693667999985</v>
      </c>
      <c r="H171" s="21">
        <v>43936</v>
      </c>
      <c r="I171" s="22">
        <v>30816.51</v>
      </c>
      <c r="J171" s="22">
        <v>28856.9406332</v>
      </c>
      <c r="K171" s="22">
        <v>1959.5693667999985</v>
      </c>
      <c r="L171" s="24">
        <f t="shared" si="15"/>
        <v>6.3588296234713099E-2</v>
      </c>
      <c r="M171" s="4">
        <f t="shared" si="16"/>
        <v>3839912.1033009472</v>
      </c>
      <c r="N171" s="4">
        <f t="shared" si="17"/>
        <v>156155.88619793378</v>
      </c>
    </row>
    <row r="172" spans="1:14" x14ac:dyDescent="0.25">
      <c r="A172" s="49">
        <f t="shared" si="12"/>
        <v>43922</v>
      </c>
      <c r="B172" s="2">
        <f t="shared" si="13"/>
        <v>43939</v>
      </c>
      <c r="C172" s="2">
        <v>43937</v>
      </c>
      <c r="D172" s="50">
        <v>25301.34</v>
      </c>
      <c r="E172" s="50">
        <v>27480.2407853</v>
      </c>
      <c r="F172" s="51">
        <f t="shared" si="14"/>
        <v>-2178.9007853000003</v>
      </c>
      <c r="H172" s="21">
        <v>43937</v>
      </c>
      <c r="I172" s="22">
        <v>25301.34</v>
      </c>
      <c r="J172" s="22">
        <v>27480.2407853</v>
      </c>
      <c r="K172" s="22">
        <v>-2178.9007853000003</v>
      </c>
      <c r="L172" s="24">
        <f t="shared" si="15"/>
        <v>8.6117999493307479E-2</v>
      </c>
      <c r="M172" s="4">
        <f t="shared" si="16"/>
        <v>4747608.6321809581</v>
      </c>
      <c r="N172" s="4">
        <f t="shared" si="17"/>
        <v>17126935.199822586</v>
      </c>
    </row>
    <row r="173" spans="1:14" x14ac:dyDescent="0.25">
      <c r="A173" s="49">
        <f t="shared" si="12"/>
        <v>43922</v>
      </c>
      <c r="B173" s="2">
        <f t="shared" si="13"/>
        <v>43939</v>
      </c>
      <c r="C173" s="2">
        <v>43938</v>
      </c>
      <c r="D173" s="50">
        <v>24682.639999999999</v>
      </c>
      <c r="E173" s="50">
        <v>26681.511883300002</v>
      </c>
      <c r="F173" s="51">
        <f t="shared" si="14"/>
        <v>-1998.8718833000021</v>
      </c>
      <c r="H173" s="21">
        <v>43938</v>
      </c>
      <c r="I173" s="22">
        <v>24682.639999999999</v>
      </c>
      <c r="J173" s="22">
        <v>26681.511883300002</v>
      </c>
      <c r="K173" s="22">
        <v>-1998.8718833000021</v>
      </c>
      <c r="L173" s="24">
        <f t="shared" si="15"/>
        <v>8.0982904717647797E-2</v>
      </c>
      <c r="M173" s="4">
        <f t="shared" si="16"/>
        <v>3995488.805847297</v>
      </c>
      <c r="N173" s="4">
        <f t="shared" si="17"/>
        <v>32410.405555324956</v>
      </c>
    </row>
    <row r="174" spans="1:14" x14ac:dyDescent="0.25">
      <c r="A174" s="49">
        <f t="shared" si="12"/>
        <v>43922</v>
      </c>
      <c r="B174" s="2">
        <f t="shared" si="13"/>
        <v>43939</v>
      </c>
      <c r="C174" s="2">
        <v>43939</v>
      </c>
      <c r="D174" s="50">
        <v>22510.2</v>
      </c>
      <c r="E174" s="50">
        <v>20315.683656500001</v>
      </c>
      <c r="F174" s="51">
        <f t="shared" si="14"/>
        <v>2194.5163434999995</v>
      </c>
      <c r="H174" s="21">
        <v>43939</v>
      </c>
      <c r="I174" s="22">
        <v>22510.2</v>
      </c>
      <c r="J174" s="22">
        <v>20315.683656500001</v>
      </c>
      <c r="K174" s="22">
        <v>2194.5163434999995</v>
      </c>
      <c r="L174" s="24">
        <f t="shared" si="15"/>
        <v>9.7489864305959045E-2</v>
      </c>
      <c r="M174" s="4">
        <f t="shared" si="16"/>
        <v>4815901.9818886081</v>
      </c>
      <c r="N174" s="4">
        <f t="shared" si="17"/>
        <v>17584504.82066486</v>
      </c>
    </row>
    <row r="175" spans="1:14" x14ac:dyDescent="0.25">
      <c r="A175" s="49">
        <f t="shared" si="12"/>
        <v>43922</v>
      </c>
      <c r="B175" s="2">
        <f t="shared" si="13"/>
        <v>43946</v>
      </c>
      <c r="C175" s="2">
        <v>43940</v>
      </c>
      <c r="D175" s="50">
        <v>19743.22</v>
      </c>
      <c r="E175" s="50">
        <v>17742.785582199998</v>
      </c>
      <c r="F175" s="51">
        <f t="shared" si="14"/>
        <v>2000.4344178000028</v>
      </c>
      <c r="H175" s="21">
        <v>43940</v>
      </c>
      <c r="I175" s="22">
        <v>19743.22</v>
      </c>
      <c r="J175" s="22">
        <v>17742.785582199998</v>
      </c>
      <c r="K175" s="22">
        <v>2000.4344178000028</v>
      </c>
      <c r="L175" s="24">
        <f t="shared" si="15"/>
        <v>0.10132260177417882</v>
      </c>
      <c r="M175" s="4">
        <f t="shared" si="16"/>
        <v>4001737.8599188365</v>
      </c>
      <c r="N175" s="4">
        <f t="shared" si="17"/>
        <v>37667.793883419021</v>
      </c>
    </row>
    <row r="176" spans="1:14" x14ac:dyDescent="0.25">
      <c r="A176" s="49">
        <f t="shared" si="12"/>
        <v>43922</v>
      </c>
      <c r="B176" s="2">
        <f t="shared" si="13"/>
        <v>43946</v>
      </c>
      <c r="C176" s="2">
        <v>43941</v>
      </c>
      <c r="D176" s="50">
        <v>13725.7</v>
      </c>
      <c r="E176" s="50">
        <v>12376.2208445</v>
      </c>
      <c r="F176" s="51">
        <f t="shared" si="14"/>
        <v>1349.4791555000011</v>
      </c>
      <c r="H176" s="21">
        <v>43941</v>
      </c>
      <c r="I176" s="22">
        <v>13725.7</v>
      </c>
      <c r="J176" s="22">
        <v>12376.2208445</v>
      </c>
      <c r="K176" s="22">
        <v>1349.4791555000011</v>
      </c>
      <c r="L176" s="24">
        <f t="shared" si="15"/>
        <v>9.8317692758839337E-2</v>
      </c>
      <c r="M176" s="4">
        <f t="shared" si="16"/>
        <v>1821093.991128996</v>
      </c>
      <c r="N176" s="4">
        <f t="shared" si="17"/>
        <v>423742.75351606414</v>
      </c>
    </row>
    <row r="177" spans="1:14" x14ac:dyDescent="0.25">
      <c r="A177" s="49">
        <f t="shared" si="12"/>
        <v>43922</v>
      </c>
      <c r="B177" s="2">
        <f t="shared" si="13"/>
        <v>43946</v>
      </c>
      <c r="C177" s="2">
        <v>43942</v>
      </c>
      <c r="D177" s="50">
        <v>12943.02</v>
      </c>
      <c r="E177" s="50">
        <v>12351.339142500001</v>
      </c>
      <c r="F177" s="51">
        <f t="shared" si="14"/>
        <v>591.68085749999955</v>
      </c>
      <c r="H177" s="21">
        <v>43942</v>
      </c>
      <c r="I177" s="22">
        <v>12943.02</v>
      </c>
      <c r="J177" s="22">
        <v>12351.339142500001</v>
      </c>
      <c r="K177" s="22">
        <v>591.68085749999955</v>
      </c>
      <c r="L177" s="24">
        <f t="shared" si="15"/>
        <v>4.5714281326923664E-2</v>
      </c>
      <c r="M177" s="4">
        <f t="shared" si="16"/>
        <v>350086.23713193479</v>
      </c>
      <c r="N177" s="4">
        <f t="shared" si="17"/>
        <v>574258.26045169914</v>
      </c>
    </row>
    <row r="178" spans="1:14" x14ac:dyDescent="0.25">
      <c r="A178" s="49">
        <f t="shared" si="12"/>
        <v>43922</v>
      </c>
      <c r="B178" s="2">
        <f t="shared" si="13"/>
        <v>43946</v>
      </c>
      <c r="C178" s="2">
        <v>43943</v>
      </c>
      <c r="D178" s="50">
        <v>15952.19</v>
      </c>
      <c r="E178" s="50">
        <v>12321.7842581</v>
      </c>
      <c r="F178" s="51">
        <f t="shared" si="14"/>
        <v>3630.4057419000001</v>
      </c>
      <c r="H178" s="21">
        <v>43943</v>
      </c>
      <c r="I178" s="22">
        <v>15952.19</v>
      </c>
      <c r="J178" s="22">
        <v>12321.7842581</v>
      </c>
      <c r="K178" s="22">
        <v>3630.4057419000001</v>
      </c>
      <c r="L178" s="24">
        <f t="shared" si="15"/>
        <v>0.22758039754416165</v>
      </c>
      <c r="M178" s="4">
        <f t="shared" si="16"/>
        <v>13179845.850820489</v>
      </c>
      <c r="N178" s="4">
        <f t="shared" si="17"/>
        <v>9233848.9230717961</v>
      </c>
    </row>
    <row r="179" spans="1:14" x14ac:dyDescent="0.25">
      <c r="A179" s="49">
        <f t="shared" si="12"/>
        <v>43922</v>
      </c>
      <c r="B179" s="2">
        <f t="shared" si="13"/>
        <v>43946</v>
      </c>
      <c r="C179" s="2">
        <v>43944</v>
      </c>
      <c r="D179" s="50">
        <v>18648.8</v>
      </c>
      <c r="E179" s="50">
        <v>12545.2309652</v>
      </c>
      <c r="F179" s="51">
        <f t="shared" si="14"/>
        <v>6103.5690347999989</v>
      </c>
      <c r="H179" s="21">
        <v>43944</v>
      </c>
      <c r="I179" s="22">
        <v>18648.8</v>
      </c>
      <c r="J179" s="22">
        <v>12545.2309652</v>
      </c>
      <c r="K179" s="22">
        <v>6103.5690347999989</v>
      </c>
      <c r="L179" s="24">
        <f t="shared" si="15"/>
        <v>0.32729017603277416</v>
      </c>
      <c r="M179" s="4">
        <f t="shared" si="16"/>
        <v>37253554.962569393</v>
      </c>
      <c r="N179" s="4">
        <f t="shared" si="17"/>
        <v>6116536.6733479658</v>
      </c>
    </row>
    <row r="180" spans="1:14" x14ac:dyDescent="0.25">
      <c r="A180" s="49">
        <f t="shared" si="12"/>
        <v>43922</v>
      </c>
      <c r="B180" s="2">
        <f t="shared" si="13"/>
        <v>43946</v>
      </c>
      <c r="C180" s="2">
        <v>43945</v>
      </c>
      <c r="D180" s="50">
        <v>20721.189999999999</v>
      </c>
      <c r="E180" s="50">
        <v>19749.0754438</v>
      </c>
      <c r="F180" s="51">
        <f t="shared" si="14"/>
        <v>972.11455619999833</v>
      </c>
      <c r="H180" s="21">
        <v>43945</v>
      </c>
      <c r="I180" s="22">
        <v>20721.189999999999</v>
      </c>
      <c r="J180" s="22">
        <v>19749.0754438</v>
      </c>
      <c r="K180" s="22">
        <v>972.11455619999833</v>
      </c>
      <c r="L180" s="24">
        <f t="shared" si="15"/>
        <v>4.6914031298395428E-2</v>
      </c>
      <c r="M180" s="4">
        <f t="shared" si="16"/>
        <v>945006.71037591971</v>
      </c>
      <c r="N180" s="4">
        <f t="shared" si="17"/>
        <v>26331825.065944005</v>
      </c>
    </row>
    <row r="181" spans="1:14" x14ac:dyDescent="0.25">
      <c r="A181" s="49">
        <f t="shared" si="12"/>
        <v>43922</v>
      </c>
      <c r="B181" s="2">
        <f t="shared" si="13"/>
        <v>43946</v>
      </c>
      <c r="C181" s="2">
        <v>43946</v>
      </c>
      <c r="D181" s="50">
        <v>13892.82</v>
      </c>
      <c r="E181" s="50">
        <v>15850.437240699999</v>
      </c>
      <c r="F181" s="51">
        <f t="shared" si="14"/>
        <v>-1957.6172406999995</v>
      </c>
      <c r="H181" s="21">
        <v>43946</v>
      </c>
      <c r="I181" s="22">
        <v>13892.82</v>
      </c>
      <c r="J181" s="22">
        <v>15850.437240699999</v>
      </c>
      <c r="K181" s="22">
        <v>-1957.6172406999995</v>
      </c>
      <c r="L181" s="24">
        <f t="shared" si="15"/>
        <v>0.14090855857198176</v>
      </c>
      <c r="M181" s="4">
        <f t="shared" si="16"/>
        <v>3832265.2610858795</v>
      </c>
      <c r="N181" s="4">
        <f t="shared" si="17"/>
        <v>8583328.4017668907</v>
      </c>
    </row>
    <row r="182" spans="1:14" x14ac:dyDescent="0.25">
      <c r="A182" s="49">
        <f t="shared" si="12"/>
        <v>43922</v>
      </c>
      <c r="B182" s="2">
        <f t="shared" si="13"/>
        <v>43953</v>
      </c>
      <c r="C182" s="2">
        <v>43947</v>
      </c>
      <c r="D182" s="50">
        <v>16570.16</v>
      </c>
      <c r="E182" s="50">
        <v>13162.0516309</v>
      </c>
      <c r="F182" s="51">
        <f t="shared" si="14"/>
        <v>3408.1083691000003</v>
      </c>
      <c r="H182" s="21">
        <v>43947</v>
      </c>
      <c r="I182" s="22">
        <v>16570.16</v>
      </c>
      <c r="J182" s="22">
        <v>13162.0516309</v>
      </c>
      <c r="K182" s="22">
        <v>3408.1083691000003</v>
      </c>
      <c r="L182" s="24">
        <f t="shared" si="15"/>
        <v>0.20567745689238973</v>
      </c>
      <c r="M182" s="4">
        <f t="shared" si="16"/>
        <v>11615202.655529464</v>
      </c>
      <c r="N182" s="4">
        <f t="shared" si="17"/>
        <v>28791011.319663581</v>
      </c>
    </row>
    <row r="183" spans="1:14" x14ac:dyDescent="0.25">
      <c r="A183" s="49">
        <f t="shared" si="12"/>
        <v>43922</v>
      </c>
      <c r="B183" s="2">
        <f t="shared" si="13"/>
        <v>43953</v>
      </c>
      <c r="C183" s="2">
        <v>43948</v>
      </c>
      <c r="D183" s="50">
        <v>15224.51</v>
      </c>
      <c r="E183" s="50">
        <v>13846.6755256</v>
      </c>
      <c r="F183" s="51">
        <f t="shared" si="14"/>
        <v>1377.8344744000005</v>
      </c>
      <c r="H183" s="21">
        <v>43948</v>
      </c>
      <c r="I183" s="22">
        <v>15224.51</v>
      </c>
      <c r="J183" s="22">
        <v>13846.6755256</v>
      </c>
      <c r="K183" s="22">
        <v>1377.8344744000005</v>
      </c>
      <c r="L183" s="24">
        <f t="shared" si="15"/>
        <v>9.0501071916271894E-2</v>
      </c>
      <c r="M183" s="4">
        <f t="shared" si="16"/>
        <v>1898427.8388451259</v>
      </c>
      <c r="N183" s="4">
        <f t="shared" si="17"/>
        <v>4122012.0875003058</v>
      </c>
    </row>
    <row r="184" spans="1:14" x14ac:dyDescent="0.25">
      <c r="A184" s="49">
        <f t="shared" si="12"/>
        <v>43922</v>
      </c>
      <c r="B184" s="2">
        <f t="shared" si="13"/>
        <v>43953</v>
      </c>
      <c r="C184" s="2">
        <v>43949</v>
      </c>
      <c r="D184" s="50">
        <v>18051.61</v>
      </c>
      <c r="E184" s="50">
        <v>17654.2218302</v>
      </c>
      <c r="F184" s="51">
        <f t="shared" si="14"/>
        <v>397.38816980000047</v>
      </c>
      <c r="H184" s="21">
        <v>43949</v>
      </c>
      <c r="I184" s="22">
        <v>18051.61</v>
      </c>
      <c r="J184" s="22">
        <v>17654.2218302</v>
      </c>
      <c r="K184" s="22">
        <v>397.38816980000047</v>
      </c>
      <c r="L184" s="24">
        <f t="shared" si="15"/>
        <v>2.2014001510114636E-2</v>
      </c>
      <c r="M184" s="4">
        <f t="shared" si="16"/>
        <v>157917.35749699399</v>
      </c>
      <c r="N184" s="4">
        <f t="shared" si="17"/>
        <v>961274.95620379609</v>
      </c>
    </row>
    <row r="185" spans="1:14" x14ac:dyDescent="0.25">
      <c r="A185" s="49">
        <f t="shared" si="12"/>
        <v>43922</v>
      </c>
      <c r="B185" s="2">
        <f t="shared" si="13"/>
        <v>43953</v>
      </c>
      <c r="C185" s="2">
        <v>43950</v>
      </c>
      <c r="D185" s="50">
        <v>17641.54</v>
      </c>
      <c r="E185" s="50">
        <v>18126.9142588</v>
      </c>
      <c r="F185" s="51">
        <f t="shared" si="14"/>
        <v>-485.37425879999864</v>
      </c>
      <c r="H185" s="21">
        <v>43950</v>
      </c>
      <c r="I185" s="22">
        <v>17641.54</v>
      </c>
      <c r="J185" s="22">
        <v>18126.9142588</v>
      </c>
      <c r="K185" s="22">
        <v>-485.37425879999864</v>
      </c>
      <c r="L185" s="24">
        <f t="shared" si="15"/>
        <v>2.7513145609736941E-2</v>
      </c>
      <c r="M185" s="4">
        <f t="shared" si="16"/>
        <v>235588.17110564807</v>
      </c>
      <c r="N185" s="4">
        <f t="shared" si="17"/>
        <v>779269.50534776854</v>
      </c>
    </row>
    <row r="186" spans="1:14" x14ac:dyDescent="0.25">
      <c r="A186" s="49">
        <f t="shared" si="12"/>
        <v>43922</v>
      </c>
      <c r="B186" s="2">
        <f t="shared" si="13"/>
        <v>43953</v>
      </c>
      <c r="C186" s="2">
        <v>43951</v>
      </c>
      <c r="D186" s="50">
        <v>25451.57</v>
      </c>
      <c r="E186" s="50">
        <v>14525.393304499999</v>
      </c>
      <c r="F186" s="51">
        <f t="shared" si="14"/>
        <v>10926.1766955</v>
      </c>
      <c r="H186" s="21">
        <v>43951</v>
      </c>
      <c r="I186" s="22">
        <v>25451.57</v>
      </c>
      <c r="J186" s="22">
        <v>14525.393304499999</v>
      </c>
      <c r="K186" s="22">
        <v>10926.1766955</v>
      </c>
      <c r="L186" s="24">
        <f t="shared" si="15"/>
        <v>0.42929283716092959</v>
      </c>
      <c r="M186" s="4">
        <f t="shared" si="16"/>
        <v>119381337.1812873</v>
      </c>
      <c r="N186" s="4">
        <f t="shared" si="17"/>
        <v>130223495.18258521</v>
      </c>
    </row>
    <row r="187" spans="1:14" x14ac:dyDescent="0.25">
      <c r="A187" s="49">
        <f t="shared" si="12"/>
        <v>43952</v>
      </c>
      <c r="B187" s="2">
        <f t="shared" si="13"/>
        <v>43953</v>
      </c>
      <c r="C187" s="2">
        <v>43952</v>
      </c>
      <c r="D187" s="50">
        <v>29710.34</v>
      </c>
      <c r="E187" s="50">
        <v>29344.1704943</v>
      </c>
      <c r="F187" s="51">
        <f t="shared" si="14"/>
        <v>366.16950569999972</v>
      </c>
      <c r="H187" s="21">
        <v>43952</v>
      </c>
      <c r="I187" s="22">
        <v>29710.34</v>
      </c>
      <c r="J187" s="22">
        <v>29344.1704943</v>
      </c>
      <c r="K187" s="22">
        <v>366.16950569999972</v>
      </c>
      <c r="L187" s="24">
        <f t="shared" si="15"/>
        <v>1.2324648782208474E-2</v>
      </c>
      <c r="M187" s="4">
        <f t="shared" si="16"/>
        <v>134080.10690458212</v>
      </c>
      <c r="N187" s="4">
        <f t="shared" si="17"/>
        <v>111513751.8486277</v>
      </c>
    </row>
    <row r="188" spans="1:14" x14ac:dyDescent="0.25">
      <c r="A188" s="49">
        <f t="shared" si="12"/>
        <v>43952</v>
      </c>
      <c r="B188" s="2">
        <f t="shared" si="13"/>
        <v>43953</v>
      </c>
      <c r="C188" s="2">
        <v>43953</v>
      </c>
      <c r="D188" s="50">
        <v>22539.75</v>
      </c>
      <c r="E188" s="50">
        <v>22252.223626300001</v>
      </c>
      <c r="F188" s="51">
        <f t="shared" si="14"/>
        <v>287.52637369999866</v>
      </c>
      <c r="H188" s="21">
        <v>43953</v>
      </c>
      <c r="I188" s="22">
        <v>22539.75</v>
      </c>
      <c r="J188" s="22">
        <v>22252.223626300001</v>
      </c>
      <c r="K188" s="22">
        <v>287.52637369999866</v>
      </c>
      <c r="L188" s="24">
        <f t="shared" si="15"/>
        <v>1.2756413611508498E-2</v>
      </c>
      <c r="M188" s="4">
        <f t="shared" si="16"/>
        <v>82671.415573071281</v>
      </c>
      <c r="N188" s="4">
        <f t="shared" si="17"/>
        <v>6184.7422107695911</v>
      </c>
    </row>
    <row r="189" spans="1:14" x14ac:dyDescent="0.25">
      <c r="A189" s="49">
        <f t="shared" si="12"/>
        <v>43952</v>
      </c>
      <c r="B189" s="2">
        <f t="shared" si="13"/>
        <v>43960</v>
      </c>
      <c r="C189" s="2">
        <v>43954</v>
      </c>
      <c r="D189" s="50">
        <v>18018.349999999999</v>
      </c>
      <c r="E189" s="50">
        <v>19487.819986400002</v>
      </c>
      <c r="F189" s="51">
        <f t="shared" si="14"/>
        <v>-1469.4699864000031</v>
      </c>
      <c r="H189" s="21">
        <v>43954</v>
      </c>
      <c r="I189" s="22">
        <v>18018.349999999999</v>
      </c>
      <c r="J189" s="22">
        <v>19487.819986400002</v>
      </c>
      <c r="K189" s="22">
        <v>-1469.4699864000031</v>
      </c>
      <c r="L189" s="24">
        <f t="shared" si="15"/>
        <v>8.1554081611246498E-2</v>
      </c>
      <c r="M189" s="4">
        <f t="shared" si="16"/>
        <v>2159342.0409304253</v>
      </c>
      <c r="N189" s="4">
        <f t="shared" si="17"/>
        <v>3087036.2094046553</v>
      </c>
    </row>
    <row r="190" spans="1:14" x14ac:dyDescent="0.25">
      <c r="A190" s="49">
        <f t="shared" si="12"/>
        <v>43952</v>
      </c>
      <c r="B190" s="2">
        <f t="shared" si="13"/>
        <v>43960</v>
      </c>
      <c r="C190" s="2">
        <v>43955</v>
      </c>
      <c r="D190" s="50">
        <v>21809.51</v>
      </c>
      <c r="E190" s="50">
        <v>20423.932960400001</v>
      </c>
      <c r="F190" s="51">
        <f t="shared" si="14"/>
        <v>1385.5770395999971</v>
      </c>
      <c r="H190" s="21">
        <v>43955</v>
      </c>
      <c r="I190" s="22">
        <v>21809.51</v>
      </c>
      <c r="J190" s="22">
        <v>20423.932960400001</v>
      </c>
      <c r="K190" s="22">
        <v>1385.5770395999971</v>
      </c>
      <c r="L190" s="24">
        <f t="shared" si="15"/>
        <v>6.353086518679224E-2</v>
      </c>
      <c r="M190" s="4">
        <f t="shared" si="16"/>
        <v>1919823.7326666918</v>
      </c>
      <c r="N190" s="4">
        <f t="shared" si="17"/>
        <v>8151293.5206714459</v>
      </c>
    </row>
    <row r="191" spans="1:14" x14ac:dyDescent="0.25">
      <c r="A191" s="49">
        <f t="shared" si="12"/>
        <v>43952</v>
      </c>
      <c r="B191" s="2">
        <f t="shared" si="13"/>
        <v>43960</v>
      </c>
      <c r="C191" s="2">
        <v>43956</v>
      </c>
      <c r="D191" s="50">
        <v>14724.85</v>
      </c>
      <c r="E191" s="50">
        <v>17808.529375400001</v>
      </c>
      <c r="F191" s="51">
        <f t="shared" si="14"/>
        <v>-3083.6793754000009</v>
      </c>
      <c r="H191" s="21">
        <v>43956</v>
      </c>
      <c r="I191" s="22">
        <v>14724.85</v>
      </c>
      <c r="J191" s="22">
        <v>17808.529375400001</v>
      </c>
      <c r="K191" s="22">
        <v>-3083.6793754000009</v>
      </c>
      <c r="L191" s="24">
        <f t="shared" si="15"/>
        <v>0.2094200874983447</v>
      </c>
      <c r="M191" s="4">
        <f t="shared" si="16"/>
        <v>9509078.4902673401</v>
      </c>
      <c r="N191" s="4">
        <f t="shared" si="17"/>
        <v>19974252.903018635</v>
      </c>
    </row>
    <row r="192" spans="1:14" x14ac:dyDescent="0.25">
      <c r="A192" s="49">
        <f t="shared" si="12"/>
        <v>43952</v>
      </c>
      <c r="B192" s="2">
        <f t="shared" si="13"/>
        <v>43960</v>
      </c>
      <c r="C192" s="2">
        <v>43957</v>
      </c>
      <c r="D192" s="50">
        <v>14349.19</v>
      </c>
      <c r="E192" s="50">
        <v>14275.172726999999</v>
      </c>
      <c r="F192" s="51">
        <f t="shared" si="14"/>
        <v>74.017273000001296</v>
      </c>
      <c r="H192" s="21">
        <v>43957</v>
      </c>
      <c r="I192" s="22">
        <v>14349.19</v>
      </c>
      <c r="J192" s="22">
        <v>14275.172726999999</v>
      </c>
      <c r="K192" s="22">
        <v>74.017273000001296</v>
      </c>
      <c r="L192" s="24">
        <f t="shared" si="15"/>
        <v>5.1582892832279237E-3</v>
      </c>
      <c r="M192" s="4">
        <f t="shared" si="16"/>
        <v>5478.556702356721</v>
      </c>
      <c r="N192" s="4">
        <f t="shared" si="17"/>
        <v>9971048.1233166065</v>
      </c>
    </row>
    <row r="193" spans="1:14" x14ac:dyDescent="0.25">
      <c r="A193" s="49">
        <f t="shared" si="12"/>
        <v>43952</v>
      </c>
      <c r="B193" s="2">
        <f t="shared" si="13"/>
        <v>43960</v>
      </c>
      <c r="C193" s="2">
        <v>43958</v>
      </c>
      <c r="D193" s="50">
        <v>15468.11</v>
      </c>
      <c r="E193" s="50">
        <v>13708.667709400001</v>
      </c>
      <c r="F193" s="51">
        <f t="shared" si="14"/>
        <v>1759.4422906</v>
      </c>
      <c r="H193" s="21">
        <v>43958</v>
      </c>
      <c r="I193" s="22">
        <v>15468.11</v>
      </c>
      <c r="J193" s="22">
        <v>13708.667709400001</v>
      </c>
      <c r="K193" s="22">
        <v>1759.4422906</v>
      </c>
      <c r="L193" s="24">
        <f t="shared" si="15"/>
        <v>0.1137464299516877</v>
      </c>
      <c r="M193" s="4">
        <f t="shared" si="16"/>
        <v>3095637.1739517748</v>
      </c>
      <c r="N193" s="4">
        <f t="shared" si="17"/>
        <v>2840657.4899519561</v>
      </c>
    </row>
    <row r="194" spans="1:14" x14ac:dyDescent="0.25">
      <c r="A194" s="49">
        <f t="shared" si="12"/>
        <v>43952</v>
      </c>
      <c r="B194" s="2">
        <f t="shared" si="13"/>
        <v>43960</v>
      </c>
      <c r="C194" s="2">
        <v>43959</v>
      </c>
      <c r="D194" s="50">
        <v>25498.76</v>
      </c>
      <c r="E194" s="50">
        <v>26433.410363800002</v>
      </c>
      <c r="F194" s="51">
        <f t="shared" si="14"/>
        <v>-934.65036380000311</v>
      </c>
      <c r="H194" s="21">
        <v>43959</v>
      </c>
      <c r="I194" s="22">
        <v>25498.76</v>
      </c>
      <c r="J194" s="22">
        <v>26433.410363800002</v>
      </c>
      <c r="K194" s="22">
        <v>-934.65036380000311</v>
      </c>
      <c r="L194" s="24">
        <f t="shared" si="15"/>
        <v>3.6654737869606331E-2</v>
      </c>
      <c r="M194" s="4">
        <f t="shared" si="16"/>
        <v>873571.30255147815</v>
      </c>
      <c r="N194" s="4">
        <f t="shared" si="17"/>
        <v>7258135.2304920545</v>
      </c>
    </row>
    <row r="195" spans="1:14" x14ac:dyDescent="0.25">
      <c r="A195" s="49">
        <f t="shared" si="12"/>
        <v>43952</v>
      </c>
      <c r="B195" s="2">
        <f t="shared" si="13"/>
        <v>43960</v>
      </c>
      <c r="C195" s="2">
        <v>43960</v>
      </c>
      <c r="D195" s="50">
        <v>21500.799999999999</v>
      </c>
      <c r="E195" s="50">
        <v>20055.0701371</v>
      </c>
      <c r="F195" s="51">
        <f t="shared" si="14"/>
        <v>1445.7298628999997</v>
      </c>
      <c r="H195" s="21">
        <v>43960</v>
      </c>
      <c r="I195" s="22">
        <v>21500.799999999999</v>
      </c>
      <c r="J195" s="22">
        <v>20055.0701371</v>
      </c>
      <c r="K195" s="22">
        <v>1445.7298628999997</v>
      </c>
      <c r="L195" s="24">
        <f t="shared" si="15"/>
        <v>6.7240747455908606E-2</v>
      </c>
      <c r="M195" s="4">
        <f t="shared" si="16"/>
        <v>2090134.836480852</v>
      </c>
      <c r="N195" s="4">
        <f t="shared" si="17"/>
        <v>5666210.0236643571</v>
      </c>
    </row>
    <row r="196" spans="1:14" x14ac:dyDescent="0.25">
      <c r="A196" s="49">
        <f t="shared" si="12"/>
        <v>43952</v>
      </c>
      <c r="B196" s="2">
        <f t="shared" si="13"/>
        <v>43967</v>
      </c>
      <c r="C196" s="2">
        <v>43961</v>
      </c>
      <c r="D196" s="50">
        <v>19141.400000000001</v>
      </c>
      <c r="E196" s="50">
        <v>18024.3130342</v>
      </c>
      <c r="F196" s="51">
        <f t="shared" si="14"/>
        <v>1117.0869658000011</v>
      </c>
      <c r="H196" s="21">
        <v>43961</v>
      </c>
      <c r="I196" s="22">
        <v>19141.400000000001</v>
      </c>
      <c r="J196" s="22">
        <v>18024.3130342</v>
      </c>
      <c r="K196" s="22">
        <v>1117.0869658000011</v>
      </c>
      <c r="L196" s="24">
        <f t="shared" si="15"/>
        <v>5.8359731566134186E-2</v>
      </c>
      <c r="M196" s="4">
        <f t="shared" si="16"/>
        <v>1247883.2891602528</v>
      </c>
      <c r="N196" s="4">
        <f t="shared" si="17"/>
        <v>108006.1538142803</v>
      </c>
    </row>
    <row r="197" spans="1:14" x14ac:dyDescent="0.25">
      <c r="A197" s="49">
        <f t="shared" si="12"/>
        <v>43952</v>
      </c>
      <c r="B197" s="2">
        <f t="shared" si="13"/>
        <v>43967</v>
      </c>
      <c r="C197" s="2">
        <v>43962</v>
      </c>
      <c r="D197" s="50">
        <v>14693.77</v>
      </c>
      <c r="E197" s="50">
        <v>16276.7288818</v>
      </c>
      <c r="F197" s="51">
        <f t="shared" si="14"/>
        <v>-1582.9588817999993</v>
      </c>
      <c r="H197" s="21">
        <v>43962</v>
      </c>
      <c r="I197" s="22">
        <v>14693.77</v>
      </c>
      <c r="J197" s="22">
        <v>16276.7288818</v>
      </c>
      <c r="K197" s="22">
        <v>-1582.9588817999993</v>
      </c>
      <c r="L197" s="24">
        <f t="shared" si="15"/>
        <v>0.10772993464577159</v>
      </c>
      <c r="M197" s="4">
        <f t="shared" si="16"/>
        <v>2505758.8214695039</v>
      </c>
      <c r="N197" s="4">
        <f t="shared" si="17"/>
        <v>7290247.5791420043</v>
      </c>
    </row>
    <row r="198" spans="1:14" x14ac:dyDescent="0.25">
      <c r="A198" s="49">
        <f t="shared" ref="A198:A261" si="18">DATE(YEAR(C198),MONTH(C198),1)</f>
        <v>43952</v>
      </c>
      <c r="B198" s="2">
        <f t="shared" ref="B198:B261" si="19">C198+7-WEEKDAY(C198)</f>
        <v>43967</v>
      </c>
      <c r="C198" s="2">
        <v>43963</v>
      </c>
      <c r="D198" s="50">
        <v>15824.47</v>
      </c>
      <c r="E198" s="50">
        <v>14953.796870800001</v>
      </c>
      <c r="F198" s="51">
        <f t="shared" ref="F198:F261" si="20">D198-E198</f>
        <v>870.67312919999858</v>
      </c>
      <c r="H198" s="21">
        <v>43963</v>
      </c>
      <c r="I198" s="22">
        <v>15824.47</v>
      </c>
      <c r="J198" s="22">
        <v>14953.796870800001</v>
      </c>
      <c r="K198" s="22">
        <v>870.67312919999858</v>
      </c>
      <c r="L198" s="24">
        <f t="shared" ref="L198:L261" si="21">ABS(K198/I198)</f>
        <v>5.5020681842740934E-2</v>
      </c>
      <c r="M198" s="4">
        <f t="shared" ref="M198:M261" si="22">(K198)^2</f>
        <v>758071.69791091746</v>
      </c>
      <c r="N198" s="4">
        <f t="shared" si="17"/>
        <v>6020310.045403894</v>
      </c>
    </row>
    <row r="199" spans="1:14" x14ac:dyDescent="0.25">
      <c r="A199" s="49">
        <f t="shared" si="18"/>
        <v>43952</v>
      </c>
      <c r="B199" s="2">
        <f t="shared" si="19"/>
        <v>43967</v>
      </c>
      <c r="C199" s="2">
        <v>43964</v>
      </c>
      <c r="D199" s="50">
        <v>23377.040000000001</v>
      </c>
      <c r="E199" s="50">
        <v>23097.765663400001</v>
      </c>
      <c r="F199" s="51">
        <f t="shared" si="20"/>
        <v>279.27433659999951</v>
      </c>
      <c r="H199" s="21">
        <v>43964</v>
      </c>
      <c r="I199" s="22">
        <v>23377.040000000001</v>
      </c>
      <c r="J199" s="22">
        <v>23097.765663400001</v>
      </c>
      <c r="K199" s="22">
        <v>279.27433659999951</v>
      </c>
      <c r="L199" s="24">
        <f t="shared" si="21"/>
        <v>1.1946522596530592E-2</v>
      </c>
      <c r="M199" s="4">
        <f t="shared" si="22"/>
        <v>77994.155083369827</v>
      </c>
      <c r="N199" s="4">
        <f t="shared" ref="N199:N262" si="23">(K198-K199)^2</f>
        <v>349752.5318887367</v>
      </c>
    </row>
    <row r="200" spans="1:14" x14ac:dyDescent="0.25">
      <c r="A200" s="49">
        <f t="shared" si="18"/>
        <v>43952</v>
      </c>
      <c r="B200" s="2">
        <f t="shared" si="19"/>
        <v>43967</v>
      </c>
      <c r="C200" s="2">
        <v>43965</v>
      </c>
      <c r="D200" s="50">
        <v>20800.23</v>
      </c>
      <c r="E200" s="50">
        <v>21177.219888600001</v>
      </c>
      <c r="F200" s="51">
        <f t="shared" si="20"/>
        <v>-376.989888600001</v>
      </c>
      <c r="H200" s="21">
        <v>43965</v>
      </c>
      <c r="I200" s="22">
        <v>20800.23</v>
      </c>
      <c r="J200" s="22">
        <v>21177.219888600001</v>
      </c>
      <c r="K200" s="22">
        <v>-376.989888600001</v>
      </c>
      <c r="L200" s="24">
        <f t="shared" si="21"/>
        <v>1.81243134619185E-2</v>
      </c>
      <c r="M200" s="4">
        <f t="shared" si="22"/>
        <v>142121.37610664117</v>
      </c>
      <c r="N200" s="4">
        <f t="shared" si="23"/>
        <v>430682.73327735701</v>
      </c>
    </row>
    <row r="201" spans="1:14" x14ac:dyDescent="0.25">
      <c r="A201" s="49">
        <f t="shared" si="18"/>
        <v>43952</v>
      </c>
      <c r="B201" s="2">
        <f t="shared" si="19"/>
        <v>43967</v>
      </c>
      <c r="C201" s="2">
        <v>43966</v>
      </c>
      <c r="D201" s="50">
        <v>30513.61</v>
      </c>
      <c r="E201" s="50">
        <v>31543.0020286</v>
      </c>
      <c r="F201" s="51">
        <f t="shared" si="20"/>
        <v>-1029.3920285999993</v>
      </c>
      <c r="H201" s="21">
        <v>43966</v>
      </c>
      <c r="I201" s="22">
        <v>30513.61</v>
      </c>
      <c r="J201" s="22">
        <v>31543.0020286</v>
      </c>
      <c r="K201" s="22">
        <v>-1029.3920285999993</v>
      </c>
      <c r="L201" s="24">
        <f t="shared" si="21"/>
        <v>3.3735504537155694E-2</v>
      </c>
      <c r="M201" s="4">
        <f t="shared" si="22"/>
        <v>1059647.9485452217</v>
      </c>
      <c r="N201" s="4">
        <f t="shared" si="23"/>
        <v>425628.55227657739</v>
      </c>
    </row>
    <row r="202" spans="1:14" x14ac:dyDescent="0.25">
      <c r="A202" s="49">
        <f t="shared" si="18"/>
        <v>43952</v>
      </c>
      <c r="B202" s="2">
        <f t="shared" si="19"/>
        <v>43967</v>
      </c>
      <c r="C202" s="2">
        <v>43967</v>
      </c>
      <c r="D202" s="50">
        <v>23393.599999999999</v>
      </c>
      <c r="E202" s="50">
        <v>22292.7946214</v>
      </c>
      <c r="F202" s="51">
        <f t="shared" si="20"/>
        <v>1100.8053785999982</v>
      </c>
      <c r="H202" s="21">
        <v>43967</v>
      </c>
      <c r="I202" s="22">
        <v>23393.599999999999</v>
      </c>
      <c r="J202" s="22">
        <v>22292.7946214</v>
      </c>
      <c r="K202" s="22">
        <v>1100.8053785999982</v>
      </c>
      <c r="L202" s="24">
        <f t="shared" si="21"/>
        <v>4.705583486936591E-2</v>
      </c>
      <c r="M202" s="4">
        <f t="shared" si="22"/>
        <v>1211772.4815546854</v>
      </c>
      <c r="N202" s="4">
        <f t="shared" si="23"/>
        <v>4537740.9936415926</v>
      </c>
    </row>
    <row r="203" spans="1:14" x14ac:dyDescent="0.25">
      <c r="A203" s="49">
        <f t="shared" si="18"/>
        <v>43952</v>
      </c>
      <c r="B203" s="2">
        <f t="shared" si="19"/>
        <v>43974</v>
      </c>
      <c r="C203" s="2">
        <v>43968</v>
      </c>
      <c r="D203" s="50">
        <v>20784.439999999999</v>
      </c>
      <c r="E203" s="50">
        <v>18826.893650999998</v>
      </c>
      <c r="F203" s="51">
        <f t="shared" si="20"/>
        <v>1957.5463490000002</v>
      </c>
      <c r="H203" s="21">
        <v>43968</v>
      </c>
      <c r="I203" s="22">
        <v>20784.439999999999</v>
      </c>
      <c r="J203" s="22">
        <v>18826.893650999998</v>
      </c>
      <c r="K203" s="22">
        <v>1957.5463490000002</v>
      </c>
      <c r="L203" s="24">
        <f t="shared" si="21"/>
        <v>9.4183261564901449E-2</v>
      </c>
      <c r="M203" s="4">
        <f t="shared" si="22"/>
        <v>3831987.7084832303</v>
      </c>
      <c r="N203" s="4">
        <f t="shared" si="23"/>
        <v>734005.09036193707</v>
      </c>
    </row>
    <row r="204" spans="1:14" x14ac:dyDescent="0.25">
      <c r="A204" s="49">
        <f t="shared" si="18"/>
        <v>43952</v>
      </c>
      <c r="B204" s="2">
        <f t="shared" si="19"/>
        <v>43974</v>
      </c>
      <c r="C204" s="2">
        <v>43969</v>
      </c>
      <c r="D204" s="50">
        <v>16972.8</v>
      </c>
      <c r="E204" s="50">
        <v>15058.846851099999</v>
      </c>
      <c r="F204" s="51">
        <f t="shared" si="20"/>
        <v>1913.9531489000001</v>
      </c>
      <c r="H204" s="21">
        <v>43969</v>
      </c>
      <c r="I204" s="22">
        <v>16972.8</v>
      </c>
      <c r="J204" s="22">
        <v>15058.846851099999</v>
      </c>
      <c r="K204" s="22">
        <v>1913.9531489000001</v>
      </c>
      <c r="L204" s="24">
        <f t="shared" si="21"/>
        <v>0.11276590479473041</v>
      </c>
      <c r="M204" s="4">
        <f t="shared" si="22"/>
        <v>3663216.6561842258</v>
      </c>
      <c r="N204" s="4">
        <f t="shared" si="23"/>
        <v>1900.367094958649</v>
      </c>
    </row>
    <row r="205" spans="1:14" x14ac:dyDescent="0.25">
      <c r="A205" s="49">
        <f t="shared" si="18"/>
        <v>43952</v>
      </c>
      <c r="B205" s="2">
        <f t="shared" si="19"/>
        <v>43974</v>
      </c>
      <c r="C205" s="2">
        <v>43970</v>
      </c>
      <c r="D205" s="50">
        <v>22689.94</v>
      </c>
      <c r="E205" s="50">
        <v>22689.9540662</v>
      </c>
      <c r="F205" s="51">
        <f t="shared" si="20"/>
        <v>-1.4066200001252582E-2</v>
      </c>
      <c r="H205" s="21">
        <v>43970</v>
      </c>
      <c r="I205" s="22">
        <v>22689.94</v>
      </c>
      <c r="J205" s="22">
        <v>22689.9540662</v>
      </c>
      <c r="K205" s="22">
        <v>-1.4066200001252582E-2</v>
      </c>
      <c r="L205" s="24">
        <f t="shared" si="21"/>
        <v>6.1993112371617484E-7</v>
      </c>
      <c r="M205" s="4">
        <f t="shared" si="22"/>
        <v>1.9785798247523814E-4</v>
      </c>
      <c r="N205" s="4">
        <f t="shared" si="23"/>
        <v>3663270.5004776549</v>
      </c>
    </row>
    <row r="206" spans="1:14" x14ac:dyDescent="0.25">
      <c r="A206" s="49">
        <f t="shared" si="18"/>
        <v>43952</v>
      </c>
      <c r="B206" s="2">
        <f t="shared" si="19"/>
        <v>43974</v>
      </c>
      <c r="C206" s="2">
        <v>43971</v>
      </c>
      <c r="D206" s="50">
        <v>20293.12</v>
      </c>
      <c r="E206" s="50">
        <v>16840.993385199999</v>
      </c>
      <c r="F206" s="51">
        <f t="shared" si="20"/>
        <v>3452.1266147999995</v>
      </c>
      <c r="H206" s="21">
        <v>43971</v>
      </c>
      <c r="I206" s="22">
        <v>20293.12</v>
      </c>
      <c r="J206" s="22">
        <v>16840.993385199999</v>
      </c>
      <c r="K206" s="22">
        <v>3452.1266147999995</v>
      </c>
      <c r="L206" s="24">
        <f t="shared" si="21"/>
        <v>0.17011315237873723</v>
      </c>
      <c r="M206" s="4">
        <f t="shared" si="22"/>
        <v>11917178.164610505</v>
      </c>
      <c r="N206" s="4">
        <f t="shared" si="23"/>
        <v>11917275.28141515</v>
      </c>
    </row>
    <row r="207" spans="1:14" x14ac:dyDescent="0.25">
      <c r="A207" s="49">
        <f t="shared" si="18"/>
        <v>43952</v>
      </c>
      <c r="B207" s="2">
        <f t="shared" si="19"/>
        <v>43974</v>
      </c>
      <c r="C207" s="2">
        <v>43972</v>
      </c>
      <c r="D207" s="50">
        <v>21950.720000000001</v>
      </c>
      <c r="E207" s="50">
        <v>18004.088110500001</v>
      </c>
      <c r="F207" s="51">
        <f t="shared" si="20"/>
        <v>3946.6318895000004</v>
      </c>
      <c r="H207" s="21">
        <v>43972</v>
      </c>
      <c r="I207" s="22">
        <v>21950.720000000001</v>
      </c>
      <c r="J207" s="22">
        <v>18004.088110500001</v>
      </c>
      <c r="K207" s="22">
        <v>3946.6318895000004</v>
      </c>
      <c r="L207" s="24">
        <f t="shared" si="21"/>
        <v>0.17979509963682286</v>
      </c>
      <c r="M207" s="4">
        <f t="shared" si="22"/>
        <v>15575903.271218343</v>
      </c>
      <c r="N207" s="4">
        <f t="shared" si="23"/>
        <v>244535.46670612332</v>
      </c>
    </row>
    <row r="208" spans="1:14" x14ac:dyDescent="0.25">
      <c r="A208" s="49">
        <f t="shared" si="18"/>
        <v>43952</v>
      </c>
      <c r="B208" s="2">
        <f t="shared" si="19"/>
        <v>43974</v>
      </c>
      <c r="C208" s="2">
        <v>43973</v>
      </c>
      <c r="D208" s="50">
        <v>28476.97</v>
      </c>
      <c r="E208" s="50">
        <v>26660.2154071</v>
      </c>
      <c r="F208" s="51">
        <f t="shared" si="20"/>
        <v>1816.7545929000007</v>
      </c>
      <c r="H208" s="21">
        <v>43973</v>
      </c>
      <c r="I208" s="22">
        <v>28476.97</v>
      </c>
      <c r="J208" s="22">
        <v>26660.2154071</v>
      </c>
      <c r="K208" s="22">
        <v>1816.7545929000007</v>
      </c>
      <c r="L208" s="24">
        <f t="shared" si="21"/>
        <v>6.3797327907428369E-2</v>
      </c>
      <c r="M208" s="4">
        <f t="shared" si="22"/>
        <v>3300597.2508232472</v>
      </c>
      <c r="N208" s="4">
        <f t="shared" si="23"/>
        <v>4536377.2985721231</v>
      </c>
    </row>
    <row r="209" spans="1:14" x14ac:dyDescent="0.25">
      <c r="A209" s="49">
        <f t="shared" si="18"/>
        <v>43952</v>
      </c>
      <c r="B209" s="2">
        <f t="shared" si="19"/>
        <v>43974</v>
      </c>
      <c r="C209" s="2">
        <v>43974</v>
      </c>
      <c r="D209" s="50">
        <v>18025.63</v>
      </c>
      <c r="E209" s="50">
        <v>21020.9913801</v>
      </c>
      <c r="F209" s="51">
        <f t="shared" si="20"/>
        <v>-2995.3613800999992</v>
      </c>
      <c r="H209" s="21">
        <v>43974</v>
      </c>
      <c r="I209" s="22">
        <v>18025.63</v>
      </c>
      <c r="J209" s="22">
        <v>21020.9913801</v>
      </c>
      <c r="K209" s="22">
        <v>-2995.3613800999992</v>
      </c>
      <c r="L209" s="24">
        <f t="shared" si="21"/>
        <v>0.16617235459176732</v>
      </c>
      <c r="M209" s="4">
        <f t="shared" si="22"/>
        <v>8972189.7973945718</v>
      </c>
      <c r="N209" s="4">
        <f t="shared" si="23"/>
        <v>23156460.137601737</v>
      </c>
    </row>
    <row r="210" spans="1:14" x14ac:dyDescent="0.25">
      <c r="A210" s="49">
        <f t="shared" si="18"/>
        <v>43952</v>
      </c>
      <c r="B210" s="2">
        <f t="shared" si="19"/>
        <v>43981</v>
      </c>
      <c r="C210" s="2">
        <v>43975</v>
      </c>
      <c r="D210" s="50">
        <v>12505.11</v>
      </c>
      <c r="E210" s="50">
        <v>12505.107599200001</v>
      </c>
      <c r="F210" s="51">
        <f t="shared" si="20"/>
        <v>2.4008000000321772E-3</v>
      </c>
      <c r="H210" s="21">
        <v>43975</v>
      </c>
      <c r="I210" s="22">
        <v>12505.11</v>
      </c>
      <c r="J210" s="22">
        <v>12505.107599200001</v>
      </c>
      <c r="K210" s="22">
        <v>2.4008000000321772E-3</v>
      </c>
      <c r="L210" s="24">
        <f t="shared" si="21"/>
        <v>1.9198551632350113E-7</v>
      </c>
      <c r="M210" s="4">
        <f t="shared" si="22"/>
        <v>5.763840640154502E-6</v>
      </c>
      <c r="N210" s="4">
        <f t="shared" si="23"/>
        <v>8972204.1799275391</v>
      </c>
    </row>
    <row r="211" spans="1:14" x14ac:dyDescent="0.25">
      <c r="A211" s="49">
        <f t="shared" si="18"/>
        <v>43952</v>
      </c>
      <c r="B211" s="2">
        <f t="shared" si="19"/>
        <v>43981</v>
      </c>
      <c r="C211" s="2">
        <v>43976</v>
      </c>
      <c r="D211" s="50">
        <v>16287.73</v>
      </c>
      <c r="E211" s="50">
        <v>18207.3629521</v>
      </c>
      <c r="F211" s="51">
        <f t="shared" si="20"/>
        <v>-1919.6329521000007</v>
      </c>
      <c r="H211" s="21">
        <v>43976</v>
      </c>
      <c r="I211" s="22">
        <v>16287.73</v>
      </c>
      <c r="J211" s="22">
        <v>18207.3629521</v>
      </c>
      <c r="K211" s="22">
        <v>-1919.6329521000007</v>
      </c>
      <c r="L211" s="24">
        <f t="shared" si="21"/>
        <v>0.11785761134915675</v>
      </c>
      <c r="M211" s="4">
        <f t="shared" si="22"/>
        <v>3684990.6707881638</v>
      </c>
      <c r="N211" s="4">
        <f t="shared" si="23"/>
        <v>3684999.8881035103</v>
      </c>
    </row>
    <row r="212" spans="1:14" x14ac:dyDescent="0.25">
      <c r="A212" s="49">
        <f t="shared" si="18"/>
        <v>43952</v>
      </c>
      <c r="B212" s="2">
        <f t="shared" si="19"/>
        <v>43981</v>
      </c>
      <c r="C212" s="2">
        <v>43977</v>
      </c>
      <c r="D212" s="50">
        <v>15387.75</v>
      </c>
      <c r="E212" s="50">
        <v>18352.853142799999</v>
      </c>
      <c r="F212" s="51">
        <f t="shared" si="20"/>
        <v>-2965.1031427999987</v>
      </c>
      <c r="H212" s="21">
        <v>43977</v>
      </c>
      <c r="I212" s="22">
        <v>15387.75</v>
      </c>
      <c r="J212" s="22">
        <v>18352.853142799999</v>
      </c>
      <c r="K212" s="22">
        <v>-2965.1031427999987</v>
      </c>
      <c r="L212" s="24">
        <f t="shared" si="21"/>
        <v>0.19269244319669859</v>
      </c>
      <c r="M212" s="4">
        <f t="shared" si="22"/>
        <v>8791836.6474424303</v>
      </c>
      <c r="N212" s="4">
        <f t="shared" si="23"/>
        <v>1093007.9196422903</v>
      </c>
    </row>
    <row r="213" spans="1:14" x14ac:dyDescent="0.25">
      <c r="A213" s="49">
        <f t="shared" si="18"/>
        <v>43952</v>
      </c>
      <c r="B213" s="2">
        <f t="shared" si="19"/>
        <v>43981</v>
      </c>
      <c r="C213" s="2">
        <v>43978</v>
      </c>
      <c r="D213" s="50">
        <v>19158.84</v>
      </c>
      <c r="E213" s="50">
        <v>18971.2092815</v>
      </c>
      <c r="F213" s="51">
        <f t="shared" si="20"/>
        <v>187.63071850000051</v>
      </c>
      <c r="H213" s="21">
        <v>43978</v>
      </c>
      <c r="I213" s="22">
        <v>19158.84</v>
      </c>
      <c r="J213" s="22">
        <v>18971.2092815</v>
      </c>
      <c r="K213" s="22">
        <v>187.63071850000051</v>
      </c>
      <c r="L213" s="24">
        <f t="shared" si="21"/>
        <v>9.7934279163039359E-3</v>
      </c>
      <c r="M213" s="4">
        <f t="shared" si="22"/>
        <v>35205.286524826435</v>
      </c>
      <c r="N213" s="4">
        <f t="shared" si="23"/>
        <v>9939730.8001876026</v>
      </c>
    </row>
    <row r="214" spans="1:14" x14ac:dyDescent="0.25">
      <c r="A214" s="49">
        <f t="shared" si="18"/>
        <v>43952</v>
      </c>
      <c r="B214" s="2">
        <f t="shared" si="19"/>
        <v>43981</v>
      </c>
      <c r="C214" s="2">
        <v>43979</v>
      </c>
      <c r="D214" s="50">
        <v>22322.28</v>
      </c>
      <c r="E214" s="50">
        <v>19569.515583799999</v>
      </c>
      <c r="F214" s="51">
        <f t="shared" si="20"/>
        <v>2752.7644161999997</v>
      </c>
      <c r="H214" s="21">
        <v>43979</v>
      </c>
      <c r="I214" s="22">
        <v>22322.28</v>
      </c>
      <c r="J214" s="22">
        <v>19569.515583799999</v>
      </c>
      <c r="K214" s="22">
        <v>2752.7644161999997</v>
      </c>
      <c r="L214" s="24">
        <f t="shared" si="21"/>
        <v>0.12331914196040905</v>
      </c>
      <c r="M214" s="4">
        <f t="shared" si="22"/>
        <v>7577711.9310969254</v>
      </c>
      <c r="N214" s="4">
        <f t="shared" si="23"/>
        <v>6579910.8870760705</v>
      </c>
    </row>
    <row r="215" spans="1:14" x14ac:dyDescent="0.25">
      <c r="A215" s="49">
        <f t="shared" si="18"/>
        <v>43952</v>
      </c>
      <c r="B215" s="2">
        <f t="shared" si="19"/>
        <v>43981</v>
      </c>
      <c r="C215" s="2">
        <v>43980</v>
      </c>
      <c r="D215" s="50">
        <v>18541.57</v>
      </c>
      <c r="E215" s="50">
        <v>22043.870737699999</v>
      </c>
      <c r="F215" s="51">
        <f t="shared" si="20"/>
        <v>-3502.3007376999994</v>
      </c>
      <c r="H215" s="21">
        <v>43980</v>
      </c>
      <c r="I215" s="22">
        <v>18541.57</v>
      </c>
      <c r="J215" s="22">
        <v>22043.870737699999</v>
      </c>
      <c r="K215" s="22">
        <v>-3502.3007376999994</v>
      </c>
      <c r="L215" s="24">
        <f t="shared" si="21"/>
        <v>0.18888911444392248</v>
      </c>
      <c r="M215" s="4">
        <f t="shared" si="22"/>
        <v>12266110.457293961</v>
      </c>
      <c r="N215" s="4">
        <f t="shared" si="23"/>
        <v>39125840.079534017</v>
      </c>
    </row>
    <row r="216" spans="1:14" x14ac:dyDescent="0.25">
      <c r="A216" s="49">
        <f t="shared" si="18"/>
        <v>43952</v>
      </c>
      <c r="B216" s="2">
        <f t="shared" si="19"/>
        <v>43981</v>
      </c>
      <c r="C216" s="2">
        <v>43981</v>
      </c>
      <c r="D216" s="50">
        <v>16218.05</v>
      </c>
      <c r="E216" s="50">
        <v>18980.1258523</v>
      </c>
      <c r="F216" s="51">
        <f t="shared" si="20"/>
        <v>-2762.0758523000004</v>
      </c>
      <c r="H216" s="21">
        <v>43981</v>
      </c>
      <c r="I216" s="22">
        <v>16218.05</v>
      </c>
      <c r="J216" s="22">
        <v>18980.1258523</v>
      </c>
      <c r="K216" s="22">
        <v>-2762.0758523000004</v>
      </c>
      <c r="L216" s="24">
        <f t="shared" si="21"/>
        <v>0.1703087518104828</v>
      </c>
      <c r="M216" s="4">
        <f t="shared" si="22"/>
        <v>7629063.0138587737</v>
      </c>
      <c r="N216" s="4">
        <f t="shared" si="23"/>
        <v>547932.8809654417</v>
      </c>
    </row>
    <row r="217" spans="1:14" x14ac:dyDescent="0.25">
      <c r="A217" s="49">
        <f t="shared" si="18"/>
        <v>43952</v>
      </c>
      <c r="B217" s="2">
        <f t="shared" si="19"/>
        <v>43988</v>
      </c>
      <c r="C217" s="2">
        <v>43982</v>
      </c>
      <c r="D217" s="50">
        <v>16207.36</v>
      </c>
      <c r="E217" s="50">
        <v>19173.004091399998</v>
      </c>
      <c r="F217" s="51">
        <f t="shared" si="20"/>
        <v>-2965.6440913999977</v>
      </c>
      <c r="H217" s="21">
        <v>43982</v>
      </c>
      <c r="I217" s="22">
        <v>16207.36</v>
      </c>
      <c r="J217" s="22">
        <v>19173.004091399998</v>
      </c>
      <c r="K217" s="22">
        <v>-2965.6440913999977</v>
      </c>
      <c r="L217" s="24">
        <f t="shared" si="21"/>
        <v>0.18298131783337926</v>
      </c>
      <c r="M217" s="4">
        <f t="shared" si="22"/>
        <v>8795044.876855718</v>
      </c>
      <c r="N217" s="4">
        <f t="shared" si="23"/>
        <v>41440.027970273666</v>
      </c>
    </row>
    <row r="218" spans="1:14" x14ac:dyDescent="0.25">
      <c r="A218" s="49">
        <f t="shared" si="18"/>
        <v>43983</v>
      </c>
      <c r="B218" s="2">
        <f t="shared" si="19"/>
        <v>43988</v>
      </c>
      <c r="C218" s="2">
        <v>43983</v>
      </c>
      <c r="D218" s="50">
        <v>13352.12</v>
      </c>
      <c r="E218" s="50">
        <v>13142.571838100001</v>
      </c>
      <c r="F218" s="51">
        <f t="shared" si="20"/>
        <v>209.5481619000002</v>
      </c>
      <c r="H218" s="21">
        <v>43983</v>
      </c>
      <c r="I218" s="22">
        <v>13352.12</v>
      </c>
      <c r="J218" s="22">
        <v>13142.571838100001</v>
      </c>
      <c r="K218" s="22">
        <v>209.5481619000002</v>
      </c>
      <c r="L218" s="24">
        <f t="shared" si="21"/>
        <v>1.5693999297489849E-2</v>
      </c>
      <c r="M218" s="4">
        <f t="shared" si="22"/>
        <v>43910.432155668692</v>
      </c>
      <c r="N218" s="4">
        <f t="shared" si="23"/>
        <v>10081845.845416319</v>
      </c>
    </row>
    <row r="219" spans="1:14" x14ac:dyDescent="0.25">
      <c r="A219" s="49">
        <f t="shared" si="18"/>
        <v>43983</v>
      </c>
      <c r="B219" s="2">
        <f t="shared" si="19"/>
        <v>43988</v>
      </c>
      <c r="C219" s="2">
        <v>43984</v>
      </c>
      <c r="D219" s="50">
        <v>15703.03</v>
      </c>
      <c r="E219" s="50">
        <v>19040.090002500001</v>
      </c>
      <c r="F219" s="51">
        <f t="shared" si="20"/>
        <v>-3337.0600025000003</v>
      </c>
      <c r="H219" s="21">
        <v>43984</v>
      </c>
      <c r="I219" s="22">
        <v>15703.03</v>
      </c>
      <c r="J219" s="22">
        <v>19040.090002500001</v>
      </c>
      <c r="K219" s="22">
        <v>-3337.0600025000003</v>
      </c>
      <c r="L219" s="24">
        <f t="shared" si="21"/>
        <v>0.21251057932768391</v>
      </c>
      <c r="M219" s="4">
        <f t="shared" si="22"/>
        <v>11135969.460285302</v>
      </c>
      <c r="N219" s="4">
        <f t="shared" si="23"/>
        <v>12578429.471788742</v>
      </c>
    </row>
    <row r="220" spans="1:14" x14ac:dyDescent="0.25">
      <c r="A220" s="49">
        <f t="shared" si="18"/>
        <v>43983</v>
      </c>
      <c r="B220" s="2">
        <f t="shared" si="19"/>
        <v>43988</v>
      </c>
      <c r="C220" s="2">
        <v>43985</v>
      </c>
      <c r="D220" s="50">
        <v>18854.240000000002</v>
      </c>
      <c r="E220" s="50">
        <v>19134.893136499999</v>
      </c>
      <c r="F220" s="51">
        <f t="shared" si="20"/>
        <v>-280.65313649999734</v>
      </c>
      <c r="H220" s="21">
        <v>43985</v>
      </c>
      <c r="I220" s="22">
        <v>18854.240000000002</v>
      </c>
      <c r="J220" s="22">
        <v>19134.893136499999</v>
      </c>
      <c r="K220" s="22">
        <v>-280.65313649999734</v>
      </c>
      <c r="L220" s="24">
        <f t="shared" si="21"/>
        <v>1.4885412326351915E-2</v>
      </c>
      <c r="M220" s="4">
        <f t="shared" si="22"/>
        <v>78766.183027286141</v>
      </c>
      <c r="N220" s="4">
        <f t="shared" si="23"/>
        <v>9341622.93053196</v>
      </c>
    </row>
    <row r="221" spans="1:14" x14ac:dyDescent="0.25">
      <c r="A221" s="49">
        <f t="shared" si="18"/>
        <v>43983</v>
      </c>
      <c r="B221" s="2">
        <f t="shared" si="19"/>
        <v>43988</v>
      </c>
      <c r="C221" s="2">
        <v>43986</v>
      </c>
      <c r="D221" s="50">
        <v>18342.990000000002</v>
      </c>
      <c r="E221" s="50">
        <v>18767.213263099999</v>
      </c>
      <c r="F221" s="51">
        <f t="shared" si="20"/>
        <v>-424.22326309999698</v>
      </c>
      <c r="H221" s="21">
        <v>43986</v>
      </c>
      <c r="I221" s="22">
        <v>18342.990000000002</v>
      </c>
      <c r="J221" s="22">
        <v>18767.213263099999</v>
      </c>
      <c r="K221" s="22">
        <v>-424.22326309999698</v>
      </c>
      <c r="L221" s="24">
        <f t="shared" si="21"/>
        <v>2.3127268951244968E-2</v>
      </c>
      <c r="M221" s="4">
        <f t="shared" si="22"/>
        <v>179965.37695520927</v>
      </c>
      <c r="N221" s="4">
        <f t="shared" si="23"/>
        <v>20612.381251939925</v>
      </c>
    </row>
    <row r="222" spans="1:14" x14ac:dyDescent="0.25">
      <c r="A222" s="49">
        <f t="shared" si="18"/>
        <v>43983</v>
      </c>
      <c r="B222" s="2">
        <f t="shared" si="19"/>
        <v>43988</v>
      </c>
      <c r="C222" s="2">
        <v>43987</v>
      </c>
      <c r="D222" s="50">
        <v>26831.1</v>
      </c>
      <c r="E222" s="50">
        <v>25251.093380300001</v>
      </c>
      <c r="F222" s="51">
        <f t="shared" si="20"/>
        <v>1580.0066196999978</v>
      </c>
      <c r="H222" s="21">
        <v>43987</v>
      </c>
      <c r="I222" s="22">
        <v>26831.1</v>
      </c>
      <c r="J222" s="22">
        <v>25251.093380300001</v>
      </c>
      <c r="K222" s="22">
        <v>1580.0066196999978</v>
      </c>
      <c r="L222" s="24">
        <f t="shared" si="21"/>
        <v>5.8887135439843981E-2</v>
      </c>
      <c r="M222" s="4">
        <f t="shared" si="22"/>
        <v>2496420.9182958137</v>
      </c>
      <c r="N222" s="4">
        <f t="shared" si="23"/>
        <v>4016937.4231084809</v>
      </c>
    </row>
    <row r="223" spans="1:14" x14ac:dyDescent="0.25">
      <c r="A223" s="49">
        <f t="shared" si="18"/>
        <v>43983</v>
      </c>
      <c r="B223" s="2">
        <f t="shared" si="19"/>
        <v>43988</v>
      </c>
      <c r="C223" s="2">
        <v>43988</v>
      </c>
      <c r="D223" s="50">
        <v>19503.75</v>
      </c>
      <c r="E223" s="50">
        <v>18597.626631800002</v>
      </c>
      <c r="F223" s="51">
        <f t="shared" si="20"/>
        <v>906.12336819999837</v>
      </c>
      <c r="H223" s="21">
        <v>43988</v>
      </c>
      <c r="I223" s="22">
        <v>19503.75</v>
      </c>
      <c r="J223" s="22">
        <v>18597.626631800002</v>
      </c>
      <c r="K223" s="22">
        <v>906.12336819999837</v>
      </c>
      <c r="L223" s="24">
        <f t="shared" si="21"/>
        <v>4.6458930626161549E-2</v>
      </c>
      <c r="M223" s="4">
        <f t="shared" si="22"/>
        <v>821059.55839810986</v>
      </c>
      <c r="N223" s="4">
        <f t="shared" si="23"/>
        <v>454118.63665221154</v>
      </c>
    </row>
    <row r="224" spans="1:14" x14ac:dyDescent="0.25">
      <c r="A224" s="49">
        <f t="shared" si="18"/>
        <v>43983</v>
      </c>
      <c r="B224" s="2">
        <f t="shared" si="19"/>
        <v>43995</v>
      </c>
      <c r="C224" s="2">
        <v>43989</v>
      </c>
      <c r="D224" s="50">
        <v>14976.55</v>
      </c>
      <c r="E224" s="50">
        <v>19580.6064482</v>
      </c>
      <c r="F224" s="51">
        <f t="shared" si="20"/>
        <v>-4604.0564482000009</v>
      </c>
      <c r="H224" s="21">
        <v>43989</v>
      </c>
      <c r="I224" s="22">
        <v>14976.55</v>
      </c>
      <c r="J224" s="22">
        <v>19580.6064482</v>
      </c>
      <c r="K224" s="22">
        <v>-4604.0564482000009</v>
      </c>
      <c r="L224" s="24">
        <f t="shared" si="21"/>
        <v>0.30741769287319182</v>
      </c>
      <c r="M224" s="4">
        <f t="shared" si="22"/>
        <v>21197335.778212007</v>
      </c>
      <c r="N224" s="4">
        <f t="shared" si="23"/>
        <v>30362081.60906193</v>
      </c>
    </row>
    <row r="225" spans="1:14" x14ac:dyDescent="0.25">
      <c r="A225" s="49">
        <f t="shared" si="18"/>
        <v>43983</v>
      </c>
      <c r="B225" s="2">
        <f t="shared" si="19"/>
        <v>43995</v>
      </c>
      <c r="C225" s="2">
        <v>43990</v>
      </c>
      <c r="D225" s="50">
        <v>13064.68</v>
      </c>
      <c r="E225" s="50">
        <v>13274.2206398</v>
      </c>
      <c r="F225" s="51">
        <f t="shared" si="20"/>
        <v>-209.54063979999955</v>
      </c>
      <c r="H225" s="21">
        <v>43990</v>
      </c>
      <c r="I225" s="22">
        <v>13064.68</v>
      </c>
      <c r="J225" s="22">
        <v>13274.2206398</v>
      </c>
      <c r="K225" s="22">
        <v>-209.54063979999955</v>
      </c>
      <c r="L225" s="24">
        <f t="shared" si="21"/>
        <v>1.603871199294583E-2</v>
      </c>
      <c r="M225" s="4">
        <f t="shared" si="22"/>
        <v>43907.27972779316</v>
      </c>
      <c r="N225" s="4">
        <f t="shared" si="23"/>
        <v>19311769.190277517</v>
      </c>
    </row>
    <row r="226" spans="1:14" x14ac:dyDescent="0.25">
      <c r="A226" s="49">
        <f t="shared" si="18"/>
        <v>43983</v>
      </c>
      <c r="B226" s="2">
        <f t="shared" si="19"/>
        <v>43995</v>
      </c>
      <c r="C226" s="2">
        <v>43991</v>
      </c>
      <c r="D226" s="50">
        <v>19057.86</v>
      </c>
      <c r="E226" s="50">
        <v>18879.2763572</v>
      </c>
      <c r="F226" s="51">
        <f t="shared" si="20"/>
        <v>178.58364280000023</v>
      </c>
      <c r="H226" s="21">
        <v>43991</v>
      </c>
      <c r="I226" s="22">
        <v>19057.86</v>
      </c>
      <c r="J226" s="22">
        <v>18879.2763572</v>
      </c>
      <c r="K226" s="22">
        <v>178.58364280000023</v>
      </c>
      <c r="L226" s="24">
        <f t="shared" si="21"/>
        <v>9.3706031422205963E-3</v>
      </c>
      <c r="M226" s="4">
        <f t="shared" si="22"/>
        <v>31892.117475718074</v>
      </c>
      <c r="N226" s="4">
        <f t="shared" si="23"/>
        <v>150640.4587437645</v>
      </c>
    </row>
    <row r="227" spans="1:14" x14ac:dyDescent="0.25">
      <c r="A227" s="49">
        <f t="shared" si="18"/>
        <v>43983</v>
      </c>
      <c r="B227" s="2">
        <f t="shared" si="19"/>
        <v>43995</v>
      </c>
      <c r="C227" s="2">
        <v>43992</v>
      </c>
      <c r="D227" s="50">
        <v>23385.61</v>
      </c>
      <c r="E227" s="50">
        <v>18757.768719899999</v>
      </c>
      <c r="F227" s="51">
        <f t="shared" si="20"/>
        <v>4627.8412801000013</v>
      </c>
      <c r="H227" s="21">
        <v>43992</v>
      </c>
      <c r="I227" s="22">
        <v>23385.61</v>
      </c>
      <c r="J227" s="22">
        <v>18757.768719899999</v>
      </c>
      <c r="K227" s="22">
        <v>4627.8412801000013</v>
      </c>
      <c r="L227" s="24">
        <f t="shared" si="21"/>
        <v>0.19789269042372643</v>
      </c>
      <c r="M227" s="4">
        <f t="shared" si="22"/>
        <v>21416914.913797617</v>
      </c>
      <c r="N227" s="4">
        <f t="shared" si="23"/>
        <v>19795893.523072388</v>
      </c>
    </row>
    <row r="228" spans="1:14" x14ac:dyDescent="0.25">
      <c r="A228" s="49">
        <f t="shared" si="18"/>
        <v>43983</v>
      </c>
      <c r="B228" s="2">
        <f t="shared" si="19"/>
        <v>43995</v>
      </c>
      <c r="C228" s="2">
        <v>43993</v>
      </c>
      <c r="D228" s="50">
        <v>24295.07</v>
      </c>
      <c r="E228" s="50">
        <v>22873.0862581</v>
      </c>
      <c r="F228" s="51">
        <f t="shared" si="20"/>
        <v>1421.9837418999996</v>
      </c>
      <c r="H228" s="21">
        <v>43993</v>
      </c>
      <c r="I228" s="22">
        <v>24295.07</v>
      </c>
      <c r="J228" s="22">
        <v>22873.0862581</v>
      </c>
      <c r="K228" s="22">
        <v>1421.9837418999996</v>
      </c>
      <c r="L228" s="24">
        <f t="shared" si="21"/>
        <v>5.8529724009850542E-2</v>
      </c>
      <c r="M228" s="4">
        <f t="shared" si="22"/>
        <v>2022037.7622279245</v>
      </c>
      <c r="N228" s="4">
        <f t="shared" si="23"/>
        <v>10277522.555233775</v>
      </c>
    </row>
    <row r="229" spans="1:14" x14ac:dyDescent="0.25">
      <c r="A229" s="49">
        <f t="shared" si="18"/>
        <v>43983</v>
      </c>
      <c r="B229" s="2">
        <f t="shared" si="19"/>
        <v>43995</v>
      </c>
      <c r="C229" s="2">
        <v>43994</v>
      </c>
      <c r="D229" s="50">
        <v>21235.47</v>
      </c>
      <c r="E229" s="50">
        <v>23281.1311728</v>
      </c>
      <c r="F229" s="51">
        <f t="shared" si="20"/>
        <v>-2045.6611727999989</v>
      </c>
      <c r="H229" s="21">
        <v>43994</v>
      </c>
      <c r="I229" s="22">
        <v>21235.47</v>
      </c>
      <c r="J229" s="22">
        <v>23281.1311728</v>
      </c>
      <c r="K229" s="22">
        <v>-2045.6611727999989</v>
      </c>
      <c r="L229" s="24">
        <f t="shared" si="21"/>
        <v>9.6332276742638556E-2</v>
      </c>
      <c r="M229" s="4">
        <f t="shared" si="22"/>
        <v>4184729.6339014671</v>
      </c>
      <c r="N229" s="4">
        <f t="shared" si="23"/>
        <v>12024561.254444759</v>
      </c>
    </row>
    <row r="230" spans="1:14" x14ac:dyDescent="0.25">
      <c r="A230" s="49">
        <f t="shared" si="18"/>
        <v>43983</v>
      </c>
      <c r="B230" s="2">
        <f t="shared" si="19"/>
        <v>43995</v>
      </c>
      <c r="C230" s="2">
        <v>43995</v>
      </c>
      <c r="D230" s="50">
        <v>19302.59</v>
      </c>
      <c r="E230" s="50">
        <v>19795.256240499999</v>
      </c>
      <c r="F230" s="51">
        <f t="shared" si="20"/>
        <v>-492.66624049999882</v>
      </c>
      <c r="H230" s="21">
        <v>43995</v>
      </c>
      <c r="I230" s="22">
        <v>19302.59</v>
      </c>
      <c r="J230" s="22">
        <v>19795.256240499999</v>
      </c>
      <c r="K230" s="22">
        <v>-492.66624049999882</v>
      </c>
      <c r="L230" s="24">
        <f t="shared" si="21"/>
        <v>2.5523323061827394E-2</v>
      </c>
      <c r="M230" s="4">
        <f t="shared" si="22"/>
        <v>242720.02452840269</v>
      </c>
      <c r="N230" s="4">
        <f t="shared" si="23"/>
        <v>2411793.2597494819</v>
      </c>
    </row>
    <row r="231" spans="1:14" x14ac:dyDescent="0.25">
      <c r="A231" s="49">
        <f t="shared" si="18"/>
        <v>43983</v>
      </c>
      <c r="B231" s="2">
        <f t="shared" si="19"/>
        <v>44002</v>
      </c>
      <c r="C231" s="2">
        <v>43996</v>
      </c>
      <c r="D231" s="50">
        <v>16186.02</v>
      </c>
      <c r="E231" s="50">
        <v>17314.898738799999</v>
      </c>
      <c r="F231" s="51">
        <f t="shared" si="20"/>
        <v>-1128.8787387999982</v>
      </c>
      <c r="H231" s="21">
        <v>43996</v>
      </c>
      <c r="I231" s="22">
        <v>16186.02</v>
      </c>
      <c r="J231" s="22">
        <v>17314.898738799999</v>
      </c>
      <c r="K231" s="22">
        <v>-1128.8787387999982</v>
      </c>
      <c r="L231" s="24">
        <f t="shared" si="21"/>
        <v>6.9744059305499331E-2</v>
      </c>
      <c r="M231" s="4">
        <f t="shared" si="22"/>
        <v>1274367.2069146747</v>
      </c>
      <c r="N231" s="4">
        <f t="shared" si="23"/>
        <v>404766.34299312677</v>
      </c>
    </row>
    <row r="232" spans="1:14" x14ac:dyDescent="0.25">
      <c r="A232" s="49">
        <f t="shared" si="18"/>
        <v>43983</v>
      </c>
      <c r="B232" s="2">
        <f t="shared" si="19"/>
        <v>44002</v>
      </c>
      <c r="C232" s="2">
        <v>43997</v>
      </c>
      <c r="D232" s="50">
        <v>16536.41</v>
      </c>
      <c r="E232" s="50">
        <v>16295.145094699999</v>
      </c>
      <c r="F232" s="51">
        <f t="shared" si="20"/>
        <v>241.26490530000046</v>
      </c>
      <c r="H232" s="21">
        <v>43997</v>
      </c>
      <c r="I232" s="22">
        <v>16536.41</v>
      </c>
      <c r="J232" s="22">
        <v>16295.145094699999</v>
      </c>
      <c r="K232" s="22">
        <v>241.26490530000046</v>
      </c>
      <c r="L232" s="24">
        <f t="shared" si="21"/>
        <v>1.4589920381751569E-2</v>
      </c>
      <c r="M232" s="4">
        <f t="shared" si="22"/>
        <v>58208.754529418191</v>
      </c>
      <c r="N232" s="4">
        <f t="shared" si="23"/>
        <v>1877293.605467624</v>
      </c>
    </row>
    <row r="233" spans="1:14" x14ac:dyDescent="0.25">
      <c r="A233" s="49">
        <f t="shared" si="18"/>
        <v>43983</v>
      </c>
      <c r="B233" s="2">
        <f t="shared" si="19"/>
        <v>44002</v>
      </c>
      <c r="C233" s="2">
        <v>43998</v>
      </c>
      <c r="D233" s="50">
        <v>17445.939999999999</v>
      </c>
      <c r="E233" s="50">
        <v>16156.967652400001</v>
      </c>
      <c r="F233" s="51">
        <f t="shared" si="20"/>
        <v>1288.9723475999981</v>
      </c>
      <c r="H233" s="21">
        <v>43998</v>
      </c>
      <c r="I233" s="22">
        <v>17445.939999999999</v>
      </c>
      <c r="J233" s="22">
        <v>16156.967652400001</v>
      </c>
      <c r="K233" s="22">
        <v>1288.9723475999981</v>
      </c>
      <c r="L233" s="24">
        <f t="shared" si="21"/>
        <v>7.3883800334060432E-2</v>
      </c>
      <c r="M233" s="4">
        <f t="shared" si="22"/>
        <v>1661449.7128774503</v>
      </c>
      <c r="N233" s="4">
        <f t="shared" si="23"/>
        <v>1097690.8846508029</v>
      </c>
    </row>
    <row r="234" spans="1:14" x14ac:dyDescent="0.25">
      <c r="A234" s="49">
        <f t="shared" si="18"/>
        <v>43983</v>
      </c>
      <c r="B234" s="2">
        <f t="shared" si="19"/>
        <v>44002</v>
      </c>
      <c r="C234" s="2">
        <v>43999</v>
      </c>
      <c r="D234" s="50">
        <v>18487.34</v>
      </c>
      <c r="E234" s="50">
        <v>16272.810422799999</v>
      </c>
      <c r="F234" s="51">
        <f t="shared" si="20"/>
        <v>2214.5295772000009</v>
      </c>
      <c r="H234" s="21">
        <v>43999</v>
      </c>
      <c r="I234" s="22">
        <v>18487.34</v>
      </c>
      <c r="J234" s="22">
        <v>16272.810422799999</v>
      </c>
      <c r="K234" s="22">
        <v>2214.5295772000009</v>
      </c>
      <c r="L234" s="24">
        <f t="shared" si="21"/>
        <v>0.1197862741313786</v>
      </c>
      <c r="M234" s="4">
        <f t="shared" si="22"/>
        <v>4904141.2482936149</v>
      </c>
      <c r="N234" s="4">
        <f t="shared" si="23"/>
        <v>856656.18526483222</v>
      </c>
    </row>
    <row r="235" spans="1:14" x14ac:dyDescent="0.25">
      <c r="A235" s="49">
        <f t="shared" si="18"/>
        <v>43983</v>
      </c>
      <c r="B235" s="2">
        <f t="shared" si="19"/>
        <v>44002</v>
      </c>
      <c r="C235" s="2">
        <v>44000</v>
      </c>
      <c r="D235" s="50">
        <v>19963.25</v>
      </c>
      <c r="E235" s="50">
        <v>17221.224454200001</v>
      </c>
      <c r="F235" s="51">
        <f t="shared" si="20"/>
        <v>2742.0255457999992</v>
      </c>
      <c r="H235" s="21">
        <v>44000</v>
      </c>
      <c r="I235" s="22">
        <v>19963.25</v>
      </c>
      <c r="J235" s="22">
        <v>17221.224454200001</v>
      </c>
      <c r="K235" s="22">
        <v>2742.0255457999992</v>
      </c>
      <c r="L235" s="24">
        <f t="shared" si="21"/>
        <v>0.13735366464879212</v>
      </c>
      <c r="M235" s="4">
        <f t="shared" si="22"/>
        <v>7518704.093819784</v>
      </c>
      <c r="N235" s="4">
        <f t="shared" si="23"/>
        <v>278251.99688925047</v>
      </c>
    </row>
    <row r="236" spans="1:14" x14ac:dyDescent="0.25">
      <c r="A236" s="49">
        <f t="shared" si="18"/>
        <v>43983</v>
      </c>
      <c r="B236" s="2">
        <f t="shared" si="19"/>
        <v>44002</v>
      </c>
      <c r="C236" s="2">
        <v>44001</v>
      </c>
      <c r="D236" s="50">
        <v>25916.13</v>
      </c>
      <c r="E236" s="50">
        <v>25012.305686299998</v>
      </c>
      <c r="F236" s="51">
        <f t="shared" si="20"/>
        <v>903.82431370000268</v>
      </c>
      <c r="H236" s="21">
        <v>44001</v>
      </c>
      <c r="I236" s="22">
        <v>25916.13</v>
      </c>
      <c r="J236" s="22">
        <v>25012.305686299998</v>
      </c>
      <c r="K236" s="22">
        <v>903.82431370000268</v>
      </c>
      <c r="L236" s="24">
        <f t="shared" si="21"/>
        <v>3.487497221614503E-2</v>
      </c>
      <c r="M236" s="4">
        <f t="shared" si="22"/>
        <v>816898.39003528084</v>
      </c>
      <c r="N236" s="4">
        <f t="shared" si="23"/>
        <v>3378983.7696939455</v>
      </c>
    </row>
    <row r="237" spans="1:14" x14ac:dyDescent="0.25">
      <c r="A237" s="49">
        <f t="shared" si="18"/>
        <v>43983</v>
      </c>
      <c r="B237" s="2">
        <f t="shared" si="19"/>
        <v>44002</v>
      </c>
      <c r="C237" s="2">
        <v>44002</v>
      </c>
      <c r="D237" s="50">
        <v>17618.900000000001</v>
      </c>
      <c r="E237" s="50">
        <v>18365.904160800001</v>
      </c>
      <c r="F237" s="51">
        <f t="shared" si="20"/>
        <v>-747.00416079999923</v>
      </c>
      <c r="H237" s="21">
        <v>44002</v>
      </c>
      <c r="I237" s="22">
        <v>17618.900000000001</v>
      </c>
      <c r="J237" s="22">
        <v>18365.904160800001</v>
      </c>
      <c r="K237" s="22">
        <v>-747.00416079999923</v>
      </c>
      <c r="L237" s="24">
        <f t="shared" si="21"/>
        <v>4.2397888676364535E-2</v>
      </c>
      <c r="M237" s="4">
        <f t="shared" si="22"/>
        <v>558015.21625251113</v>
      </c>
      <c r="N237" s="4">
        <f t="shared" si="23"/>
        <v>2725234.6522200033</v>
      </c>
    </row>
    <row r="238" spans="1:14" x14ac:dyDescent="0.25">
      <c r="A238" s="49">
        <f t="shared" si="18"/>
        <v>43983</v>
      </c>
      <c r="B238" s="2">
        <f t="shared" si="19"/>
        <v>44009</v>
      </c>
      <c r="C238" s="2">
        <v>44003</v>
      </c>
      <c r="D238" s="50">
        <v>17006.060000000001</v>
      </c>
      <c r="E238" s="50">
        <v>18645.764313600001</v>
      </c>
      <c r="F238" s="51">
        <f t="shared" si="20"/>
        <v>-1639.7043135999993</v>
      </c>
      <c r="H238" s="21">
        <v>44003</v>
      </c>
      <c r="I238" s="22">
        <v>17006.060000000001</v>
      </c>
      <c r="J238" s="22">
        <v>18645.764313600001</v>
      </c>
      <c r="K238" s="22">
        <v>-1639.7043135999993</v>
      </c>
      <c r="L238" s="24">
        <f t="shared" si="21"/>
        <v>9.6418824442581014E-2</v>
      </c>
      <c r="M238" s="4">
        <f t="shared" si="22"/>
        <v>2688630.236038445</v>
      </c>
      <c r="N238" s="4">
        <f t="shared" si="23"/>
        <v>796913.56280914345</v>
      </c>
    </row>
    <row r="239" spans="1:14" x14ac:dyDescent="0.25">
      <c r="A239" s="49">
        <f t="shared" si="18"/>
        <v>43983</v>
      </c>
      <c r="B239" s="2">
        <f t="shared" si="19"/>
        <v>44009</v>
      </c>
      <c r="C239" s="2">
        <v>44004</v>
      </c>
      <c r="D239" s="50">
        <v>15136.2</v>
      </c>
      <c r="E239" s="50">
        <v>15136.1921399</v>
      </c>
      <c r="F239" s="51">
        <f t="shared" si="20"/>
        <v>7.8601000004709931E-3</v>
      </c>
      <c r="H239" s="21">
        <v>44004</v>
      </c>
      <c r="I239" s="22">
        <v>15136.2</v>
      </c>
      <c r="J239" s="22">
        <v>15136.1921399</v>
      </c>
      <c r="K239" s="22">
        <v>7.8601000004709931E-3</v>
      </c>
      <c r="L239" s="24">
        <f t="shared" si="21"/>
        <v>5.1929149987916337E-7</v>
      </c>
      <c r="M239" s="4">
        <f t="shared" si="22"/>
        <v>6.1781172017404102E-5</v>
      </c>
      <c r="N239" s="4">
        <f t="shared" si="23"/>
        <v>2688656.012579978</v>
      </c>
    </row>
    <row r="240" spans="1:14" x14ac:dyDescent="0.25">
      <c r="A240" s="49">
        <f t="shared" si="18"/>
        <v>43983</v>
      </c>
      <c r="B240" s="2">
        <f t="shared" si="19"/>
        <v>44009</v>
      </c>
      <c r="C240" s="2">
        <v>44005</v>
      </c>
      <c r="D240" s="50">
        <v>17966.310000000001</v>
      </c>
      <c r="E240" s="50">
        <v>17775.699478099999</v>
      </c>
      <c r="F240" s="51">
        <f t="shared" si="20"/>
        <v>190.61052190000191</v>
      </c>
      <c r="H240" s="21">
        <v>44005</v>
      </c>
      <c r="I240" s="22">
        <v>17966.310000000001</v>
      </c>
      <c r="J240" s="22">
        <v>17775.699478099999</v>
      </c>
      <c r="K240" s="22">
        <v>190.61052190000191</v>
      </c>
      <c r="L240" s="24">
        <f t="shared" si="21"/>
        <v>1.0609330569271148E-2</v>
      </c>
      <c r="M240" s="4">
        <f t="shared" si="22"/>
        <v>36332.371058991106</v>
      </c>
      <c r="N240" s="4">
        <f t="shared" si="23"/>
        <v>36329.374685245726</v>
      </c>
    </row>
    <row r="241" spans="1:14" x14ac:dyDescent="0.25">
      <c r="A241" s="49">
        <f t="shared" si="18"/>
        <v>43983</v>
      </c>
      <c r="B241" s="2">
        <f t="shared" si="19"/>
        <v>44009</v>
      </c>
      <c r="C241" s="2">
        <v>44006</v>
      </c>
      <c r="D241" s="50">
        <v>16495.79</v>
      </c>
      <c r="E241" s="50">
        <v>16414.091729399999</v>
      </c>
      <c r="F241" s="51">
        <f t="shared" si="20"/>
        <v>81.698270600001706</v>
      </c>
      <c r="H241" s="21">
        <v>44006</v>
      </c>
      <c r="I241" s="22">
        <v>16495.79</v>
      </c>
      <c r="J241" s="22">
        <v>16414.091729399999</v>
      </c>
      <c r="K241" s="22">
        <v>81.698270600001706</v>
      </c>
      <c r="L241" s="24">
        <f t="shared" si="21"/>
        <v>4.9526740216747243E-3</v>
      </c>
      <c r="M241" s="4">
        <f t="shared" si="22"/>
        <v>6674.6074190311028</v>
      </c>
      <c r="N241" s="4">
        <f t="shared" si="23"/>
        <v>11861.878483234397</v>
      </c>
    </row>
    <row r="242" spans="1:14" x14ac:dyDescent="0.25">
      <c r="A242" s="49">
        <f t="shared" si="18"/>
        <v>43983</v>
      </c>
      <c r="B242" s="2">
        <f t="shared" si="19"/>
        <v>44009</v>
      </c>
      <c r="C242" s="2">
        <v>44007</v>
      </c>
      <c r="D242" s="50">
        <v>19567.490000000002</v>
      </c>
      <c r="E242" s="50">
        <v>17196.973129000002</v>
      </c>
      <c r="F242" s="51">
        <f t="shared" si="20"/>
        <v>2370.5168709999998</v>
      </c>
      <c r="H242" s="21">
        <v>44007</v>
      </c>
      <c r="I242" s="22">
        <v>19567.490000000002</v>
      </c>
      <c r="J242" s="22">
        <v>17196.973129000002</v>
      </c>
      <c r="K242" s="22">
        <v>2370.5168709999998</v>
      </c>
      <c r="L242" s="24">
        <f t="shared" si="21"/>
        <v>0.12114567944074583</v>
      </c>
      <c r="M242" s="4">
        <f t="shared" si="22"/>
        <v>5619350.2356956294</v>
      </c>
      <c r="N242" s="4">
        <f t="shared" si="23"/>
        <v>5238690.5855370061</v>
      </c>
    </row>
    <row r="243" spans="1:14" x14ac:dyDescent="0.25">
      <c r="A243" s="49">
        <f t="shared" si="18"/>
        <v>43983</v>
      </c>
      <c r="B243" s="2">
        <f t="shared" si="19"/>
        <v>44009</v>
      </c>
      <c r="C243" s="2">
        <v>44008</v>
      </c>
      <c r="D243" s="50">
        <v>24751.59</v>
      </c>
      <c r="E243" s="50">
        <v>24094.9373309</v>
      </c>
      <c r="F243" s="51">
        <f t="shared" si="20"/>
        <v>656.65266909999991</v>
      </c>
      <c r="H243" s="21">
        <v>44008</v>
      </c>
      <c r="I243" s="22">
        <v>24751.59</v>
      </c>
      <c r="J243" s="22">
        <v>24094.9373309</v>
      </c>
      <c r="K243" s="22">
        <v>656.65266909999991</v>
      </c>
      <c r="L243" s="24">
        <f t="shared" si="21"/>
        <v>2.6529716640425926E-2</v>
      </c>
      <c r="M243" s="4">
        <f t="shared" si="22"/>
        <v>431192.72783615399</v>
      </c>
      <c r="N243" s="4">
        <f t="shared" si="23"/>
        <v>2937330.5025543235</v>
      </c>
    </row>
    <row r="244" spans="1:14" x14ac:dyDescent="0.25">
      <c r="A244" s="49">
        <f t="shared" si="18"/>
        <v>43983</v>
      </c>
      <c r="B244" s="2">
        <f t="shared" si="19"/>
        <v>44009</v>
      </c>
      <c r="C244" s="2">
        <v>44009</v>
      </c>
      <c r="D244" s="50">
        <v>19246.57</v>
      </c>
      <c r="E244" s="50">
        <v>19549.3659018</v>
      </c>
      <c r="F244" s="51">
        <f t="shared" si="20"/>
        <v>-302.79590180000014</v>
      </c>
      <c r="H244" s="21">
        <v>44009</v>
      </c>
      <c r="I244" s="22">
        <v>19246.57</v>
      </c>
      <c r="J244" s="22">
        <v>19549.3659018</v>
      </c>
      <c r="K244" s="22">
        <v>-302.79590180000014</v>
      </c>
      <c r="L244" s="24">
        <f t="shared" si="21"/>
        <v>1.5732460474775514E-2</v>
      </c>
      <c r="M244" s="4">
        <f t="shared" si="22"/>
        <v>91685.358146875325</v>
      </c>
      <c r="N244" s="4">
        <f t="shared" si="23"/>
        <v>920541.56020205247</v>
      </c>
    </row>
    <row r="245" spans="1:14" x14ac:dyDescent="0.25">
      <c r="A245" s="49">
        <f t="shared" si="18"/>
        <v>43983</v>
      </c>
      <c r="B245" s="2">
        <f t="shared" si="19"/>
        <v>44016</v>
      </c>
      <c r="C245" s="2">
        <v>44010</v>
      </c>
      <c r="D245" s="50">
        <v>17092.169999999998</v>
      </c>
      <c r="E245" s="50">
        <v>18720.6552916</v>
      </c>
      <c r="F245" s="51">
        <f t="shared" si="20"/>
        <v>-1628.4852916000018</v>
      </c>
      <c r="H245" s="21">
        <v>44010</v>
      </c>
      <c r="I245" s="22">
        <v>17092.169999999998</v>
      </c>
      <c r="J245" s="22">
        <v>18720.6552916</v>
      </c>
      <c r="K245" s="22">
        <v>-1628.4852916000018</v>
      </c>
      <c r="L245" s="24">
        <f t="shared" si="21"/>
        <v>9.5276684680763293E-2</v>
      </c>
      <c r="M245" s="4">
        <f t="shared" si="22"/>
        <v>2651964.3449575431</v>
      </c>
      <c r="N245" s="4">
        <f t="shared" si="23"/>
        <v>1757452.3582283007</v>
      </c>
    </row>
    <row r="246" spans="1:14" x14ac:dyDescent="0.25">
      <c r="A246" s="49">
        <f t="shared" si="18"/>
        <v>43983</v>
      </c>
      <c r="B246" s="2">
        <f t="shared" si="19"/>
        <v>44016</v>
      </c>
      <c r="C246" s="2">
        <v>44011</v>
      </c>
      <c r="D246" s="50">
        <v>15091.97</v>
      </c>
      <c r="E246" s="50">
        <v>14346.0897604</v>
      </c>
      <c r="F246" s="51">
        <f t="shared" si="20"/>
        <v>745.88023959999919</v>
      </c>
      <c r="H246" s="21">
        <v>44011</v>
      </c>
      <c r="I246" s="22">
        <v>15091.97</v>
      </c>
      <c r="J246" s="22">
        <v>14346.0897604</v>
      </c>
      <c r="K246" s="22">
        <v>745.88023959999919</v>
      </c>
      <c r="L246" s="24">
        <f t="shared" si="21"/>
        <v>4.9422324560676918E-2</v>
      </c>
      <c r="M246" s="4">
        <f t="shared" si="22"/>
        <v>556337.33182575216</v>
      </c>
      <c r="N246" s="4">
        <f t="shared" si="23"/>
        <v>5637611.6757506626</v>
      </c>
    </row>
    <row r="247" spans="1:14" x14ac:dyDescent="0.25">
      <c r="A247" s="49">
        <f t="shared" si="18"/>
        <v>43983</v>
      </c>
      <c r="B247" s="2">
        <f t="shared" si="19"/>
        <v>44016</v>
      </c>
      <c r="C247" s="2">
        <v>44012</v>
      </c>
      <c r="D247" s="50">
        <v>20334.77</v>
      </c>
      <c r="E247" s="50">
        <v>20334.7767484</v>
      </c>
      <c r="F247" s="51">
        <f t="shared" si="20"/>
        <v>-6.7483999991964083E-3</v>
      </c>
      <c r="H247" s="21">
        <v>44012</v>
      </c>
      <c r="I247" s="22">
        <v>20334.77</v>
      </c>
      <c r="J247" s="22">
        <v>20334.7767484</v>
      </c>
      <c r="K247" s="22">
        <v>-6.7483999991964083E-3</v>
      </c>
      <c r="L247" s="24">
        <f t="shared" si="21"/>
        <v>3.3186507637885295E-7</v>
      </c>
      <c r="M247" s="4">
        <f t="shared" si="22"/>
        <v>4.5540902549154081E-5</v>
      </c>
      <c r="N247" s="4">
        <f t="shared" si="23"/>
        <v>556347.39886770968</v>
      </c>
    </row>
    <row r="248" spans="1:14" x14ac:dyDescent="0.25">
      <c r="A248" s="49">
        <f t="shared" si="18"/>
        <v>44013</v>
      </c>
      <c r="B248" s="2">
        <f t="shared" si="19"/>
        <v>44016</v>
      </c>
      <c r="C248" s="2">
        <v>44013</v>
      </c>
      <c r="D248" s="50">
        <v>20646.11</v>
      </c>
      <c r="E248" s="50">
        <v>15226.6373152</v>
      </c>
      <c r="F248" s="51">
        <f t="shared" si="20"/>
        <v>5419.4726848000009</v>
      </c>
      <c r="H248" s="21">
        <v>44013</v>
      </c>
      <c r="I248" s="22">
        <v>20646.11</v>
      </c>
      <c r="J248" s="22">
        <v>15226.6373152</v>
      </c>
      <c r="K248" s="22">
        <v>5419.4726848000009</v>
      </c>
      <c r="L248" s="24">
        <f t="shared" si="21"/>
        <v>0.26249364576668444</v>
      </c>
      <c r="M248" s="4">
        <f t="shared" si="22"/>
        <v>29370684.181293331</v>
      </c>
      <c r="N248" s="4">
        <f t="shared" si="23"/>
        <v>29370757.326877795</v>
      </c>
    </row>
    <row r="249" spans="1:14" x14ac:dyDescent="0.25">
      <c r="A249" s="49">
        <f t="shared" si="18"/>
        <v>44013</v>
      </c>
      <c r="B249" s="2">
        <f t="shared" si="19"/>
        <v>44016</v>
      </c>
      <c r="C249" s="2">
        <v>44014</v>
      </c>
      <c r="D249" s="50">
        <v>22282.66</v>
      </c>
      <c r="E249" s="50">
        <v>15859.329131500001</v>
      </c>
      <c r="F249" s="51">
        <f t="shared" si="20"/>
        <v>6423.3308684999993</v>
      </c>
      <c r="H249" s="21">
        <v>44014</v>
      </c>
      <c r="I249" s="22">
        <v>22282.66</v>
      </c>
      <c r="J249" s="22">
        <v>15859.329131500001</v>
      </c>
      <c r="K249" s="22">
        <v>6423.3308684999993</v>
      </c>
      <c r="L249" s="24">
        <f t="shared" si="21"/>
        <v>0.28826589233511618</v>
      </c>
      <c r="M249" s="4">
        <f t="shared" si="22"/>
        <v>41259179.446224958</v>
      </c>
      <c r="N249" s="4">
        <f t="shared" si="23"/>
        <v>1007731.2529814596</v>
      </c>
    </row>
    <row r="250" spans="1:14" x14ac:dyDescent="0.25">
      <c r="A250" s="49">
        <f t="shared" si="18"/>
        <v>44013</v>
      </c>
      <c r="B250" s="2">
        <f t="shared" si="19"/>
        <v>44016</v>
      </c>
      <c r="C250" s="2">
        <v>44015</v>
      </c>
      <c r="D250" s="50">
        <v>26604.73</v>
      </c>
      <c r="E250" s="50">
        <v>26604.741013800001</v>
      </c>
      <c r="F250" s="51">
        <f t="shared" si="20"/>
        <v>-1.1013800001819618E-2</v>
      </c>
      <c r="H250" s="21">
        <v>44015</v>
      </c>
      <c r="I250" s="22">
        <v>26604.73</v>
      </c>
      <c r="J250" s="22">
        <v>26604.741013800001</v>
      </c>
      <c r="K250" s="22">
        <v>-1.1013800001819618E-2</v>
      </c>
      <c r="L250" s="24">
        <f t="shared" si="21"/>
        <v>4.1397901808511563E-7</v>
      </c>
      <c r="M250" s="4">
        <f t="shared" si="22"/>
        <v>1.2130379048008182E-4</v>
      </c>
      <c r="N250" s="4">
        <f t="shared" si="23"/>
        <v>41259320.936909318</v>
      </c>
    </row>
    <row r="251" spans="1:14" x14ac:dyDescent="0.25">
      <c r="A251" s="49">
        <f t="shared" si="18"/>
        <v>44013</v>
      </c>
      <c r="B251" s="2">
        <f t="shared" si="19"/>
        <v>44016</v>
      </c>
      <c r="C251" s="2">
        <v>44016</v>
      </c>
      <c r="D251" s="50">
        <v>17848.71</v>
      </c>
      <c r="E251" s="50">
        <v>18352.510750900001</v>
      </c>
      <c r="F251" s="51">
        <f t="shared" si="20"/>
        <v>-503.80075090000173</v>
      </c>
      <c r="H251" s="21">
        <v>44016</v>
      </c>
      <c r="I251" s="22">
        <v>17848.71</v>
      </c>
      <c r="J251" s="22">
        <v>18352.510750900001</v>
      </c>
      <c r="K251" s="22">
        <v>-503.80075090000173</v>
      </c>
      <c r="L251" s="24">
        <f t="shared" si="21"/>
        <v>2.8226171577665934E-2</v>
      </c>
      <c r="M251" s="4">
        <f t="shared" si="22"/>
        <v>253815.19660740558</v>
      </c>
      <c r="N251" s="4">
        <f t="shared" si="23"/>
        <v>253804.09920728701</v>
      </c>
    </row>
    <row r="252" spans="1:14" x14ac:dyDescent="0.25">
      <c r="A252" s="49">
        <f t="shared" si="18"/>
        <v>44013</v>
      </c>
      <c r="B252" s="2">
        <f t="shared" si="19"/>
        <v>44023</v>
      </c>
      <c r="C252" s="2">
        <v>44017</v>
      </c>
      <c r="D252" s="50">
        <v>14695.84</v>
      </c>
      <c r="E252" s="50">
        <v>14695.83167</v>
      </c>
      <c r="F252" s="51">
        <f t="shared" si="20"/>
        <v>8.3300000005692709E-3</v>
      </c>
      <c r="H252" s="21">
        <v>44017</v>
      </c>
      <c r="I252" s="22">
        <v>14695.84</v>
      </c>
      <c r="J252" s="22">
        <v>14695.83167</v>
      </c>
      <c r="K252" s="22">
        <v>8.3300000005692709E-3</v>
      </c>
      <c r="L252" s="24">
        <f t="shared" si="21"/>
        <v>5.6682707491162607E-7</v>
      </c>
      <c r="M252" s="4">
        <f t="shared" si="22"/>
        <v>6.9388900009484047E-5</v>
      </c>
      <c r="N252" s="4">
        <f t="shared" si="23"/>
        <v>253823.58999730507</v>
      </c>
    </row>
    <row r="253" spans="1:14" x14ac:dyDescent="0.25">
      <c r="A253" s="49">
        <f t="shared" si="18"/>
        <v>44013</v>
      </c>
      <c r="B253" s="2">
        <f t="shared" si="19"/>
        <v>44023</v>
      </c>
      <c r="C253" s="2">
        <v>44018</v>
      </c>
      <c r="D253" s="50">
        <v>18310.09</v>
      </c>
      <c r="E253" s="50">
        <v>18310.088980500001</v>
      </c>
      <c r="F253" s="51">
        <f t="shared" si="20"/>
        <v>1.0194999995292164E-3</v>
      </c>
      <c r="H253" s="21">
        <v>44018</v>
      </c>
      <c r="I253" s="22">
        <v>18310.09</v>
      </c>
      <c r="J253" s="22">
        <v>18310.088980500001</v>
      </c>
      <c r="K253" s="22">
        <v>1.0194999995292164E-3</v>
      </c>
      <c r="L253" s="24">
        <f t="shared" si="21"/>
        <v>5.5679682597366615E-8</v>
      </c>
      <c r="M253" s="4">
        <f t="shared" si="22"/>
        <v>1.0393802490400723E-6</v>
      </c>
      <c r="N253" s="4">
        <f t="shared" si="23"/>
        <v>5.3443410265206637E-5</v>
      </c>
    </row>
    <row r="254" spans="1:14" x14ac:dyDescent="0.25">
      <c r="A254" s="49">
        <f t="shared" si="18"/>
        <v>44013</v>
      </c>
      <c r="B254" s="2">
        <f t="shared" si="19"/>
        <v>44023</v>
      </c>
      <c r="C254" s="2">
        <v>44019</v>
      </c>
      <c r="D254" s="50">
        <v>17174.02</v>
      </c>
      <c r="E254" s="50">
        <v>20419.477258800001</v>
      </c>
      <c r="F254" s="51">
        <f t="shared" si="20"/>
        <v>-3245.457258800001</v>
      </c>
      <c r="H254" s="21">
        <v>44019</v>
      </c>
      <c r="I254" s="22">
        <v>17174.02</v>
      </c>
      <c r="J254" s="22">
        <v>20419.477258800001</v>
      </c>
      <c r="K254" s="22">
        <v>-3245.457258800001</v>
      </c>
      <c r="L254" s="24">
        <f t="shared" si="21"/>
        <v>0.18897481537811187</v>
      </c>
      <c r="M254" s="4">
        <f t="shared" si="22"/>
        <v>10532992.818697616</v>
      </c>
      <c r="N254" s="4">
        <f t="shared" si="23"/>
        <v>10532999.436186004</v>
      </c>
    </row>
    <row r="255" spans="1:14" x14ac:dyDescent="0.25">
      <c r="A255" s="49">
        <f t="shared" si="18"/>
        <v>44013</v>
      </c>
      <c r="B255" s="2">
        <f t="shared" si="19"/>
        <v>44023</v>
      </c>
      <c r="C255" s="2">
        <v>44020</v>
      </c>
      <c r="D255" s="50">
        <v>17255.900000000001</v>
      </c>
      <c r="E255" s="50">
        <v>20946.113047499999</v>
      </c>
      <c r="F255" s="51">
        <f t="shared" si="20"/>
        <v>-3690.2130474999976</v>
      </c>
      <c r="H255" s="21">
        <v>44020</v>
      </c>
      <c r="I255" s="22">
        <v>17255.900000000001</v>
      </c>
      <c r="J255" s="22">
        <v>20946.113047499999</v>
      </c>
      <c r="K255" s="22">
        <v>-3690.2130474999976</v>
      </c>
      <c r="L255" s="24">
        <f t="shared" si="21"/>
        <v>0.21385225038972161</v>
      </c>
      <c r="M255" s="4">
        <f t="shared" si="22"/>
        <v>13617672.335939219</v>
      </c>
      <c r="N255" s="4">
        <f t="shared" si="23"/>
        <v>197807.71158215604</v>
      </c>
    </row>
    <row r="256" spans="1:14" x14ac:dyDescent="0.25">
      <c r="A256" s="49">
        <f t="shared" si="18"/>
        <v>44013</v>
      </c>
      <c r="B256" s="2">
        <f t="shared" si="19"/>
        <v>44023</v>
      </c>
      <c r="C256" s="2">
        <v>44021</v>
      </c>
      <c r="D256" s="50">
        <v>20511.21</v>
      </c>
      <c r="E256" s="50">
        <v>20881.442392600002</v>
      </c>
      <c r="F256" s="51">
        <f t="shared" si="20"/>
        <v>-370.23239260000264</v>
      </c>
      <c r="H256" s="21">
        <v>44021</v>
      </c>
      <c r="I256" s="22">
        <v>20511.21</v>
      </c>
      <c r="J256" s="22">
        <v>20881.442392600002</v>
      </c>
      <c r="K256" s="22">
        <v>-370.23239260000264</v>
      </c>
      <c r="L256" s="24">
        <f t="shared" si="21"/>
        <v>1.805024630921348E-2</v>
      </c>
      <c r="M256" s="4">
        <f t="shared" si="22"/>
        <v>137072.02453032249</v>
      </c>
      <c r="N256" s="4">
        <f t="shared" si="23"/>
        <v>11022271.548910199</v>
      </c>
    </row>
    <row r="257" spans="1:14" x14ac:dyDescent="0.25">
      <c r="A257" s="49">
        <f t="shared" si="18"/>
        <v>44013</v>
      </c>
      <c r="B257" s="2">
        <f t="shared" si="19"/>
        <v>44023</v>
      </c>
      <c r="C257" s="2">
        <v>44022</v>
      </c>
      <c r="D257" s="50">
        <v>24431.85</v>
      </c>
      <c r="E257" s="50">
        <v>24573.556920499999</v>
      </c>
      <c r="F257" s="51">
        <f t="shared" si="20"/>
        <v>-141.70692050000071</v>
      </c>
      <c r="H257" s="21">
        <v>44022</v>
      </c>
      <c r="I257" s="22">
        <v>24431.85</v>
      </c>
      <c r="J257" s="22">
        <v>24573.556920499999</v>
      </c>
      <c r="K257" s="22">
        <v>-141.70692050000071</v>
      </c>
      <c r="L257" s="24">
        <f t="shared" si="21"/>
        <v>5.8000896575576841E-3</v>
      </c>
      <c r="M257" s="4">
        <f t="shared" si="22"/>
        <v>20080.851317593519</v>
      </c>
      <c r="N257" s="4">
        <f t="shared" si="23"/>
        <v>52223.891398528765</v>
      </c>
    </row>
    <row r="258" spans="1:14" x14ac:dyDescent="0.25">
      <c r="A258" s="49">
        <f t="shared" si="18"/>
        <v>44013</v>
      </c>
      <c r="B258" s="2">
        <f t="shared" si="19"/>
        <v>44023</v>
      </c>
      <c r="C258" s="2">
        <v>44023</v>
      </c>
      <c r="D258" s="50">
        <v>22149.93</v>
      </c>
      <c r="E258" s="50">
        <v>21990.0447121</v>
      </c>
      <c r="F258" s="51">
        <f t="shared" si="20"/>
        <v>159.88528790000055</v>
      </c>
      <c r="H258" s="21">
        <v>44023</v>
      </c>
      <c r="I258" s="22">
        <v>22149.93</v>
      </c>
      <c r="J258" s="22">
        <v>21990.0447121</v>
      </c>
      <c r="K258" s="22">
        <v>159.88528790000055</v>
      </c>
      <c r="L258" s="24">
        <f t="shared" si="21"/>
        <v>7.2183202339691612E-3</v>
      </c>
      <c r="M258" s="4">
        <f t="shared" si="22"/>
        <v>25563.305286866063</v>
      </c>
      <c r="N258" s="4">
        <f t="shared" si="23"/>
        <v>90957.860167589781</v>
      </c>
    </row>
    <row r="259" spans="1:14" x14ac:dyDescent="0.25">
      <c r="A259" s="49">
        <f t="shared" si="18"/>
        <v>44013</v>
      </c>
      <c r="B259" s="2">
        <f t="shared" si="19"/>
        <v>44030</v>
      </c>
      <c r="C259" s="2">
        <v>44024</v>
      </c>
      <c r="D259" s="50">
        <v>22064.97</v>
      </c>
      <c r="E259" s="50">
        <v>22478.897924299999</v>
      </c>
      <c r="F259" s="51">
        <f t="shared" si="20"/>
        <v>-413.92792429999827</v>
      </c>
      <c r="H259" s="21">
        <v>44024</v>
      </c>
      <c r="I259" s="22">
        <v>22064.97</v>
      </c>
      <c r="J259" s="22">
        <v>22478.897924299999</v>
      </c>
      <c r="K259" s="22">
        <v>-413.92792429999827</v>
      </c>
      <c r="L259" s="24">
        <f t="shared" si="21"/>
        <v>1.8759505419676449E-2</v>
      </c>
      <c r="M259" s="4">
        <f t="shared" si="22"/>
        <v>171336.32651530509</v>
      </c>
      <c r="N259" s="4">
        <f t="shared" si="23"/>
        <v>329261.60249528085</v>
      </c>
    </row>
    <row r="260" spans="1:14" x14ac:dyDescent="0.25">
      <c r="A260" s="49">
        <f t="shared" si="18"/>
        <v>44013</v>
      </c>
      <c r="B260" s="2">
        <f t="shared" si="19"/>
        <v>44030</v>
      </c>
      <c r="C260" s="2">
        <v>44025</v>
      </c>
      <c r="D260" s="50">
        <v>21948.14</v>
      </c>
      <c r="E260" s="50">
        <v>22069.222178</v>
      </c>
      <c r="F260" s="51">
        <f t="shared" si="20"/>
        <v>-121.08217800000057</v>
      </c>
      <c r="H260" s="21">
        <v>44025</v>
      </c>
      <c r="I260" s="22">
        <v>21948.14</v>
      </c>
      <c r="J260" s="22">
        <v>22069.222178</v>
      </c>
      <c r="K260" s="22">
        <v>-121.08217800000057</v>
      </c>
      <c r="L260" s="24">
        <f t="shared" si="21"/>
        <v>5.5167398239668857E-3</v>
      </c>
      <c r="M260" s="4">
        <f t="shared" si="22"/>
        <v>14660.893829223822</v>
      </c>
      <c r="N260" s="4">
        <f t="shared" si="23"/>
        <v>85758.631126002612</v>
      </c>
    </row>
    <row r="261" spans="1:14" x14ac:dyDescent="0.25">
      <c r="A261" s="49">
        <f t="shared" si="18"/>
        <v>44013</v>
      </c>
      <c r="B261" s="2">
        <f t="shared" si="19"/>
        <v>44030</v>
      </c>
      <c r="C261" s="2">
        <v>44026</v>
      </c>
      <c r="D261" s="50">
        <v>22564.16</v>
      </c>
      <c r="E261" s="50">
        <v>22694.098678300001</v>
      </c>
      <c r="F261" s="51">
        <f t="shared" si="20"/>
        <v>-129.9386783000009</v>
      </c>
      <c r="H261" s="21">
        <v>44026</v>
      </c>
      <c r="I261" s="22">
        <v>22564.16</v>
      </c>
      <c r="J261" s="22">
        <v>22694.098678300001</v>
      </c>
      <c r="K261" s="22">
        <v>-129.9386783000009</v>
      </c>
      <c r="L261" s="24">
        <f t="shared" si="21"/>
        <v>5.758631311779428E-3</v>
      </c>
      <c r="M261" s="4">
        <f t="shared" si="22"/>
        <v>16884.060118351124</v>
      </c>
      <c r="N261" s="4">
        <f t="shared" si="23"/>
        <v>78.43759756390601</v>
      </c>
    </row>
    <row r="262" spans="1:14" x14ac:dyDescent="0.25">
      <c r="A262" s="49">
        <f t="shared" ref="A262:A325" si="24">DATE(YEAR(C262),MONTH(C262),1)</f>
        <v>44013</v>
      </c>
      <c r="B262" s="2">
        <f t="shared" ref="B262:B325" si="25">C262+7-WEEKDAY(C262)</f>
        <v>44030</v>
      </c>
      <c r="C262" s="2">
        <v>44027</v>
      </c>
      <c r="D262" s="50">
        <v>21483.51</v>
      </c>
      <c r="E262" s="50">
        <v>23483.027487399999</v>
      </c>
      <c r="F262" s="51">
        <f t="shared" ref="F262:F325" si="26">D262-E262</f>
        <v>-1999.5174874000004</v>
      </c>
      <c r="H262" s="21">
        <v>44027</v>
      </c>
      <c r="I262" s="22">
        <v>21483.51</v>
      </c>
      <c r="J262" s="22">
        <v>23483.027487399999</v>
      </c>
      <c r="K262" s="22">
        <v>-1999.5174874000004</v>
      </c>
      <c r="L262" s="24">
        <f t="shared" ref="L262:L325" si="27">ABS(K262/I262)</f>
        <v>9.3072197578514898E-2</v>
      </c>
      <c r="M262" s="4">
        <f t="shared" ref="M262:M325" si="28">(K262)^2</f>
        <v>3998070.1824184107</v>
      </c>
      <c r="N262" s="4">
        <f t="shared" si="23"/>
        <v>3495324.9234357723</v>
      </c>
    </row>
    <row r="263" spans="1:14" x14ac:dyDescent="0.25">
      <c r="A263" s="49">
        <f t="shared" si="24"/>
        <v>44013</v>
      </c>
      <c r="B263" s="2">
        <f t="shared" si="25"/>
        <v>44030</v>
      </c>
      <c r="C263" s="2">
        <v>44028</v>
      </c>
      <c r="D263" s="50">
        <v>21666.98</v>
      </c>
      <c r="E263" s="50">
        <v>24555.261798299998</v>
      </c>
      <c r="F263" s="51">
        <f t="shared" si="26"/>
        <v>-2888.2817982999986</v>
      </c>
      <c r="H263" s="21">
        <v>44028</v>
      </c>
      <c r="I263" s="22">
        <v>21666.98</v>
      </c>
      <c r="J263" s="22">
        <v>24555.261798299998</v>
      </c>
      <c r="K263" s="22">
        <v>-2888.2817982999986</v>
      </c>
      <c r="L263" s="24">
        <f t="shared" si="27"/>
        <v>0.13330338599564862</v>
      </c>
      <c r="M263" s="4">
        <f t="shared" si="28"/>
        <v>8342171.7463910738</v>
      </c>
      <c r="N263" s="4">
        <f t="shared" ref="N263:N326" si="29">(K262-K263)^2</f>
        <v>789902.00032954873</v>
      </c>
    </row>
    <row r="264" spans="1:14" x14ac:dyDescent="0.25">
      <c r="A264" s="49">
        <f t="shared" si="24"/>
        <v>44013</v>
      </c>
      <c r="B264" s="2">
        <f t="shared" si="25"/>
        <v>44030</v>
      </c>
      <c r="C264" s="2">
        <v>44029</v>
      </c>
      <c r="D264" s="50">
        <v>27972.89</v>
      </c>
      <c r="E264" s="50">
        <v>31289.788543899998</v>
      </c>
      <c r="F264" s="51">
        <f t="shared" si="26"/>
        <v>-3316.8985438999989</v>
      </c>
      <c r="H264" s="21">
        <v>44029</v>
      </c>
      <c r="I264" s="22">
        <v>27972.89</v>
      </c>
      <c r="J264" s="22">
        <v>31289.788543899998</v>
      </c>
      <c r="K264" s="22">
        <v>-3316.8985438999989</v>
      </c>
      <c r="L264" s="24">
        <f t="shared" si="27"/>
        <v>0.11857546874491692</v>
      </c>
      <c r="M264" s="4">
        <f t="shared" si="28"/>
        <v>11001815.950525934</v>
      </c>
      <c r="N264" s="4">
        <f t="shared" si="29"/>
        <v>183712.31460873535</v>
      </c>
    </row>
    <row r="265" spans="1:14" x14ac:dyDescent="0.25">
      <c r="A265" s="49">
        <f t="shared" si="24"/>
        <v>44013</v>
      </c>
      <c r="B265" s="2">
        <f t="shared" si="25"/>
        <v>44030</v>
      </c>
      <c r="C265" s="2">
        <v>44030</v>
      </c>
      <c r="D265" s="50">
        <v>21367.58</v>
      </c>
      <c r="E265" s="50">
        <v>25202.1723404</v>
      </c>
      <c r="F265" s="51">
        <f t="shared" si="26"/>
        <v>-3834.5923403999986</v>
      </c>
      <c r="H265" s="21">
        <v>44030</v>
      </c>
      <c r="I265" s="22">
        <v>21367.58</v>
      </c>
      <c r="J265" s="22">
        <v>25202.1723404</v>
      </c>
      <c r="K265" s="22">
        <v>-3834.5923403999986</v>
      </c>
      <c r="L265" s="24">
        <f t="shared" si="27"/>
        <v>0.17945842909679047</v>
      </c>
      <c r="M265" s="4">
        <f t="shared" si="28"/>
        <v>14704098.417054338</v>
      </c>
      <c r="N265" s="4">
        <f t="shared" si="29"/>
        <v>268006.86693458311</v>
      </c>
    </row>
    <row r="266" spans="1:14" x14ac:dyDescent="0.25">
      <c r="A266" s="49">
        <f t="shared" si="24"/>
        <v>44013</v>
      </c>
      <c r="B266" s="2">
        <f t="shared" si="25"/>
        <v>44037</v>
      </c>
      <c r="C266" s="2">
        <v>44031</v>
      </c>
      <c r="D266" s="50">
        <v>19303.669999999998</v>
      </c>
      <c r="E266" s="50">
        <v>25033.511321499998</v>
      </c>
      <c r="F266" s="51">
        <f t="shared" si="26"/>
        <v>-5729.8413215</v>
      </c>
      <c r="H266" s="21">
        <v>44031</v>
      </c>
      <c r="I266" s="22">
        <v>19303.669999999998</v>
      </c>
      <c r="J266" s="22">
        <v>25033.511321499998</v>
      </c>
      <c r="K266" s="22">
        <v>-5729.8413215</v>
      </c>
      <c r="L266" s="24">
        <f t="shared" si="27"/>
        <v>0.29682652684696748</v>
      </c>
      <c r="M266" s="4">
        <f t="shared" si="28"/>
        <v>32831081.569568869</v>
      </c>
      <c r="N266" s="4">
        <f t="shared" si="29"/>
        <v>3591968.7003605934</v>
      </c>
    </row>
    <row r="267" spans="1:14" x14ac:dyDescent="0.25">
      <c r="A267" s="49">
        <f t="shared" si="24"/>
        <v>44013</v>
      </c>
      <c r="B267" s="2">
        <f t="shared" si="25"/>
        <v>44037</v>
      </c>
      <c r="C267" s="2">
        <v>44032</v>
      </c>
      <c r="D267" s="50">
        <v>18706.05</v>
      </c>
      <c r="E267" s="50">
        <v>18706.050819</v>
      </c>
      <c r="F267" s="51">
        <f t="shared" si="26"/>
        <v>-8.1900000077439472E-4</v>
      </c>
      <c r="H267" s="21">
        <v>44032</v>
      </c>
      <c r="I267" s="22">
        <v>18706.05</v>
      </c>
      <c r="J267" s="22">
        <v>18706.050819</v>
      </c>
      <c r="K267" s="22">
        <v>-8.1900000077439472E-4</v>
      </c>
      <c r="L267" s="24">
        <f t="shared" si="27"/>
        <v>4.3782626517858913E-8</v>
      </c>
      <c r="M267" s="4">
        <f t="shared" si="28"/>
        <v>6.707610012684585E-7</v>
      </c>
      <c r="N267" s="4">
        <f t="shared" si="29"/>
        <v>32831072.184089445</v>
      </c>
    </row>
    <row r="268" spans="1:14" x14ac:dyDescent="0.25">
      <c r="A268" s="49">
        <f t="shared" si="24"/>
        <v>44013</v>
      </c>
      <c r="B268" s="2">
        <f t="shared" si="25"/>
        <v>44037</v>
      </c>
      <c r="C268" s="2">
        <v>44033</v>
      </c>
      <c r="D268" s="50">
        <v>21513</v>
      </c>
      <c r="E268" s="50">
        <v>24962.307278600001</v>
      </c>
      <c r="F268" s="51">
        <f t="shared" si="26"/>
        <v>-3449.3072786000012</v>
      </c>
      <c r="H268" s="21">
        <v>44033</v>
      </c>
      <c r="I268" s="22">
        <v>21513</v>
      </c>
      <c r="J268" s="22">
        <v>24962.307278600001</v>
      </c>
      <c r="K268" s="22">
        <v>-3449.3072786000012</v>
      </c>
      <c r="L268" s="24">
        <f t="shared" si="27"/>
        <v>0.16033594936085163</v>
      </c>
      <c r="M268" s="4">
        <f t="shared" si="28"/>
        <v>11897720.702202946</v>
      </c>
      <c r="N268" s="4">
        <f t="shared" si="29"/>
        <v>11897715.052238289</v>
      </c>
    </row>
    <row r="269" spans="1:14" x14ac:dyDescent="0.25">
      <c r="A269" s="49">
        <f t="shared" si="24"/>
        <v>44013</v>
      </c>
      <c r="B269" s="2">
        <f t="shared" si="25"/>
        <v>44037</v>
      </c>
      <c r="C269" s="2">
        <v>44034</v>
      </c>
      <c r="D269" s="50">
        <v>19807.18</v>
      </c>
      <c r="E269" s="50">
        <v>24771.564205499999</v>
      </c>
      <c r="F269" s="51">
        <f t="shared" si="26"/>
        <v>-4964.3842054999986</v>
      </c>
      <c r="H269" s="21">
        <v>44034</v>
      </c>
      <c r="I269" s="22">
        <v>19807.18</v>
      </c>
      <c r="J269" s="22">
        <v>24771.564205499999</v>
      </c>
      <c r="K269" s="22">
        <v>-4964.3842054999986</v>
      </c>
      <c r="L269" s="24">
        <f t="shared" si="27"/>
        <v>0.25063558797870261</v>
      </c>
      <c r="M269" s="4">
        <f t="shared" si="28"/>
        <v>24645110.539817851</v>
      </c>
      <c r="N269" s="4">
        <f t="shared" si="29"/>
        <v>2295458.0944247404</v>
      </c>
    </row>
    <row r="270" spans="1:14" x14ac:dyDescent="0.25">
      <c r="A270" s="49">
        <f t="shared" si="24"/>
        <v>44013</v>
      </c>
      <c r="B270" s="2">
        <f t="shared" si="25"/>
        <v>44037</v>
      </c>
      <c r="C270" s="2">
        <v>44035</v>
      </c>
      <c r="D270" s="50">
        <v>23613.53</v>
      </c>
      <c r="E270" s="50">
        <v>25258.013236899998</v>
      </c>
      <c r="F270" s="51">
        <f t="shared" si="26"/>
        <v>-1644.4832368999996</v>
      </c>
      <c r="H270" s="21">
        <v>44035</v>
      </c>
      <c r="I270" s="22">
        <v>23613.53</v>
      </c>
      <c r="J270" s="22">
        <v>25258.013236899998</v>
      </c>
      <c r="K270" s="22">
        <v>-1644.4832368999996</v>
      </c>
      <c r="L270" s="24">
        <f t="shared" si="27"/>
        <v>6.9641567224383638E-2</v>
      </c>
      <c r="M270" s="4">
        <f t="shared" si="28"/>
        <v>2704325.1164451004</v>
      </c>
      <c r="N270" s="4">
        <f t="shared" si="29"/>
        <v>11021742.441311212</v>
      </c>
    </row>
    <row r="271" spans="1:14" x14ac:dyDescent="0.25">
      <c r="A271" s="49">
        <f t="shared" si="24"/>
        <v>44013</v>
      </c>
      <c r="B271" s="2">
        <f t="shared" si="25"/>
        <v>44037</v>
      </c>
      <c r="C271" s="2">
        <v>44036</v>
      </c>
      <c r="D271" s="50">
        <v>33043.949999999997</v>
      </c>
      <c r="E271" s="50">
        <v>33043.964909900002</v>
      </c>
      <c r="F271" s="51">
        <f t="shared" si="26"/>
        <v>-1.4909900004568044E-2</v>
      </c>
      <c r="H271" s="21">
        <v>44036</v>
      </c>
      <c r="I271" s="22">
        <v>33043.949999999997</v>
      </c>
      <c r="J271" s="22">
        <v>33043.964909900002</v>
      </c>
      <c r="K271" s="22">
        <v>-1.4909900004568044E-2</v>
      </c>
      <c r="L271" s="24">
        <f t="shared" si="27"/>
        <v>4.512142163563389E-7</v>
      </c>
      <c r="M271" s="4">
        <f t="shared" si="28"/>
        <v>2.2230511814621816E-4</v>
      </c>
      <c r="N271" s="4">
        <f t="shared" si="29"/>
        <v>2704276.0785061629</v>
      </c>
    </row>
    <row r="272" spans="1:14" x14ac:dyDescent="0.25">
      <c r="A272" s="49">
        <f t="shared" si="24"/>
        <v>44013</v>
      </c>
      <c r="B272" s="2">
        <f t="shared" si="25"/>
        <v>44037</v>
      </c>
      <c r="C272" s="2">
        <v>44037</v>
      </c>
      <c r="D272" s="50">
        <v>23619.360000000001</v>
      </c>
      <c r="E272" s="50">
        <v>23693.353430700001</v>
      </c>
      <c r="F272" s="51">
        <f t="shared" si="26"/>
        <v>-73.993430700000317</v>
      </c>
      <c r="H272" s="21">
        <v>44037</v>
      </c>
      <c r="I272" s="22">
        <v>23619.360000000001</v>
      </c>
      <c r="J272" s="22">
        <v>23693.353430700001</v>
      </c>
      <c r="K272" s="22">
        <v>-73.993430700000317</v>
      </c>
      <c r="L272" s="24">
        <f t="shared" si="27"/>
        <v>3.1327449473652256E-3</v>
      </c>
      <c r="M272" s="4">
        <f t="shared" si="28"/>
        <v>5475.0277867557497</v>
      </c>
      <c r="N272" s="4">
        <f t="shared" si="29"/>
        <v>5472.821539755404</v>
      </c>
    </row>
    <row r="273" spans="1:14" x14ac:dyDescent="0.25">
      <c r="A273" s="49">
        <f t="shared" si="24"/>
        <v>44013</v>
      </c>
      <c r="B273" s="2">
        <f t="shared" si="25"/>
        <v>44044</v>
      </c>
      <c r="C273" s="2">
        <v>44038</v>
      </c>
      <c r="D273" s="50">
        <v>21071.88</v>
      </c>
      <c r="E273" s="50">
        <v>22432.962102199999</v>
      </c>
      <c r="F273" s="51">
        <f t="shared" si="26"/>
        <v>-1361.0821021999982</v>
      </c>
      <c r="H273" s="21">
        <v>44038</v>
      </c>
      <c r="I273" s="22">
        <v>21071.88</v>
      </c>
      <c r="J273" s="22">
        <v>22432.962102199999</v>
      </c>
      <c r="K273" s="22">
        <v>-1361.0821021999982</v>
      </c>
      <c r="L273" s="24">
        <f t="shared" si="27"/>
        <v>6.4592343075226238E-2</v>
      </c>
      <c r="M273" s="4">
        <f t="shared" si="28"/>
        <v>1852544.4889291662</v>
      </c>
      <c r="N273" s="4">
        <f t="shared" si="29"/>
        <v>1656597.2483036295</v>
      </c>
    </row>
    <row r="274" spans="1:14" x14ac:dyDescent="0.25">
      <c r="A274" s="49">
        <f t="shared" si="24"/>
        <v>44013</v>
      </c>
      <c r="B274" s="2">
        <f t="shared" si="25"/>
        <v>44044</v>
      </c>
      <c r="C274" s="2">
        <v>44039</v>
      </c>
      <c r="D274" s="50">
        <v>21298.959999999999</v>
      </c>
      <c r="E274" s="50">
        <v>21019.9336196</v>
      </c>
      <c r="F274" s="51">
        <f t="shared" si="26"/>
        <v>279.02638039999874</v>
      </c>
      <c r="H274" s="21">
        <v>44039</v>
      </c>
      <c r="I274" s="22">
        <v>21298.959999999999</v>
      </c>
      <c r="J274" s="22">
        <v>21019.9336196</v>
      </c>
      <c r="K274" s="22">
        <v>279.02638039999874</v>
      </c>
      <c r="L274" s="24">
        <f t="shared" si="27"/>
        <v>1.3100469713075134E-2</v>
      </c>
      <c r="M274" s="4">
        <f t="shared" si="28"/>
        <v>77855.720959124796</v>
      </c>
      <c r="N274" s="4">
        <f t="shared" si="29"/>
        <v>2689955.8346964642</v>
      </c>
    </row>
    <row r="275" spans="1:14" x14ac:dyDescent="0.25">
      <c r="A275" s="49">
        <f t="shared" si="24"/>
        <v>44013</v>
      </c>
      <c r="B275" s="2">
        <f t="shared" si="25"/>
        <v>44044</v>
      </c>
      <c r="C275" s="2">
        <v>44040</v>
      </c>
      <c r="D275" s="50">
        <v>23784.799999999999</v>
      </c>
      <c r="E275" s="50">
        <v>23784.810279199999</v>
      </c>
      <c r="F275" s="51">
        <f t="shared" si="26"/>
        <v>-1.0279199999786215E-2</v>
      </c>
      <c r="H275" s="21">
        <v>44040</v>
      </c>
      <c r="I275" s="22">
        <v>23784.799999999999</v>
      </c>
      <c r="J275" s="22">
        <v>23784.810279199999</v>
      </c>
      <c r="K275" s="22">
        <v>-1.0279199999786215E-2</v>
      </c>
      <c r="L275" s="24">
        <f t="shared" si="27"/>
        <v>4.3217517068826371E-7</v>
      </c>
      <c r="M275" s="4">
        <f t="shared" si="28"/>
        <v>1.0566195263560493E-4</v>
      </c>
      <c r="N275" s="4">
        <f t="shared" si="29"/>
        <v>77861.457400725456</v>
      </c>
    </row>
    <row r="276" spans="1:14" x14ac:dyDescent="0.25">
      <c r="A276" s="49">
        <f t="shared" si="24"/>
        <v>44013</v>
      </c>
      <c r="B276" s="2">
        <f t="shared" si="25"/>
        <v>44044</v>
      </c>
      <c r="C276" s="2">
        <v>44041</v>
      </c>
      <c r="D276" s="50">
        <v>18618.25</v>
      </c>
      <c r="E276" s="50">
        <v>20893.1305828</v>
      </c>
      <c r="F276" s="51">
        <f t="shared" si="26"/>
        <v>-2274.8805828000004</v>
      </c>
      <c r="H276" s="21">
        <v>44041</v>
      </c>
      <c r="I276" s="22">
        <v>18618.25</v>
      </c>
      <c r="J276" s="22">
        <v>20893.1305828</v>
      </c>
      <c r="K276" s="22">
        <v>-2274.8805828000004</v>
      </c>
      <c r="L276" s="24">
        <f t="shared" si="27"/>
        <v>0.12218552134599119</v>
      </c>
      <c r="M276" s="4">
        <f t="shared" si="28"/>
        <v>5175081.6660004696</v>
      </c>
      <c r="N276" s="4">
        <f t="shared" si="29"/>
        <v>5175034.8982011592</v>
      </c>
    </row>
    <row r="277" spans="1:14" x14ac:dyDescent="0.25">
      <c r="A277" s="49">
        <f t="shared" si="24"/>
        <v>44013</v>
      </c>
      <c r="B277" s="2">
        <f t="shared" si="25"/>
        <v>44044</v>
      </c>
      <c r="C277" s="2">
        <v>44042</v>
      </c>
      <c r="D277" s="50">
        <v>26046.71</v>
      </c>
      <c r="E277" s="50">
        <v>20868.665250599999</v>
      </c>
      <c r="F277" s="51">
        <f t="shared" si="26"/>
        <v>5178.0447494</v>
      </c>
      <c r="H277" s="21">
        <v>44042</v>
      </c>
      <c r="I277" s="22">
        <v>26046.71</v>
      </c>
      <c r="J277" s="22">
        <v>20868.665250599999</v>
      </c>
      <c r="K277" s="22">
        <v>5178.0447494</v>
      </c>
      <c r="L277" s="24">
        <f t="shared" si="27"/>
        <v>0.19879841828008221</v>
      </c>
      <c r="M277" s="4">
        <f t="shared" si="28"/>
        <v>26812147.426788907</v>
      </c>
      <c r="N277" s="4">
        <f t="shared" si="29"/>
        <v>55546096.007348485</v>
      </c>
    </row>
    <row r="278" spans="1:14" x14ac:dyDescent="0.25">
      <c r="A278" s="49">
        <f t="shared" si="24"/>
        <v>44013</v>
      </c>
      <c r="B278" s="2">
        <f t="shared" si="25"/>
        <v>44044</v>
      </c>
      <c r="C278" s="2">
        <v>44043</v>
      </c>
      <c r="D278" s="50">
        <v>26065.360000000001</v>
      </c>
      <c r="E278" s="50">
        <v>28609.887766</v>
      </c>
      <c r="F278" s="51">
        <f t="shared" si="26"/>
        <v>-2544.5277659999992</v>
      </c>
      <c r="H278" s="21">
        <v>44043</v>
      </c>
      <c r="I278" s="22">
        <v>26065.360000000001</v>
      </c>
      <c r="J278" s="22">
        <v>28609.887766</v>
      </c>
      <c r="K278" s="22">
        <v>-2544.5277659999992</v>
      </c>
      <c r="L278" s="24">
        <f t="shared" si="27"/>
        <v>9.7621048241804412E-2</v>
      </c>
      <c r="M278" s="4">
        <f t="shared" si="28"/>
        <v>6474621.5519449469</v>
      </c>
      <c r="N278" s="4">
        <f t="shared" si="29"/>
        <v>59638126.255611472</v>
      </c>
    </row>
    <row r="279" spans="1:14" x14ac:dyDescent="0.25">
      <c r="A279" s="49">
        <f t="shared" si="24"/>
        <v>44044</v>
      </c>
      <c r="B279" s="2">
        <f t="shared" si="25"/>
        <v>44044</v>
      </c>
      <c r="C279" s="2">
        <v>44044</v>
      </c>
      <c r="D279" s="50">
        <v>27451.47</v>
      </c>
      <c r="E279" s="50">
        <v>22833.195718899999</v>
      </c>
      <c r="F279" s="51">
        <f t="shared" si="26"/>
        <v>4618.2742811000026</v>
      </c>
      <c r="H279" s="21">
        <v>44044</v>
      </c>
      <c r="I279" s="22">
        <v>27451.47</v>
      </c>
      <c r="J279" s="22">
        <v>22833.195718899999</v>
      </c>
      <c r="K279" s="22">
        <v>4618.2742811000026</v>
      </c>
      <c r="L279" s="24">
        <f t="shared" si="27"/>
        <v>0.16823413394983958</v>
      </c>
      <c r="M279" s="4">
        <f t="shared" si="28"/>
        <v>21328457.335469745</v>
      </c>
      <c r="N279" s="4">
        <f t="shared" si="29"/>
        <v>51305733.165939979</v>
      </c>
    </row>
    <row r="280" spans="1:14" x14ac:dyDescent="0.25">
      <c r="A280" s="49">
        <f t="shared" si="24"/>
        <v>44044</v>
      </c>
      <c r="B280" s="2">
        <f t="shared" si="25"/>
        <v>44051</v>
      </c>
      <c r="C280" s="2">
        <v>44045</v>
      </c>
      <c r="D280" s="50">
        <v>20725.87</v>
      </c>
      <c r="E280" s="50">
        <v>21423.375778000001</v>
      </c>
      <c r="F280" s="51">
        <f t="shared" si="26"/>
        <v>-697.50577800000246</v>
      </c>
      <c r="H280" s="21">
        <v>44045</v>
      </c>
      <c r="I280" s="22">
        <v>20725.87</v>
      </c>
      <c r="J280" s="22">
        <v>21423.375778000001</v>
      </c>
      <c r="K280" s="22">
        <v>-697.50577800000246</v>
      </c>
      <c r="L280" s="24">
        <f t="shared" si="27"/>
        <v>3.3653872093186078E-2</v>
      </c>
      <c r="M280" s="4">
        <f t="shared" si="28"/>
        <v>486514.3103433887</v>
      </c>
      <c r="N280" s="4">
        <f t="shared" si="29"/>
        <v>28257517.636725254</v>
      </c>
    </row>
    <row r="281" spans="1:14" x14ac:dyDescent="0.25">
      <c r="A281" s="49">
        <f t="shared" si="24"/>
        <v>44044</v>
      </c>
      <c r="B281" s="2">
        <f t="shared" si="25"/>
        <v>44051</v>
      </c>
      <c r="C281" s="2">
        <v>44046</v>
      </c>
      <c r="D281" s="50">
        <v>22404.76</v>
      </c>
      <c r="E281" s="50">
        <v>22404.761196399999</v>
      </c>
      <c r="F281" s="51">
        <f t="shared" si="26"/>
        <v>-1.196400000480935E-3</v>
      </c>
      <c r="H281" s="21">
        <v>44046</v>
      </c>
      <c r="I281" s="22">
        <v>22404.76</v>
      </c>
      <c r="J281" s="22">
        <v>22404.761196399999</v>
      </c>
      <c r="K281" s="22">
        <v>-1.196400000480935E-3</v>
      </c>
      <c r="L281" s="24">
        <f t="shared" si="27"/>
        <v>5.3399366941709491E-8</v>
      </c>
      <c r="M281" s="4">
        <f t="shared" si="28"/>
        <v>1.4313729611507812E-6</v>
      </c>
      <c r="N281" s="4">
        <f t="shared" si="29"/>
        <v>486512.64135299384</v>
      </c>
    </row>
    <row r="282" spans="1:14" x14ac:dyDescent="0.25">
      <c r="A282" s="49">
        <f t="shared" si="24"/>
        <v>44044</v>
      </c>
      <c r="B282" s="2">
        <f t="shared" si="25"/>
        <v>44051</v>
      </c>
      <c r="C282" s="2">
        <v>44047</v>
      </c>
      <c r="D282" s="50">
        <v>21278.35</v>
      </c>
      <c r="E282" s="50">
        <v>17750.6845808</v>
      </c>
      <c r="F282" s="51">
        <f t="shared" si="26"/>
        <v>3527.6654191999987</v>
      </c>
      <c r="H282" s="21">
        <v>44047</v>
      </c>
      <c r="I282" s="22">
        <v>21278.35</v>
      </c>
      <c r="J282" s="22">
        <v>17750.6845808</v>
      </c>
      <c r="K282" s="22">
        <v>3527.6654191999987</v>
      </c>
      <c r="L282" s="24">
        <f t="shared" si="27"/>
        <v>0.1657866055967685</v>
      </c>
      <c r="M282" s="4">
        <f t="shared" si="28"/>
        <v>12444423.309819503</v>
      </c>
      <c r="N282" s="4">
        <f t="shared" si="29"/>
        <v>12444431.750818752</v>
      </c>
    </row>
    <row r="283" spans="1:14" x14ac:dyDescent="0.25">
      <c r="A283" s="49">
        <f t="shared" si="24"/>
        <v>44044</v>
      </c>
      <c r="B283" s="2">
        <f t="shared" si="25"/>
        <v>44051</v>
      </c>
      <c r="C283" s="2">
        <v>44048</v>
      </c>
      <c r="D283" s="50">
        <v>23306.639999999999</v>
      </c>
      <c r="E283" s="50">
        <v>18320.8842329</v>
      </c>
      <c r="F283" s="51">
        <f t="shared" si="26"/>
        <v>4985.7557670999995</v>
      </c>
      <c r="H283" s="21">
        <v>44048</v>
      </c>
      <c r="I283" s="22">
        <v>23306.639999999999</v>
      </c>
      <c r="J283" s="22">
        <v>18320.8842329</v>
      </c>
      <c r="K283" s="22">
        <v>4985.7557670999995</v>
      </c>
      <c r="L283" s="24">
        <f t="shared" si="27"/>
        <v>0.21391997160894918</v>
      </c>
      <c r="M283" s="4">
        <f t="shared" si="28"/>
        <v>24857760.569170903</v>
      </c>
      <c r="N283" s="4">
        <f t="shared" si="29"/>
        <v>2126027.4626391451</v>
      </c>
    </row>
    <row r="284" spans="1:14" x14ac:dyDescent="0.25">
      <c r="A284" s="49">
        <f t="shared" si="24"/>
        <v>44044</v>
      </c>
      <c r="B284" s="2">
        <f t="shared" si="25"/>
        <v>44051</v>
      </c>
      <c r="C284" s="2">
        <v>44049</v>
      </c>
      <c r="D284" s="50">
        <v>24681.4</v>
      </c>
      <c r="E284" s="50">
        <v>24535.7230413</v>
      </c>
      <c r="F284" s="51">
        <f t="shared" si="26"/>
        <v>145.67695870000171</v>
      </c>
      <c r="H284" s="21">
        <v>44049</v>
      </c>
      <c r="I284" s="22">
        <v>24681.4</v>
      </c>
      <c r="J284" s="22">
        <v>24535.7230413</v>
      </c>
      <c r="K284" s="22">
        <v>145.67695870000171</v>
      </c>
      <c r="L284" s="24">
        <f t="shared" si="27"/>
        <v>5.9022972238204352E-3</v>
      </c>
      <c r="M284" s="4">
        <f t="shared" si="28"/>
        <v>21221.776296082004</v>
      </c>
      <c r="N284" s="4">
        <f t="shared" si="29"/>
        <v>23426362.871522743</v>
      </c>
    </row>
    <row r="285" spans="1:14" x14ac:dyDescent="0.25">
      <c r="A285" s="49">
        <f t="shared" si="24"/>
        <v>44044</v>
      </c>
      <c r="B285" s="2">
        <f t="shared" si="25"/>
        <v>44051</v>
      </c>
      <c r="C285" s="2">
        <v>44050</v>
      </c>
      <c r="D285" s="50">
        <v>24393.45</v>
      </c>
      <c r="E285" s="50">
        <v>24670.8875367</v>
      </c>
      <c r="F285" s="51">
        <f t="shared" si="26"/>
        <v>-277.43753669999933</v>
      </c>
      <c r="H285" s="21">
        <v>44050</v>
      </c>
      <c r="I285" s="22">
        <v>24393.45</v>
      </c>
      <c r="J285" s="22">
        <v>24670.8875367</v>
      </c>
      <c r="K285" s="22">
        <v>-277.43753669999933</v>
      </c>
      <c r="L285" s="24">
        <f t="shared" si="27"/>
        <v>1.1373443965490709E-2</v>
      </c>
      <c r="M285" s="4">
        <f t="shared" si="28"/>
        <v>76971.586770163471</v>
      </c>
      <c r="N285" s="4">
        <f t="shared" si="29"/>
        <v>179025.87621759748</v>
      </c>
    </row>
    <row r="286" spans="1:14" x14ac:dyDescent="0.25">
      <c r="A286" s="49">
        <f t="shared" si="24"/>
        <v>44044</v>
      </c>
      <c r="B286" s="2">
        <f t="shared" si="25"/>
        <v>44051</v>
      </c>
      <c r="C286" s="2">
        <v>44051</v>
      </c>
      <c r="D286" s="50">
        <v>20234.259999999998</v>
      </c>
      <c r="E286" s="50">
        <v>20266.360173500001</v>
      </c>
      <c r="F286" s="51">
        <f t="shared" si="26"/>
        <v>-32.100173500002711</v>
      </c>
      <c r="H286" s="21">
        <v>44051</v>
      </c>
      <c r="I286" s="22">
        <v>20234.259999999998</v>
      </c>
      <c r="J286" s="22">
        <v>20266.360173500001</v>
      </c>
      <c r="K286" s="22">
        <v>-32.100173500002711</v>
      </c>
      <c r="L286" s="24">
        <f t="shared" si="27"/>
        <v>1.5864268572215003E-3</v>
      </c>
      <c r="M286" s="4">
        <f t="shared" si="28"/>
        <v>1030.4211387302762</v>
      </c>
      <c r="N286" s="4">
        <f t="shared" si="29"/>
        <v>60190.421781927056</v>
      </c>
    </row>
    <row r="287" spans="1:14" x14ac:dyDescent="0.25">
      <c r="A287" s="49">
        <f t="shared" si="24"/>
        <v>44044</v>
      </c>
      <c r="B287" s="2">
        <f t="shared" si="25"/>
        <v>44058</v>
      </c>
      <c r="C287" s="2">
        <v>44052</v>
      </c>
      <c r="D287" s="50">
        <v>20213.310000000001</v>
      </c>
      <c r="E287" s="50">
        <v>18291.972934400001</v>
      </c>
      <c r="F287" s="51">
        <f t="shared" si="26"/>
        <v>1921.3370656000006</v>
      </c>
      <c r="H287" s="21">
        <v>44052</v>
      </c>
      <c r="I287" s="22">
        <v>20213.310000000001</v>
      </c>
      <c r="J287" s="22">
        <v>18291.972934400001</v>
      </c>
      <c r="K287" s="22">
        <v>1921.3370656000006</v>
      </c>
      <c r="L287" s="24">
        <f t="shared" si="27"/>
        <v>9.5053064817192265E-2</v>
      </c>
      <c r="M287" s="4">
        <f t="shared" si="28"/>
        <v>3691536.1196484212</v>
      </c>
      <c r="N287" s="4">
        <f t="shared" si="29"/>
        <v>3815917.0471026436</v>
      </c>
    </row>
    <row r="288" spans="1:14" x14ac:dyDescent="0.25">
      <c r="A288" s="49">
        <f t="shared" si="24"/>
        <v>44044</v>
      </c>
      <c r="B288" s="2">
        <f t="shared" si="25"/>
        <v>44058</v>
      </c>
      <c r="C288" s="2">
        <v>44053</v>
      </c>
      <c r="D288" s="50">
        <v>18677.740000000002</v>
      </c>
      <c r="E288" s="50">
        <v>17152.579521</v>
      </c>
      <c r="F288" s="51">
        <f t="shared" si="26"/>
        <v>1525.1604790000019</v>
      </c>
      <c r="H288" s="21">
        <v>44053</v>
      </c>
      <c r="I288" s="22">
        <v>18677.740000000002</v>
      </c>
      <c r="J288" s="22">
        <v>17152.579521</v>
      </c>
      <c r="K288" s="22">
        <v>1525.1604790000019</v>
      </c>
      <c r="L288" s="24">
        <f t="shared" si="27"/>
        <v>8.1656585807490731E-2</v>
      </c>
      <c r="M288" s="4">
        <f t="shared" si="28"/>
        <v>2326114.4867035155</v>
      </c>
      <c r="N288" s="4">
        <f t="shared" si="29"/>
        <v>156955.88777002628</v>
      </c>
    </row>
    <row r="289" spans="1:14" x14ac:dyDescent="0.25">
      <c r="A289" s="49">
        <f t="shared" si="24"/>
        <v>44044</v>
      </c>
      <c r="B289" s="2">
        <f t="shared" si="25"/>
        <v>44058</v>
      </c>
      <c r="C289" s="2">
        <v>44054</v>
      </c>
      <c r="D289" s="50">
        <v>19163.72</v>
      </c>
      <c r="E289" s="50">
        <v>17663.107301200002</v>
      </c>
      <c r="F289" s="51">
        <f t="shared" si="26"/>
        <v>1500.6126987999996</v>
      </c>
      <c r="H289" s="21">
        <v>44054</v>
      </c>
      <c r="I289" s="22">
        <v>19163.72</v>
      </c>
      <c r="J289" s="22">
        <v>17663.107301200002</v>
      </c>
      <c r="K289" s="22">
        <v>1500.6126987999996</v>
      </c>
      <c r="L289" s="24">
        <f t="shared" si="27"/>
        <v>7.8304874982519021E-2</v>
      </c>
      <c r="M289" s="4">
        <f t="shared" si="28"/>
        <v>2251838.4717998183</v>
      </c>
      <c r="N289" s="4">
        <f t="shared" si="29"/>
        <v>602.59351274762537</v>
      </c>
    </row>
    <row r="290" spans="1:14" x14ac:dyDescent="0.25">
      <c r="A290" s="49">
        <f t="shared" si="24"/>
        <v>44044</v>
      </c>
      <c r="B290" s="2">
        <f t="shared" si="25"/>
        <v>44058</v>
      </c>
      <c r="C290" s="2">
        <v>44055</v>
      </c>
      <c r="D290" s="50">
        <v>18602.759999999998</v>
      </c>
      <c r="E290" s="50">
        <v>19052.944774700001</v>
      </c>
      <c r="F290" s="51">
        <f t="shared" si="26"/>
        <v>-450.18477470000289</v>
      </c>
      <c r="H290" s="21">
        <v>44055</v>
      </c>
      <c r="I290" s="22">
        <v>18602.759999999998</v>
      </c>
      <c r="J290" s="22">
        <v>19052.944774700001</v>
      </c>
      <c r="K290" s="22">
        <v>-450.18477470000289</v>
      </c>
      <c r="L290" s="24">
        <f t="shared" si="27"/>
        <v>2.4199891559102141E-2</v>
      </c>
      <c r="M290" s="4">
        <f t="shared" si="28"/>
        <v>202666.33137169236</v>
      </c>
      <c r="N290" s="4">
        <f t="shared" si="29"/>
        <v>3805610.7826139932</v>
      </c>
    </row>
    <row r="291" spans="1:14" x14ac:dyDescent="0.25">
      <c r="A291" s="49">
        <f t="shared" si="24"/>
        <v>44044</v>
      </c>
      <c r="B291" s="2">
        <f t="shared" si="25"/>
        <v>44058</v>
      </c>
      <c r="C291" s="2">
        <v>44056</v>
      </c>
      <c r="D291" s="50">
        <v>20699.05</v>
      </c>
      <c r="E291" s="50">
        <v>19332.429501300001</v>
      </c>
      <c r="F291" s="51">
        <f t="shared" si="26"/>
        <v>1366.6204986999983</v>
      </c>
      <c r="H291" s="21">
        <v>44056</v>
      </c>
      <c r="I291" s="22">
        <v>20699.05</v>
      </c>
      <c r="J291" s="22">
        <v>19332.429501300001</v>
      </c>
      <c r="K291" s="22">
        <v>1366.6204986999983</v>
      </c>
      <c r="L291" s="24">
        <f t="shared" si="27"/>
        <v>6.6023344003710238E-2</v>
      </c>
      <c r="M291" s="4">
        <f t="shared" si="28"/>
        <v>1867651.587467032</v>
      </c>
      <c r="N291" s="4">
        <f t="shared" si="29"/>
        <v>3300781.4014540529</v>
      </c>
    </row>
    <row r="292" spans="1:14" x14ac:dyDescent="0.25">
      <c r="A292" s="49">
        <f t="shared" si="24"/>
        <v>44044</v>
      </c>
      <c r="B292" s="2">
        <f t="shared" si="25"/>
        <v>44058</v>
      </c>
      <c r="C292" s="2">
        <v>44057</v>
      </c>
      <c r="D292" s="50">
        <v>32820.28</v>
      </c>
      <c r="E292" s="50">
        <v>32820.298670600001</v>
      </c>
      <c r="F292" s="51">
        <f t="shared" si="26"/>
        <v>-1.8670600002224091E-2</v>
      </c>
      <c r="H292" s="21">
        <v>44057</v>
      </c>
      <c r="I292" s="22">
        <v>32820.28</v>
      </c>
      <c r="J292" s="22">
        <v>32820.298670600001</v>
      </c>
      <c r="K292" s="22">
        <v>-1.8670600002224091E-2</v>
      </c>
      <c r="L292" s="24">
        <f t="shared" si="27"/>
        <v>5.6887387926684637E-7</v>
      </c>
      <c r="M292" s="4">
        <f t="shared" si="28"/>
        <v>3.4859130444305023E-4</v>
      </c>
      <c r="N292" s="4">
        <f t="shared" si="29"/>
        <v>1867702.6190649956</v>
      </c>
    </row>
    <row r="293" spans="1:14" x14ac:dyDescent="0.25">
      <c r="A293" s="49">
        <f t="shared" si="24"/>
        <v>44044</v>
      </c>
      <c r="B293" s="2">
        <f t="shared" si="25"/>
        <v>44058</v>
      </c>
      <c r="C293" s="2">
        <v>44058</v>
      </c>
      <c r="D293" s="50">
        <v>23392.79</v>
      </c>
      <c r="E293" s="50">
        <v>19959.2216883</v>
      </c>
      <c r="F293" s="51">
        <f t="shared" si="26"/>
        <v>3433.5683117000008</v>
      </c>
      <c r="H293" s="21">
        <v>44058</v>
      </c>
      <c r="I293" s="22">
        <v>23392.79</v>
      </c>
      <c r="J293" s="22">
        <v>19959.2216883</v>
      </c>
      <c r="K293" s="22">
        <v>3433.5683117000008</v>
      </c>
      <c r="L293" s="24">
        <f t="shared" si="27"/>
        <v>0.14677891400298984</v>
      </c>
      <c r="M293" s="4">
        <f t="shared" si="28"/>
        <v>11789391.351110393</v>
      </c>
      <c r="N293" s="4">
        <f t="shared" si="29"/>
        <v>11789519.565020042</v>
      </c>
    </row>
    <row r="294" spans="1:14" x14ac:dyDescent="0.25">
      <c r="A294" s="49">
        <f t="shared" si="24"/>
        <v>44044</v>
      </c>
      <c r="B294" s="2">
        <f t="shared" si="25"/>
        <v>44065</v>
      </c>
      <c r="C294" s="2">
        <v>44059</v>
      </c>
      <c r="D294" s="50">
        <v>20404.27</v>
      </c>
      <c r="E294" s="50">
        <v>19495.761617100001</v>
      </c>
      <c r="F294" s="51">
        <f t="shared" si="26"/>
        <v>908.50838289999956</v>
      </c>
      <c r="H294" s="21">
        <v>44059</v>
      </c>
      <c r="I294" s="22">
        <v>20404.27</v>
      </c>
      <c r="J294" s="22">
        <v>19495.761617100001</v>
      </c>
      <c r="K294" s="22">
        <v>908.50838289999956</v>
      </c>
      <c r="L294" s="24">
        <f t="shared" si="27"/>
        <v>4.4525404873587714E-2</v>
      </c>
      <c r="M294" s="4">
        <f t="shared" si="28"/>
        <v>825387.48179957224</v>
      </c>
      <c r="N294" s="4">
        <f t="shared" si="29"/>
        <v>6375927.6440314669</v>
      </c>
    </row>
    <row r="295" spans="1:14" x14ac:dyDescent="0.25">
      <c r="A295" s="49">
        <f t="shared" si="24"/>
        <v>44044</v>
      </c>
      <c r="B295" s="2">
        <f t="shared" si="25"/>
        <v>44065</v>
      </c>
      <c r="C295" s="2">
        <v>44060</v>
      </c>
      <c r="D295" s="50">
        <v>18973.45</v>
      </c>
      <c r="E295" s="50">
        <v>18334.718831499998</v>
      </c>
      <c r="F295" s="51">
        <f t="shared" si="26"/>
        <v>638.73116850000224</v>
      </c>
      <c r="H295" s="21">
        <v>44060</v>
      </c>
      <c r="I295" s="22">
        <v>18973.45</v>
      </c>
      <c r="J295" s="22">
        <v>18334.718831499998</v>
      </c>
      <c r="K295" s="22">
        <v>638.73116850000224</v>
      </c>
      <c r="L295" s="24">
        <f t="shared" si="27"/>
        <v>3.3664471590564828E-2</v>
      </c>
      <c r="M295" s="4">
        <f t="shared" si="28"/>
        <v>407977.50561337825</v>
      </c>
      <c r="N295" s="4">
        <f t="shared" si="29"/>
        <v>72779.745409422118</v>
      </c>
    </row>
    <row r="296" spans="1:14" x14ac:dyDescent="0.25">
      <c r="A296" s="49">
        <f t="shared" si="24"/>
        <v>44044</v>
      </c>
      <c r="B296" s="2">
        <f t="shared" si="25"/>
        <v>44065</v>
      </c>
      <c r="C296" s="2">
        <v>44061</v>
      </c>
      <c r="D296" s="50">
        <v>23156.78</v>
      </c>
      <c r="E296" s="50">
        <v>23156.785936</v>
      </c>
      <c r="F296" s="51">
        <f t="shared" si="26"/>
        <v>-5.9360000013839453E-3</v>
      </c>
      <c r="H296" s="21">
        <v>44061</v>
      </c>
      <c r="I296" s="22">
        <v>23156.78</v>
      </c>
      <c r="J296" s="22">
        <v>23156.785936</v>
      </c>
      <c r="K296" s="22">
        <v>-5.9360000013839453E-3</v>
      </c>
      <c r="L296" s="24">
        <f t="shared" si="27"/>
        <v>2.5633961204381378E-7</v>
      </c>
      <c r="M296" s="4">
        <f t="shared" si="28"/>
        <v>3.5236096016430198E-5</v>
      </c>
      <c r="N296" s="4">
        <f t="shared" si="29"/>
        <v>407985.08866504853</v>
      </c>
    </row>
    <row r="297" spans="1:14" x14ac:dyDescent="0.25">
      <c r="A297" s="49">
        <f t="shared" si="24"/>
        <v>44044</v>
      </c>
      <c r="B297" s="2">
        <f t="shared" si="25"/>
        <v>44065</v>
      </c>
      <c r="C297" s="2">
        <v>44062</v>
      </c>
      <c r="D297" s="50">
        <v>16434.25</v>
      </c>
      <c r="E297" s="50">
        <v>19655.227641000001</v>
      </c>
      <c r="F297" s="51">
        <f t="shared" si="26"/>
        <v>-3220.9776410000013</v>
      </c>
      <c r="H297" s="21">
        <v>44062</v>
      </c>
      <c r="I297" s="22">
        <v>16434.25</v>
      </c>
      <c r="J297" s="22">
        <v>19655.227641000001</v>
      </c>
      <c r="K297" s="22">
        <v>-3220.9776410000013</v>
      </c>
      <c r="L297" s="24">
        <f t="shared" si="27"/>
        <v>0.19599176360345019</v>
      </c>
      <c r="M297" s="4">
        <f t="shared" si="28"/>
        <v>10374696.963821933</v>
      </c>
      <c r="N297" s="4">
        <f t="shared" si="29"/>
        <v>10374658.724410607</v>
      </c>
    </row>
    <row r="298" spans="1:14" x14ac:dyDescent="0.25">
      <c r="A298" s="49">
        <f t="shared" si="24"/>
        <v>44044</v>
      </c>
      <c r="B298" s="2">
        <f t="shared" si="25"/>
        <v>44065</v>
      </c>
      <c r="C298" s="2">
        <v>44063</v>
      </c>
      <c r="D298" s="50">
        <v>20984.74</v>
      </c>
      <c r="E298" s="50">
        <v>19359.7669561</v>
      </c>
      <c r="F298" s="51">
        <f t="shared" si="26"/>
        <v>1624.9730439000014</v>
      </c>
      <c r="H298" s="21">
        <v>44063</v>
      </c>
      <c r="I298" s="22">
        <v>20984.74</v>
      </c>
      <c r="J298" s="22">
        <v>19359.7669561</v>
      </c>
      <c r="K298" s="22">
        <v>1624.9730439000014</v>
      </c>
      <c r="L298" s="24">
        <f t="shared" si="27"/>
        <v>7.7435938872723764E-2</v>
      </c>
      <c r="M298" s="4">
        <f t="shared" si="28"/>
        <v>2640537.3934016358</v>
      </c>
      <c r="N298" s="4">
        <f t="shared" si="29"/>
        <v>23483238.040482804</v>
      </c>
    </row>
    <row r="299" spans="1:14" x14ac:dyDescent="0.25">
      <c r="A299" s="49">
        <f t="shared" si="24"/>
        <v>44044</v>
      </c>
      <c r="B299" s="2">
        <f t="shared" si="25"/>
        <v>44065</v>
      </c>
      <c r="C299" s="2">
        <v>44064</v>
      </c>
      <c r="D299" s="50">
        <v>20250.669999999998</v>
      </c>
      <c r="E299" s="50">
        <v>22099.841921800002</v>
      </c>
      <c r="F299" s="51">
        <f t="shared" si="26"/>
        <v>-1849.1719218000035</v>
      </c>
      <c r="H299" s="21">
        <v>44064</v>
      </c>
      <c r="I299" s="22">
        <v>20250.669999999998</v>
      </c>
      <c r="J299" s="22">
        <v>22099.841921800002</v>
      </c>
      <c r="K299" s="22">
        <v>-1849.1719218000035</v>
      </c>
      <c r="L299" s="24">
        <f t="shared" si="27"/>
        <v>9.1314110683745453E-2</v>
      </c>
      <c r="M299" s="4">
        <f t="shared" si="28"/>
        <v>3419436.7963735182</v>
      </c>
      <c r="N299" s="4">
        <f t="shared" si="29"/>
        <v>12069683.242698688</v>
      </c>
    </row>
    <row r="300" spans="1:14" x14ac:dyDescent="0.25">
      <c r="A300" s="49">
        <f t="shared" si="24"/>
        <v>44044</v>
      </c>
      <c r="B300" s="2">
        <f t="shared" si="25"/>
        <v>44065</v>
      </c>
      <c r="C300" s="2">
        <v>44065</v>
      </c>
      <c r="D300" s="50">
        <v>23857.89</v>
      </c>
      <c r="E300" s="50">
        <v>22320.9906883</v>
      </c>
      <c r="F300" s="51">
        <f t="shared" si="26"/>
        <v>1536.8993116999991</v>
      </c>
      <c r="H300" s="21">
        <v>44065</v>
      </c>
      <c r="I300" s="22">
        <v>23857.89</v>
      </c>
      <c r="J300" s="22">
        <v>22320.9906883</v>
      </c>
      <c r="K300" s="22">
        <v>1536.8993116999991</v>
      </c>
      <c r="L300" s="24">
        <f t="shared" si="27"/>
        <v>6.4418911802342924E-2</v>
      </c>
      <c r="M300" s="4">
        <f t="shared" si="28"/>
        <v>2362059.494303931</v>
      </c>
      <c r="N300" s="4">
        <f t="shared" si="29"/>
        <v>11465478.398336228</v>
      </c>
    </row>
    <row r="301" spans="1:14" x14ac:dyDescent="0.25">
      <c r="A301" s="49">
        <f t="shared" si="24"/>
        <v>44044</v>
      </c>
      <c r="B301" s="2">
        <f t="shared" si="25"/>
        <v>44072</v>
      </c>
      <c r="C301" s="2">
        <v>44066</v>
      </c>
      <c r="D301" s="50">
        <v>18869.240000000002</v>
      </c>
      <c r="E301" s="50">
        <v>20339.199862099998</v>
      </c>
      <c r="F301" s="51">
        <f t="shared" si="26"/>
        <v>-1469.9598620999968</v>
      </c>
      <c r="H301" s="21">
        <v>44066</v>
      </c>
      <c r="I301" s="22">
        <v>18869.240000000002</v>
      </c>
      <c r="J301" s="22">
        <v>20339.199862099998</v>
      </c>
      <c r="K301" s="22">
        <v>-1469.9598620999968</v>
      </c>
      <c r="L301" s="24">
        <f t="shared" si="27"/>
        <v>7.7902441333090086E-2</v>
      </c>
      <c r="M301" s="4">
        <f t="shared" si="28"/>
        <v>2160781.9961850415</v>
      </c>
      <c r="N301" s="4">
        <f t="shared" si="29"/>
        <v>9041202.0910651945</v>
      </c>
    </row>
    <row r="302" spans="1:14" x14ac:dyDescent="0.25">
      <c r="A302" s="49">
        <f t="shared" si="24"/>
        <v>44044</v>
      </c>
      <c r="B302" s="2">
        <f t="shared" si="25"/>
        <v>44072</v>
      </c>
      <c r="C302" s="2">
        <v>44067</v>
      </c>
      <c r="D302" s="50">
        <v>16469.84</v>
      </c>
      <c r="E302" s="50">
        <v>18894.092309700001</v>
      </c>
      <c r="F302" s="51">
        <f t="shared" si="26"/>
        <v>-2424.2523097000012</v>
      </c>
      <c r="H302" s="21">
        <v>44067</v>
      </c>
      <c r="I302" s="22">
        <v>16469.84</v>
      </c>
      <c r="J302" s="22">
        <v>18894.092309700001</v>
      </c>
      <c r="K302" s="22">
        <v>-2424.2523097000012</v>
      </c>
      <c r="L302" s="24">
        <f t="shared" si="27"/>
        <v>0.14719343416208058</v>
      </c>
      <c r="M302" s="4">
        <f t="shared" si="28"/>
        <v>5876999.2610857906</v>
      </c>
      <c r="N302" s="4">
        <f t="shared" si="29"/>
        <v>910674.07554640714</v>
      </c>
    </row>
    <row r="303" spans="1:14" x14ac:dyDescent="0.25">
      <c r="A303" s="49">
        <f t="shared" si="24"/>
        <v>44044</v>
      </c>
      <c r="B303" s="2">
        <f t="shared" si="25"/>
        <v>44072</v>
      </c>
      <c r="C303" s="2">
        <v>44068</v>
      </c>
      <c r="D303" s="50">
        <v>16754.55</v>
      </c>
      <c r="E303" s="50">
        <v>17338.113402999999</v>
      </c>
      <c r="F303" s="51">
        <f t="shared" si="26"/>
        <v>-583.56340300000011</v>
      </c>
      <c r="H303" s="21">
        <v>44068</v>
      </c>
      <c r="I303" s="22">
        <v>16754.55</v>
      </c>
      <c r="J303" s="22">
        <v>17338.113402999999</v>
      </c>
      <c r="K303" s="22">
        <v>-583.56340300000011</v>
      </c>
      <c r="L303" s="24">
        <f t="shared" si="27"/>
        <v>3.4830144826330768E-2</v>
      </c>
      <c r="M303" s="4">
        <f t="shared" si="28"/>
        <v>340546.24532094051</v>
      </c>
      <c r="N303" s="4">
        <f t="shared" si="29"/>
        <v>3388135.6512484453</v>
      </c>
    </row>
    <row r="304" spans="1:14" x14ac:dyDescent="0.25">
      <c r="A304" s="49">
        <f t="shared" si="24"/>
        <v>44044</v>
      </c>
      <c r="B304" s="2">
        <f t="shared" si="25"/>
        <v>44072</v>
      </c>
      <c r="C304" s="2">
        <v>44069</v>
      </c>
      <c r="D304" s="50">
        <v>15074.56</v>
      </c>
      <c r="E304" s="50">
        <v>15074.5565262</v>
      </c>
      <c r="F304" s="51">
        <f t="shared" si="26"/>
        <v>3.4737999994831625E-3</v>
      </c>
      <c r="H304" s="21">
        <v>44069</v>
      </c>
      <c r="I304" s="22">
        <v>15074.56</v>
      </c>
      <c r="J304" s="22">
        <v>15074.5565262</v>
      </c>
      <c r="K304" s="22">
        <v>3.4737999994831625E-3</v>
      </c>
      <c r="L304" s="24">
        <f t="shared" si="27"/>
        <v>2.3044122014063182E-7</v>
      </c>
      <c r="M304" s="4">
        <f t="shared" si="28"/>
        <v>1.206728643640922E-5</v>
      </c>
      <c r="N304" s="4">
        <f t="shared" si="29"/>
        <v>340550.2996981059</v>
      </c>
    </row>
    <row r="305" spans="1:14" x14ac:dyDescent="0.25">
      <c r="A305" s="49">
        <f t="shared" si="24"/>
        <v>44044</v>
      </c>
      <c r="B305" s="2">
        <f t="shared" si="25"/>
        <v>44072</v>
      </c>
      <c r="C305" s="2">
        <v>44070</v>
      </c>
      <c r="D305" s="50">
        <v>19277.34</v>
      </c>
      <c r="E305" s="50">
        <v>18263.481704400001</v>
      </c>
      <c r="F305" s="51">
        <f t="shared" si="26"/>
        <v>1013.8582955999991</v>
      </c>
      <c r="H305" s="21">
        <v>44070</v>
      </c>
      <c r="I305" s="22">
        <v>19277.34</v>
      </c>
      <c r="J305" s="22">
        <v>18263.481704400001</v>
      </c>
      <c r="K305" s="22">
        <v>1013.8582955999991</v>
      </c>
      <c r="L305" s="24">
        <f t="shared" si="27"/>
        <v>5.2593267307626423E-2</v>
      </c>
      <c r="M305" s="4">
        <f t="shared" si="28"/>
        <v>1027908.6435569351</v>
      </c>
      <c r="N305" s="4">
        <f t="shared" si="29"/>
        <v>1027901.599687109</v>
      </c>
    </row>
    <row r="306" spans="1:14" x14ac:dyDescent="0.25">
      <c r="A306" s="49">
        <f t="shared" si="24"/>
        <v>44044</v>
      </c>
      <c r="B306" s="2">
        <f t="shared" si="25"/>
        <v>44072</v>
      </c>
      <c r="C306" s="2">
        <v>44071</v>
      </c>
      <c r="D306" s="50">
        <v>22356.74</v>
      </c>
      <c r="E306" s="50">
        <v>19966.683978599998</v>
      </c>
      <c r="F306" s="51">
        <f t="shared" si="26"/>
        <v>2390.0560214000034</v>
      </c>
      <c r="H306" s="21">
        <v>44071</v>
      </c>
      <c r="I306" s="22">
        <v>22356.74</v>
      </c>
      <c r="J306" s="22">
        <v>19966.683978599998</v>
      </c>
      <c r="K306" s="22">
        <v>2390.0560214000034</v>
      </c>
      <c r="L306" s="24">
        <f t="shared" si="27"/>
        <v>0.10690539056230931</v>
      </c>
      <c r="M306" s="4">
        <f t="shared" si="28"/>
        <v>5712367.7854304137</v>
      </c>
      <c r="N306" s="4">
        <f t="shared" si="29"/>
        <v>1893920.1804971038</v>
      </c>
    </row>
    <row r="307" spans="1:14" x14ac:dyDescent="0.25">
      <c r="A307" s="49">
        <f t="shared" si="24"/>
        <v>44044</v>
      </c>
      <c r="B307" s="2">
        <f t="shared" si="25"/>
        <v>44072</v>
      </c>
      <c r="C307" s="2">
        <v>44072</v>
      </c>
      <c r="D307" s="50">
        <v>22083.07</v>
      </c>
      <c r="E307" s="50">
        <v>22083.070762799998</v>
      </c>
      <c r="F307" s="51">
        <f t="shared" si="26"/>
        <v>-7.6279999848338775E-4</v>
      </c>
      <c r="H307" s="21">
        <v>44072</v>
      </c>
      <c r="I307" s="22">
        <v>22083.07</v>
      </c>
      <c r="J307" s="22">
        <v>22083.070762799998</v>
      </c>
      <c r="K307" s="22">
        <v>-7.6279999848338775E-4</v>
      </c>
      <c r="L307" s="24">
        <f t="shared" si="27"/>
        <v>3.4542298624393608E-8</v>
      </c>
      <c r="M307" s="4">
        <f t="shared" si="28"/>
        <v>5.8186383768625635E-7</v>
      </c>
      <c r="N307" s="4">
        <f t="shared" si="29"/>
        <v>5712371.4317004541</v>
      </c>
    </row>
    <row r="308" spans="1:14" x14ac:dyDescent="0.25">
      <c r="A308" s="49">
        <f t="shared" si="24"/>
        <v>44044</v>
      </c>
      <c r="B308" s="2">
        <f t="shared" si="25"/>
        <v>44079</v>
      </c>
      <c r="C308" s="2">
        <v>44073</v>
      </c>
      <c r="D308" s="50">
        <v>18770.05</v>
      </c>
      <c r="E308" s="50">
        <v>19063.790584999999</v>
      </c>
      <c r="F308" s="51">
        <f t="shared" si="26"/>
        <v>-293.74058499999956</v>
      </c>
      <c r="H308" s="21">
        <v>44073</v>
      </c>
      <c r="I308" s="22">
        <v>18770.05</v>
      </c>
      <c r="J308" s="22">
        <v>19063.790584999999</v>
      </c>
      <c r="K308" s="22">
        <v>-293.74058499999956</v>
      </c>
      <c r="L308" s="24">
        <f t="shared" si="27"/>
        <v>1.5649430076105263E-2</v>
      </c>
      <c r="M308" s="4">
        <f t="shared" si="28"/>
        <v>86283.531276141963</v>
      </c>
      <c r="N308" s="4">
        <f t="shared" si="29"/>
        <v>86283.083146088247</v>
      </c>
    </row>
    <row r="309" spans="1:14" x14ac:dyDescent="0.25">
      <c r="A309" s="49">
        <f t="shared" si="24"/>
        <v>44044</v>
      </c>
      <c r="B309" s="2">
        <f t="shared" si="25"/>
        <v>44079</v>
      </c>
      <c r="C309" s="2">
        <v>44074</v>
      </c>
      <c r="D309" s="50">
        <v>19046.91</v>
      </c>
      <c r="E309" s="50">
        <v>19497.413405800002</v>
      </c>
      <c r="F309" s="51">
        <f t="shared" si="26"/>
        <v>-450.50340580000193</v>
      </c>
      <c r="H309" s="21">
        <v>44074</v>
      </c>
      <c r="I309" s="22">
        <v>19046.91</v>
      </c>
      <c r="J309" s="22">
        <v>19497.413405800002</v>
      </c>
      <c r="K309" s="22">
        <v>-450.50340580000193</v>
      </c>
      <c r="L309" s="24">
        <f t="shared" si="27"/>
        <v>2.365230926171237E-2</v>
      </c>
      <c r="M309" s="4">
        <f t="shared" si="28"/>
        <v>202953.31863740121</v>
      </c>
      <c r="N309" s="4">
        <f t="shared" si="29"/>
        <v>24574.581985173656</v>
      </c>
    </row>
    <row r="310" spans="1:14" x14ac:dyDescent="0.25">
      <c r="A310" s="49">
        <f t="shared" si="24"/>
        <v>44075</v>
      </c>
      <c r="B310" s="2">
        <f t="shared" si="25"/>
        <v>44079</v>
      </c>
      <c r="C310" s="2">
        <v>44075</v>
      </c>
      <c r="D310" s="50">
        <v>23670.53</v>
      </c>
      <c r="E310" s="50">
        <v>22897.648512100001</v>
      </c>
      <c r="F310" s="51">
        <f t="shared" si="26"/>
        <v>772.88148789999832</v>
      </c>
      <c r="H310" s="21">
        <v>44075</v>
      </c>
      <c r="I310" s="22">
        <v>23670.53</v>
      </c>
      <c r="J310" s="22">
        <v>22897.648512100001</v>
      </c>
      <c r="K310" s="22">
        <v>772.88148789999832</v>
      </c>
      <c r="L310" s="24">
        <f t="shared" si="27"/>
        <v>3.2651634243086168E-2</v>
      </c>
      <c r="M310" s="4">
        <f t="shared" si="28"/>
        <v>597345.79433851526</v>
      </c>
      <c r="N310" s="4">
        <f t="shared" si="29"/>
        <v>1496670.598133361</v>
      </c>
    </row>
    <row r="311" spans="1:14" x14ac:dyDescent="0.25">
      <c r="A311" s="49">
        <f t="shared" si="24"/>
        <v>44075</v>
      </c>
      <c r="B311" s="2">
        <f t="shared" si="25"/>
        <v>44079</v>
      </c>
      <c r="C311" s="2">
        <v>44076</v>
      </c>
      <c r="D311" s="50">
        <v>21430.93</v>
      </c>
      <c r="E311" s="50">
        <v>22474.2221871</v>
      </c>
      <c r="F311" s="51">
        <f t="shared" si="26"/>
        <v>-1043.2921870999999</v>
      </c>
      <c r="H311" s="21">
        <v>44076</v>
      </c>
      <c r="I311" s="22">
        <v>21430.93</v>
      </c>
      <c r="J311" s="22">
        <v>22474.2221871</v>
      </c>
      <c r="K311" s="22">
        <v>-1043.2921870999999</v>
      </c>
      <c r="L311" s="24">
        <f t="shared" si="27"/>
        <v>4.8681610508736664E-2</v>
      </c>
      <c r="M311" s="4">
        <f t="shared" si="28"/>
        <v>1088458.587663901</v>
      </c>
      <c r="N311" s="4">
        <f t="shared" si="29"/>
        <v>3298486.8177629989</v>
      </c>
    </row>
    <row r="312" spans="1:14" x14ac:dyDescent="0.25">
      <c r="A312" s="49">
        <f t="shared" si="24"/>
        <v>44075</v>
      </c>
      <c r="B312" s="2">
        <f t="shared" si="25"/>
        <v>44079</v>
      </c>
      <c r="C312" s="2">
        <v>44077</v>
      </c>
      <c r="D312" s="50">
        <v>20843.990000000002</v>
      </c>
      <c r="E312" s="50">
        <v>20321.073860799999</v>
      </c>
      <c r="F312" s="51">
        <f t="shared" si="26"/>
        <v>522.91613920000236</v>
      </c>
      <c r="H312" s="21">
        <v>44077</v>
      </c>
      <c r="I312" s="22">
        <v>20843.990000000002</v>
      </c>
      <c r="J312" s="22">
        <v>20321.073860799999</v>
      </c>
      <c r="K312" s="22">
        <v>522.91613920000236</v>
      </c>
      <c r="L312" s="24">
        <f t="shared" si="27"/>
        <v>2.5087142106669708E-2</v>
      </c>
      <c r="M312" s="4">
        <f t="shared" si="28"/>
        <v>273441.28863583627</v>
      </c>
      <c r="N312" s="4">
        <f t="shared" si="29"/>
        <v>2453008.5213714545</v>
      </c>
    </row>
    <row r="313" spans="1:14" x14ac:dyDescent="0.25">
      <c r="A313" s="49">
        <f t="shared" si="24"/>
        <v>44075</v>
      </c>
      <c r="B313" s="2">
        <f t="shared" si="25"/>
        <v>44079</v>
      </c>
      <c r="C313" s="2">
        <v>44078</v>
      </c>
      <c r="D313" s="50">
        <v>26004.74</v>
      </c>
      <c r="E313" s="50">
        <v>24241.5100671</v>
      </c>
      <c r="F313" s="51">
        <f t="shared" si="26"/>
        <v>1763.2299329000016</v>
      </c>
      <c r="H313" s="21">
        <v>44078</v>
      </c>
      <c r="I313" s="22">
        <v>26004.74</v>
      </c>
      <c r="J313" s="22">
        <v>24241.5100671</v>
      </c>
      <c r="K313" s="22">
        <v>1763.2299329000016</v>
      </c>
      <c r="L313" s="24">
        <f t="shared" si="27"/>
        <v>6.7804174658158536E-2</v>
      </c>
      <c r="M313" s="4">
        <f t="shared" si="28"/>
        <v>3108979.7962745442</v>
      </c>
      <c r="N313" s="4">
        <f t="shared" si="29"/>
        <v>1538378.3068424843</v>
      </c>
    </row>
    <row r="314" spans="1:14" x14ac:dyDescent="0.25">
      <c r="A314" s="49">
        <f t="shared" si="24"/>
        <v>44075</v>
      </c>
      <c r="B314" s="2">
        <f t="shared" si="25"/>
        <v>44079</v>
      </c>
      <c r="C314" s="2">
        <v>44079</v>
      </c>
      <c r="D314" s="50">
        <v>23312.13</v>
      </c>
      <c r="E314" s="50">
        <v>20609.773666100002</v>
      </c>
      <c r="F314" s="51">
        <f t="shared" si="26"/>
        <v>2702.3563338999993</v>
      </c>
      <c r="H314" s="21">
        <v>44079</v>
      </c>
      <c r="I314" s="22">
        <v>23312.13</v>
      </c>
      <c r="J314" s="22">
        <v>20609.773666100002</v>
      </c>
      <c r="K314" s="22">
        <v>2702.3563338999993</v>
      </c>
      <c r="L314" s="24">
        <f t="shared" si="27"/>
        <v>0.11592061016732487</v>
      </c>
      <c r="M314" s="4">
        <f t="shared" si="28"/>
        <v>7302729.7553694444</v>
      </c>
      <c r="N314" s="4">
        <f t="shared" si="29"/>
        <v>881958.39705520845</v>
      </c>
    </row>
    <row r="315" spans="1:14" x14ac:dyDescent="0.25">
      <c r="A315" s="49">
        <f t="shared" si="24"/>
        <v>44075</v>
      </c>
      <c r="B315" s="2">
        <f t="shared" si="25"/>
        <v>44086</v>
      </c>
      <c r="C315" s="2">
        <v>44080</v>
      </c>
      <c r="D315" s="50">
        <v>20079.830000000002</v>
      </c>
      <c r="E315" s="50">
        <v>21848.642062499999</v>
      </c>
      <c r="F315" s="51">
        <f t="shared" si="26"/>
        <v>-1768.8120624999974</v>
      </c>
      <c r="H315" s="21">
        <v>44080</v>
      </c>
      <c r="I315" s="22">
        <v>20079.830000000002</v>
      </c>
      <c r="J315" s="22">
        <v>21848.642062499999</v>
      </c>
      <c r="K315" s="22">
        <v>-1768.8120624999974</v>
      </c>
      <c r="L315" s="24">
        <f t="shared" si="27"/>
        <v>8.8088995897873501E-2</v>
      </c>
      <c r="M315" s="4">
        <f t="shared" si="28"/>
        <v>3128696.1124454946</v>
      </c>
      <c r="N315" s="4">
        <f t="shared" si="29"/>
        <v>19991346.828966118</v>
      </c>
    </row>
    <row r="316" spans="1:14" x14ac:dyDescent="0.25">
      <c r="A316" s="49">
        <f t="shared" si="24"/>
        <v>44075</v>
      </c>
      <c r="B316" s="2">
        <f t="shared" si="25"/>
        <v>44086</v>
      </c>
      <c r="C316" s="2">
        <v>44081</v>
      </c>
      <c r="D316" s="50">
        <v>20362.560000000001</v>
      </c>
      <c r="E316" s="50">
        <v>21361.252931999999</v>
      </c>
      <c r="F316" s="51">
        <f t="shared" si="26"/>
        <v>-998.69293199999811</v>
      </c>
      <c r="H316" s="21">
        <v>44081</v>
      </c>
      <c r="I316" s="22">
        <v>20362.560000000001</v>
      </c>
      <c r="J316" s="22">
        <v>21361.252931999999</v>
      </c>
      <c r="K316" s="22">
        <v>-998.69293199999811</v>
      </c>
      <c r="L316" s="24">
        <f t="shared" si="27"/>
        <v>4.9045548889726932E-2</v>
      </c>
      <c r="M316" s="4">
        <f t="shared" si="28"/>
        <v>997387.57242675289</v>
      </c>
      <c r="N316" s="4">
        <f t="shared" si="29"/>
        <v>593083.4751620749</v>
      </c>
    </row>
    <row r="317" spans="1:14" x14ac:dyDescent="0.25">
      <c r="A317" s="49">
        <f t="shared" si="24"/>
        <v>44075</v>
      </c>
      <c r="B317" s="2">
        <f t="shared" si="25"/>
        <v>44086</v>
      </c>
      <c r="C317" s="2">
        <v>44082</v>
      </c>
      <c r="D317" s="50">
        <v>17723.36</v>
      </c>
      <c r="E317" s="50">
        <v>22714.927825700001</v>
      </c>
      <c r="F317" s="51">
        <f t="shared" si="26"/>
        <v>-4991.5678257</v>
      </c>
      <c r="H317" s="21">
        <v>44082</v>
      </c>
      <c r="I317" s="22">
        <v>17723.36</v>
      </c>
      <c r="J317" s="22">
        <v>22714.927825700001</v>
      </c>
      <c r="K317" s="22">
        <v>-4991.5678257</v>
      </c>
      <c r="L317" s="24">
        <f t="shared" si="27"/>
        <v>0.28163778345076779</v>
      </c>
      <c r="M317" s="4">
        <f t="shared" si="28"/>
        <v>24915749.358563427</v>
      </c>
      <c r="N317" s="4">
        <f t="shared" si="29"/>
        <v>15943049.916739801</v>
      </c>
    </row>
    <row r="318" spans="1:14" x14ac:dyDescent="0.25">
      <c r="A318" s="49">
        <f t="shared" si="24"/>
        <v>44075</v>
      </c>
      <c r="B318" s="2">
        <f t="shared" si="25"/>
        <v>44086</v>
      </c>
      <c r="C318" s="2">
        <v>44083</v>
      </c>
      <c r="D318" s="50">
        <v>15622.5</v>
      </c>
      <c r="E318" s="50">
        <v>15622.4907131</v>
      </c>
      <c r="F318" s="51">
        <f t="shared" si="26"/>
        <v>9.2869000000064261E-3</v>
      </c>
      <c r="H318" s="21">
        <v>44083</v>
      </c>
      <c r="I318" s="22">
        <v>15622.5</v>
      </c>
      <c r="J318" s="22">
        <v>15622.4907131</v>
      </c>
      <c r="K318" s="22">
        <v>9.2869000000064261E-3</v>
      </c>
      <c r="L318" s="24">
        <f t="shared" si="27"/>
        <v>5.944567130745032E-7</v>
      </c>
      <c r="M318" s="4">
        <f t="shared" si="28"/>
        <v>8.6246511610119355E-5</v>
      </c>
      <c r="N318" s="4">
        <f t="shared" si="29"/>
        <v>24915842.071032152</v>
      </c>
    </row>
    <row r="319" spans="1:14" x14ac:dyDescent="0.25">
      <c r="A319" s="49">
        <f t="shared" si="24"/>
        <v>44075</v>
      </c>
      <c r="B319" s="2">
        <f t="shared" si="25"/>
        <v>44086</v>
      </c>
      <c r="C319" s="2">
        <v>44084</v>
      </c>
      <c r="D319" s="50">
        <v>21139.77</v>
      </c>
      <c r="E319" s="50">
        <v>20100.011530899999</v>
      </c>
      <c r="F319" s="51">
        <f t="shared" si="26"/>
        <v>1039.7584691000011</v>
      </c>
      <c r="H319" s="21">
        <v>44084</v>
      </c>
      <c r="I319" s="22">
        <v>21139.77</v>
      </c>
      <c r="J319" s="22">
        <v>20100.011530899999</v>
      </c>
      <c r="K319" s="22">
        <v>1039.7584691000011</v>
      </c>
      <c r="L319" s="24">
        <f t="shared" si="27"/>
        <v>4.9184947097343112E-2</v>
      </c>
      <c r="M319" s="4">
        <f t="shared" si="28"/>
        <v>1081097.674065178</v>
      </c>
      <c r="N319" s="4">
        <f t="shared" si="29"/>
        <v>1081078.3618855712</v>
      </c>
    </row>
    <row r="320" spans="1:14" x14ac:dyDescent="0.25">
      <c r="A320" s="49">
        <f t="shared" si="24"/>
        <v>44075</v>
      </c>
      <c r="B320" s="2">
        <f t="shared" si="25"/>
        <v>44086</v>
      </c>
      <c r="C320" s="2">
        <v>44085</v>
      </c>
      <c r="D320" s="50">
        <v>27717.83</v>
      </c>
      <c r="E320" s="50">
        <v>26181.790904699999</v>
      </c>
      <c r="F320" s="51">
        <f t="shared" si="26"/>
        <v>1536.0390953000024</v>
      </c>
      <c r="H320" s="21">
        <v>44085</v>
      </c>
      <c r="I320" s="22">
        <v>27717.83</v>
      </c>
      <c r="J320" s="22">
        <v>26181.790904699999</v>
      </c>
      <c r="K320" s="22">
        <v>1536.0390953000024</v>
      </c>
      <c r="L320" s="24">
        <f t="shared" si="27"/>
        <v>5.5417003975419515E-2</v>
      </c>
      <c r="M320" s="4">
        <f t="shared" si="28"/>
        <v>2359416.1022900497</v>
      </c>
      <c r="N320" s="4">
        <f t="shared" si="29"/>
        <v>246294.45994146541</v>
      </c>
    </row>
    <row r="321" spans="1:14" x14ac:dyDescent="0.25">
      <c r="A321" s="49">
        <f t="shared" si="24"/>
        <v>44075</v>
      </c>
      <c r="B321" s="2">
        <f t="shared" si="25"/>
        <v>44086</v>
      </c>
      <c r="C321" s="2">
        <v>44086</v>
      </c>
      <c r="D321" s="50">
        <v>18406.400000000001</v>
      </c>
      <c r="E321" s="50">
        <v>21499.631198899999</v>
      </c>
      <c r="F321" s="51">
        <f t="shared" si="26"/>
        <v>-3093.2311988999973</v>
      </c>
      <c r="H321" s="21">
        <v>44086</v>
      </c>
      <c r="I321" s="22">
        <v>18406.400000000001</v>
      </c>
      <c r="J321" s="22">
        <v>21499.631198899999</v>
      </c>
      <c r="K321" s="22">
        <v>-3093.2311988999973</v>
      </c>
      <c r="L321" s="24">
        <f t="shared" si="27"/>
        <v>0.16805193839642718</v>
      </c>
      <c r="M321" s="4">
        <f t="shared" si="28"/>
        <v>9568079.2498483136</v>
      </c>
      <c r="N321" s="4">
        <f t="shared" si="29"/>
        <v>21430143.456762552</v>
      </c>
    </row>
    <row r="322" spans="1:14" x14ac:dyDescent="0.25">
      <c r="A322" s="49">
        <f t="shared" si="24"/>
        <v>44075</v>
      </c>
      <c r="B322" s="2">
        <f t="shared" si="25"/>
        <v>44093</v>
      </c>
      <c r="C322" s="2">
        <v>44087</v>
      </c>
      <c r="D322" s="50">
        <v>16092.34</v>
      </c>
      <c r="E322" s="50">
        <v>16092.3405874</v>
      </c>
      <c r="F322" s="51">
        <f t="shared" si="26"/>
        <v>-5.8739999985846225E-4</v>
      </c>
      <c r="H322" s="21">
        <v>44087</v>
      </c>
      <c r="I322" s="22">
        <v>16092.34</v>
      </c>
      <c r="J322" s="22">
        <v>16092.3405874</v>
      </c>
      <c r="K322" s="22">
        <v>-5.8739999985846225E-4</v>
      </c>
      <c r="L322" s="24">
        <f t="shared" si="27"/>
        <v>3.6501838754243465E-8</v>
      </c>
      <c r="M322" s="4">
        <f t="shared" si="28"/>
        <v>3.4503875983372148E-7</v>
      </c>
      <c r="N322" s="4">
        <f t="shared" si="29"/>
        <v>9568075.615920648</v>
      </c>
    </row>
    <row r="323" spans="1:14" x14ac:dyDescent="0.25">
      <c r="A323" s="49">
        <f t="shared" si="24"/>
        <v>44075</v>
      </c>
      <c r="B323" s="2">
        <f t="shared" si="25"/>
        <v>44093</v>
      </c>
      <c r="C323" s="2">
        <v>44088</v>
      </c>
      <c r="D323" s="50">
        <v>17337.650000000001</v>
      </c>
      <c r="E323" s="50">
        <v>19279.207178500001</v>
      </c>
      <c r="F323" s="51">
        <f t="shared" si="26"/>
        <v>-1941.5571784999993</v>
      </c>
      <c r="H323" s="21">
        <v>44088</v>
      </c>
      <c r="I323" s="22">
        <v>17337.650000000001</v>
      </c>
      <c r="J323" s="22">
        <v>19279.207178500001</v>
      </c>
      <c r="K323" s="22">
        <v>-1941.5571784999993</v>
      </c>
      <c r="L323" s="24">
        <f t="shared" si="27"/>
        <v>0.11198502556574848</v>
      </c>
      <c r="M323" s="4">
        <f t="shared" si="28"/>
        <v>3769644.2773848781</v>
      </c>
      <c r="N323" s="4">
        <f t="shared" si="29"/>
        <v>3769641.9964438505</v>
      </c>
    </row>
    <row r="324" spans="1:14" x14ac:dyDescent="0.25">
      <c r="A324" s="49">
        <f t="shared" si="24"/>
        <v>44075</v>
      </c>
      <c r="B324" s="2">
        <f t="shared" si="25"/>
        <v>44093</v>
      </c>
      <c r="C324" s="2">
        <v>44089</v>
      </c>
      <c r="D324" s="50">
        <v>20213.45</v>
      </c>
      <c r="E324" s="50">
        <v>19147.043306200001</v>
      </c>
      <c r="F324" s="51">
        <f t="shared" si="26"/>
        <v>1066.4066937999996</v>
      </c>
      <c r="H324" s="21">
        <v>44089</v>
      </c>
      <c r="I324" s="22">
        <v>20213.45</v>
      </c>
      <c r="J324" s="22">
        <v>19147.043306200001</v>
      </c>
      <c r="K324" s="22">
        <v>1066.4066937999996</v>
      </c>
      <c r="L324" s="24">
        <f t="shared" si="27"/>
        <v>5.2757282591541749E-2</v>
      </c>
      <c r="M324" s="4">
        <f t="shared" si="28"/>
        <v>1137223.2365814461</v>
      </c>
      <c r="N324" s="4">
        <f t="shared" si="29"/>
        <v>9047846.6570620034</v>
      </c>
    </row>
    <row r="325" spans="1:14" x14ac:dyDescent="0.25">
      <c r="A325" s="49">
        <f t="shared" si="24"/>
        <v>44075</v>
      </c>
      <c r="B325" s="2">
        <f t="shared" si="25"/>
        <v>44093</v>
      </c>
      <c r="C325" s="2">
        <v>44090</v>
      </c>
      <c r="D325" s="50">
        <v>20013.86</v>
      </c>
      <c r="E325" s="50">
        <v>18742.727155699999</v>
      </c>
      <c r="F325" s="51">
        <f t="shared" si="26"/>
        <v>1271.132844300002</v>
      </c>
      <c r="H325" s="21">
        <v>44090</v>
      </c>
      <c r="I325" s="22">
        <v>20013.86</v>
      </c>
      <c r="J325" s="22">
        <v>18742.727155699999</v>
      </c>
      <c r="K325" s="22">
        <v>1271.132844300002</v>
      </c>
      <c r="L325" s="24">
        <f t="shared" si="27"/>
        <v>6.3512627963821178E-2</v>
      </c>
      <c r="M325" s="4">
        <f t="shared" si="28"/>
        <v>1615778.7078582132</v>
      </c>
      <c r="N325" s="4">
        <f t="shared" si="29"/>
        <v>41912.796698549631</v>
      </c>
    </row>
    <row r="326" spans="1:14" x14ac:dyDescent="0.25">
      <c r="A326" s="49">
        <f t="shared" ref="A326:A369" si="30">DATE(YEAR(C326),MONTH(C326),1)</f>
        <v>44075</v>
      </c>
      <c r="B326" s="2">
        <f t="shared" ref="B326:B369" si="31">C326+7-WEEKDAY(C326)</f>
        <v>44093</v>
      </c>
      <c r="C326" s="2">
        <v>44091</v>
      </c>
      <c r="D326" s="50">
        <v>21275.78</v>
      </c>
      <c r="E326" s="50">
        <v>19920.666793699998</v>
      </c>
      <c r="F326" s="51">
        <f t="shared" ref="F326:F369" si="32">D326-E326</f>
        <v>1355.1132063000005</v>
      </c>
      <c r="H326" s="21">
        <v>44091</v>
      </c>
      <c r="I326" s="22">
        <v>21275.78</v>
      </c>
      <c r="J326" s="22">
        <v>19920.666793699998</v>
      </c>
      <c r="K326" s="22">
        <v>1355.1132063000005</v>
      </c>
      <c r="L326" s="24">
        <f t="shared" ref="L326:L369" si="33">ABS(K326/I326)</f>
        <v>6.3692762676621051E-2</v>
      </c>
      <c r="M326" s="4">
        <f t="shared" ref="M326:M369" si="34">(K326)^2</f>
        <v>1836331.8018886675</v>
      </c>
      <c r="N326" s="4">
        <f t="shared" si="29"/>
        <v>7052.7012016507788</v>
      </c>
    </row>
    <row r="327" spans="1:14" x14ac:dyDescent="0.25">
      <c r="A327" s="49">
        <f t="shared" si="30"/>
        <v>44075</v>
      </c>
      <c r="B327" s="2">
        <f t="shared" si="31"/>
        <v>44093</v>
      </c>
      <c r="C327" s="2">
        <v>44092</v>
      </c>
      <c r="D327" s="50">
        <v>24354.15</v>
      </c>
      <c r="E327" s="50">
        <v>22405.601734200001</v>
      </c>
      <c r="F327" s="51">
        <f t="shared" si="32"/>
        <v>1948.5482658000001</v>
      </c>
      <c r="H327" s="21">
        <v>44092</v>
      </c>
      <c r="I327" s="22">
        <v>24354.15</v>
      </c>
      <c r="J327" s="22">
        <v>22405.601734200001</v>
      </c>
      <c r="K327" s="22">
        <v>1948.5482658000001</v>
      </c>
      <c r="L327" s="24">
        <f t="shared" si="33"/>
        <v>8.0008880038925603E-2</v>
      </c>
      <c r="M327" s="4">
        <f t="shared" si="34"/>
        <v>3796840.3441521879</v>
      </c>
      <c r="N327" s="4">
        <f t="shared" ref="N327:N369" si="35">(K326-K327)^2</f>
        <v>352165.16984376812</v>
      </c>
    </row>
    <row r="328" spans="1:14" x14ac:dyDescent="0.25">
      <c r="A328" s="49">
        <f t="shared" si="30"/>
        <v>44075</v>
      </c>
      <c r="B328" s="2">
        <f t="shared" si="31"/>
        <v>44093</v>
      </c>
      <c r="C328" s="2">
        <v>44093</v>
      </c>
      <c r="D328" s="50">
        <v>25860.85</v>
      </c>
      <c r="E328" s="50">
        <v>25073.7779056</v>
      </c>
      <c r="F328" s="51">
        <f t="shared" si="32"/>
        <v>787.0720943999986</v>
      </c>
      <c r="H328" s="21">
        <v>44093</v>
      </c>
      <c r="I328" s="22">
        <v>25860.85</v>
      </c>
      <c r="J328" s="22">
        <v>25073.7779056</v>
      </c>
      <c r="K328" s="22">
        <v>787.0720943999986</v>
      </c>
      <c r="L328" s="24">
        <f t="shared" si="33"/>
        <v>3.0434888814559406E-2</v>
      </c>
      <c r="M328" s="4">
        <f t="shared" si="34"/>
        <v>619482.48178320029</v>
      </c>
      <c r="N328" s="4">
        <f t="shared" si="35"/>
        <v>1349026.8967300055</v>
      </c>
    </row>
    <row r="329" spans="1:14" x14ac:dyDescent="0.25">
      <c r="A329" s="49">
        <f t="shared" si="30"/>
        <v>44075</v>
      </c>
      <c r="B329" s="2">
        <f t="shared" si="31"/>
        <v>44100</v>
      </c>
      <c r="C329" s="2">
        <v>44094</v>
      </c>
      <c r="D329" s="50">
        <v>20825.990000000002</v>
      </c>
      <c r="E329" s="50">
        <v>22260.144259299999</v>
      </c>
      <c r="F329" s="51">
        <f t="shared" si="32"/>
        <v>-1434.1542592999976</v>
      </c>
      <c r="H329" s="21">
        <v>44094</v>
      </c>
      <c r="I329" s="22">
        <v>20825.990000000002</v>
      </c>
      <c r="J329" s="22">
        <v>22260.144259299999</v>
      </c>
      <c r="K329" s="22">
        <v>-1434.1542592999976</v>
      </c>
      <c r="L329" s="24">
        <f t="shared" si="33"/>
        <v>6.8863677515450528E-2</v>
      </c>
      <c r="M329" s="4">
        <f t="shared" si="34"/>
        <v>2056798.4394683249</v>
      </c>
      <c r="N329" s="4">
        <f t="shared" si="35"/>
        <v>4933846.5143713811</v>
      </c>
    </row>
    <row r="330" spans="1:14" x14ac:dyDescent="0.25">
      <c r="A330" s="49">
        <f t="shared" si="30"/>
        <v>44075</v>
      </c>
      <c r="B330" s="2">
        <f t="shared" si="31"/>
        <v>44100</v>
      </c>
      <c r="C330" s="2">
        <v>44095</v>
      </c>
      <c r="D330" s="50">
        <v>19964.32</v>
      </c>
      <c r="E330" s="50">
        <v>19138.095939800001</v>
      </c>
      <c r="F330" s="51">
        <f t="shared" si="32"/>
        <v>826.22406019999835</v>
      </c>
      <c r="H330" s="21">
        <v>44095</v>
      </c>
      <c r="I330" s="22">
        <v>19964.32</v>
      </c>
      <c r="J330" s="22">
        <v>19138.095939800001</v>
      </c>
      <c r="K330" s="22">
        <v>826.22406019999835</v>
      </c>
      <c r="L330" s="24">
        <f t="shared" si="33"/>
        <v>4.1385033910496243E-2</v>
      </c>
      <c r="M330" s="4">
        <f t="shared" si="34"/>
        <v>682646.19765337044</v>
      </c>
      <c r="N330" s="4">
        <f t="shared" si="35"/>
        <v>5109310.1472656261</v>
      </c>
    </row>
    <row r="331" spans="1:14" x14ac:dyDescent="0.25">
      <c r="A331" s="49">
        <f t="shared" si="30"/>
        <v>44075</v>
      </c>
      <c r="B331" s="2">
        <f t="shared" si="31"/>
        <v>44100</v>
      </c>
      <c r="C331" s="2">
        <v>44096</v>
      </c>
      <c r="D331" s="50">
        <v>21340.83</v>
      </c>
      <c r="E331" s="50">
        <v>19354.3534912</v>
      </c>
      <c r="F331" s="51">
        <f t="shared" si="32"/>
        <v>1986.4765088000022</v>
      </c>
      <c r="H331" s="21">
        <v>44096</v>
      </c>
      <c r="I331" s="22">
        <v>21340.83</v>
      </c>
      <c r="J331" s="22">
        <v>19354.3534912</v>
      </c>
      <c r="K331" s="22">
        <v>1986.4765088000022</v>
      </c>
      <c r="L331" s="24">
        <f t="shared" si="33"/>
        <v>9.3083376269807783E-2</v>
      </c>
      <c r="M331" s="4">
        <f t="shared" si="34"/>
        <v>3946088.920014245</v>
      </c>
      <c r="N331" s="4">
        <f t="shared" si="35"/>
        <v>1346185.7444823047</v>
      </c>
    </row>
    <row r="332" spans="1:14" x14ac:dyDescent="0.25">
      <c r="A332" s="49">
        <f t="shared" si="30"/>
        <v>44075</v>
      </c>
      <c r="B332" s="2">
        <f t="shared" si="31"/>
        <v>44100</v>
      </c>
      <c r="C332" s="2">
        <v>44097</v>
      </c>
      <c r="D332" s="50">
        <v>20972.44</v>
      </c>
      <c r="E332" s="50">
        <v>19603.051976800001</v>
      </c>
      <c r="F332" s="51">
        <f t="shared" si="32"/>
        <v>1369.3880231999974</v>
      </c>
      <c r="H332" s="21">
        <v>44097</v>
      </c>
      <c r="I332" s="22">
        <v>20972.44</v>
      </c>
      <c r="J332" s="22">
        <v>19603.051976800001</v>
      </c>
      <c r="K332" s="22">
        <v>1369.3880231999974</v>
      </c>
      <c r="L332" s="24">
        <f t="shared" si="33"/>
        <v>6.5294644934018042E-2</v>
      </c>
      <c r="M332" s="4">
        <f t="shared" si="34"/>
        <v>1875223.5580835966</v>
      </c>
      <c r="N332" s="4">
        <f t="shared" si="35"/>
        <v>380798.19906010729</v>
      </c>
    </row>
    <row r="333" spans="1:14" x14ac:dyDescent="0.25">
      <c r="A333" s="49">
        <f t="shared" si="30"/>
        <v>44075</v>
      </c>
      <c r="B333" s="2">
        <f t="shared" si="31"/>
        <v>44100</v>
      </c>
      <c r="C333" s="2">
        <v>44098</v>
      </c>
      <c r="D333" s="50">
        <v>22306.85</v>
      </c>
      <c r="E333" s="50">
        <v>21127.510082600002</v>
      </c>
      <c r="F333" s="51">
        <f t="shared" si="32"/>
        <v>1179.3399173999969</v>
      </c>
      <c r="H333" s="21">
        <v>44098</v>
      </c>
      <c r="I333" s="22">
        <v>22306.85</v>
      </c>
      <c r="J333" s="22">
        <v>21127.510082600002</v>
      </c>
      <c r="K333" s="22">
        <v>1179.3399173999969</v>
      </c>
      <c r="L333" s="24">
        <f t="shared" si="33"/>
        <v>5.2868958073416773E-2</v>
      </c>
      <c r="M333" s="4">
        <f t="shared" si="34"/>
        <v>1390842.6407730316</v>
      </c>
      <c r="N333" s="4">
        <f t="shared" si="35"/>
        <v>36118.282518168176</v>
      </c>
    </row>
    <row r="334" spans="1:14" x14ac:dyDescent="0.25">
      <c r="A334" s="49">
        <f t="shared" si="30"/>
        <v>44075</v>
      </c>
      <c r="B334" s="2">
        <f t="shared" si="31"/>
        <v>44100</v>
      </c>
      <c r="C334" s="2">
        <v>44099</v>
      </c>
      <c r="D334" s="50">
        <v>25349.02</v>
      </c>
      <c r="E334" s="50">
        <v>25831.1786804</v>
      </c>
      <c r="F334" s="51">
        <f t="shared" si="32"/>
        <v>-482.15868039999987</v>
      </c>
      <c r="H334" s="21">
        <v>44099</v>
      </c>
      <c r="I334" s="22">
        <v>25349.02</v>
      </c>
      <c r="J334" s="22">
        <v>25831.1786804</v>
      </c>
      <c r="K334" s="22">
        <v>-482.15868039999987</v>
      </c>
      <c r="L334" s="24">
        <f t="shared" si="33"/>
        <v>1.9020801608898484E-2</v>
      </c>
      <c r="M334" s="4">
        <f t="shared" si="34"/>
        <v>232476.9930850692</v>
      </c>
      <c r="N334" s="4">
        <f t="shared" si="35"/>
        <v>2760577.5904913554</v>
      </c>
    </row>
    <row r="335" spans="1:14" x14ac:dyDescent="0.25">
      <c r="A335" s="49">
        <f t="shared" si="30"/>
        <v>44075</v>
      </c>
      <c r="B335" s="2">
        <f t="shared" si="31"/>
        <v>44100</v>
      </c>
      <c r="C335" s="2">
        <v>44100</v>
      </c>
      <c r="D335" s="50">
        <v>22696.12</v>
      </c>
      <c r="E335" s="50">
        <v>21725.194625600001</v>
      </c>
      <c r="F335" s="51">
        <f t="shared" si="32"/>
        <v>970.92537439999796</v>
      </c>
      <c r="H335" s="21">
        <v>44100</v>
      </c>
      <c r="I335" s="22">
        <v>22696.12</v>
      </c>
      <c r="J335" s="22">
        <v>21725.194625600001</v>
      </c>
      <c r="K335" s="22">
        <v>970.92537439999796</v>
      </c>
      <c r="L335" s="24">
        <f t="shared" si="33"/>
        <v>4.2779354991073278E-2</v>
      </c>
      <c r="M335" s="4">
        <f t="shared" si="34"/>
        <v>942696.08265377628</v>
      </c>
      <c r="N335" s="4">
        <f t="shared" si="35"/>
        <v>2111453.2703140029</v>
      </c>
    </row>
    <row r="336" spans="1:14" x14ac:dyDescent="0.25">
      <c r="A336" s="49">
        <f t="shared" si="30"/>
        <v>44075</v>
      </c>
      <c r="B336" s="2">
        <f t="shared" si="31"/>
        <v>44107</v>
      </c>
      <c r="C336" s="2">
        <v>44101</v>
      </c>
      <c r="D336" s="50">
        <v>15978.09</v>
      </c>
      <c r="E336" s="50">
        <v>15978.083247099999</v>
      </c>
      <c r="F336" s="51">
        <f t="shared" si="32"/>
        <v>6.7529000007198192E-3</v>
      </c>
      <c r="H336" s="21">
        <v>44101</v>
      </c>
      <c r="I336" s="22">
        <v>15978.09</v>
      </c>
      <c r="J336" s="22">
        <v>15978.083247099999</v>
      </c>
      <c r="K336" s="22">
        <v>6.7529000007198192E-3</v>
      </c>
      <c r="L336" s="24">
        <f t="shared" si="33"/>
        <v>4.2263499584242041E-7</v>
      </c>
      <c r="M336" s="4">
        <f t="shared" si="34"/>
        <v>4.5601658419721731E-5</v>
      </c>
      <c r="N336" s="4">
        <f t="shared" si="35"/>
        <v>942682.96957545495</v>
      </c>
    </row>
    <row r="337" spans="1:14" x14ac:dyDescent="0.25">
      <c r="A337" s="49">
        <f t="shared" si="30"/>
        <v>44075</v>
      </c>
      <c r="B337" s="2">
        <f t="shared" si="31"/>
        <v>44107</v>
      </c>
      <c r="C337" s="2">
        <v>44102</v>
      </c>
      <c r="D337" s="50">
        <v>17436.46</v>
      </c>
      <c r="E337" s="50">
        <v>18280.9544446</v>
      </c>
      <c r="F337" s="51">
        <f t="shared" si="32"/>
        <v>-844.49444460000086</v>
      </c>
      <c r="H337" s="21">
        <v>44102</v>
      </c>
      <c r="I337" s="22">
        <v>17436.46</v>
      </c>
      <c r="J337" s="22">
        <v>18280.9544446</v>
      </c>
      <c r="K337" s="22">
        <v>-844.49444460000086</v>
      </c>
      <c r="L337" s="24">
        <f t="shared" si="33"/>
        <v>4.8432677538904165E-2</v>
      </c>
      <c r="M337" s="4">
        <f t="shared" si="34"/>
        <v>713170.86696026393</v>
      </c>
      <c r="N337" s="4">
        <f t="shared" si="35"/>
        <v>713182.27257893665</v>
      </c>
    </row>
    <row r="338" spans="1:14" x14ac:dyDescent="0.25">
      <c r="A338" s="49">
        <f t="shared" si="30"/>
        <v>44075</v>
      </c>
      <c r="B338" s="2">
        <f t="shared" si="31"/>
        <v>44107</v>
      </c>
      <c r="C338" s="2">
        <v>44103</v>
      </c>
      <c r="D338" s="50">
        <v>16321.84</v>
      </c>
      <c r="E338" s="50">
        <v>16321.838744500001</v>
      </c>
      <c r="F338" s="51">
        <f t="shared" si="32"/>
        <v>1.2554999993881211E-3</v>
      </c>
      <c r="H338" s="21">
        <v>44103</v>
      </c>
      <c r="I338" s="22">
        <v>16321.84</v>
      </c>
      <c r="J338" s="22">
        <v>16321.838744500001</v>
      </c>
      <c r="K338" s="22">
        <v>1.2554999993881211E-3</v>
      </c>
      <c r="L338" s="24">
        <f t="shared" si="33"/>
        <v>7.6921474502146876E-8</v>
      </c>
      <c r="M338" s="4">
        <f t="shared" si="34"/>
        <v>1.576280248463572E-6</v>
      </c>
      <c r="N338" s="4">
        <f t="shared" si="35"/>
        <v>713172.98748738959</v>
      </c>
    </row>
    <row r="339" spans="1:14" x14ac:dyDescent="0.25">
      <c r="A339" s="49">
        <f t="shared" si="30"/>
        <v>44075</v>
      </c>
      <c r="B339" s="2">
        <f t="shared" si="31"/>
        <v>44107</v>
      </c>
      <c r="C339" s="2">
        <v>44104</v>
      </c>
      <c r="D339" s="50">
        <v>20305</v>
      </c>
      <c r="E339" s="50">
        <v>21224.927739999999</v>
      </c>
      <c r="F339" s="51">
        <f t="shared" si="32"/>
        <v>-919.92773999999918</v>
      </c>
      <c r="H339" s="21">
        <v>44104</v>
      </c>
      <c r="I339" s="22">
        <v>20305</v>
      </c>
      <c r="J339" s="22">
        <v>21224.927739999999</v>
      </c>
      <c r="K339" s="22">
        <v>-919.92773999999918</v>
      </c>
      <c r="L339" s="24">
        <f t="shared" si="33"/>
        <v>4.530547845358282E-2</v>
      </c>
      <c r="M339" s="4">
        <f t="shared" si="34"/>
        <v>846267.04682150611</v>
      </c>
      <c r="N339" s="4">
        <f t="shared" si="35"/>
        <v>846269.35676163633</v>
      </c>
    </row>
    <row r="340" spans="1:14" x14ac:dyDescent="0.25">
      <c r="A340" s="49">
        <f t="shared" si="30"/>
        <v>44105</v>
      </c>
      <c r="B340" s="2">
        <f t="shared" si="31"/>
        <v>44107</v>
      </c>
      <c r="C340" s="2">
        <v>44105</v>
      </c>
      <c r="D340" s="50">
        <v>25578.17</v>
      </c>
      <c r="E340" s="50">
        <v>19785.430587399998</v>
      </c>
      <c r="F340" s="51">
        <f t="shared" si="32"/>
        <v>5792.7394125999999</v>
      </c>
      <c r="H340" s="21">
        <v>44105</v>
      </c>
      <c r="I340" s="22">
        <v>25578.17</v>
      </c>
      <c r="J340" s="22">
        <v>19785.430587399998</v>
      </c>
      <c r="K340" s="22">
        <v>5792.7394125999999</v>
      </c>
      <c r="L340" s="24">
        <f t="shared" si="33"/>
        <v>0.226472003767275</v>
      </c>
      <c r="M340" s="4">
        <f t="shared" si="34"/>
        <v>33555829.902289391</v>
      </c>
      <c r="N340" s="4">
        <f t="shared" si="35"/>
        <v>45059900.30159498</v>
      </c>
    </row>
    <row r="341" spans="1:14" x14ac:dyDescent="0.25">
      <c r="A341" s="49">
        <f t="shared" si="30"/>
        <v>44105</v>
      </c>
      <c r="B341" s="2">
        <f t="shared" si="31"/>
        <v>44107</v>
      </c>
      <c r="C341" s="2">
        <v>44106</v>
      </c>
      <c r="D341" s="50">
        <v>29145.13</v>
      </c>
      <c r="E341" s="50">
        <v>26000.047405900001</v>
      </c>
      <c r="F341" s="51">
        <f t="shared" si="32"/>
        <v>3145.0825941000003</v>
      </c>
      <c r="H341" s="21">
        <v>44106</v>
      </c>
      <c r="I341" s="22">
        <v>29145.13</v>
      </c>
      <c r="J341" s="22">
        <v>26000.047405900001</v>
      </c>
      <c r="K341" s="22">
        <v>3145.0825941000003</v>
      </c>
      <c r="L341" s="24">
        <f t="shared" si="33"/>
        <v>0.10791108477128084</v>
      </c>
      <c r="M341" s="4">
        <f t="shared" si="34"/>
        <v>9891544.5237107873</v>
      </c>
      <c r="N341" s="4">
        <f t="shared" si="35"/>
        <v>7010086.6285495404</v>
      </c>
    </row>
    <row r="342" spans="1:14" x14ac:dyDescent="0.25">
      <c r="A342" s="49">
        <f t="shared" si="30"/>
        <v>44105</v>
      </c>
      <c r="B342" s="2">
        <f t="shared" si="31"/>
        <v>44107</v>
      </c>
      <c r="C342" s="2">
        <v>44107</v>
      </c>
      <c r="D342" s="50">
        <v>27869.58</v>
      </c>
      <c r="E342" s="50">
        <v>29823.892523300001</v>
      </c>
      <c r="F342" s="51">
        <f t="shared" si="32"/>
        <v>-1954.3125232999992</v>
      </c>
      <c r="H342" s="21">
        <v>44107</v>
      </c>
      <c r="I342" s="22">
        <v>27869.58</v>
      </c>
      <c r="J342" s="22">
        <v>29823.892523300001</v>
      </c>
      <c r="K342" s="22">
        <v>-1954.3125232999992</v>
      </c>
      <c r="L342" s="24">
        <f t="shared" si="33"/>
        <v>7.0123501082542297E-2</v>
      </c>
      <c r="M342" s="4">
        <f t="shared" si="34"/>
        <v>3819337.4387272098</v>
      </c>
      <c r="N342" s="4">
        <f t="shared" si="35"/>
        <v>26003830.563362952</v>
      </c>
    </row>
    <row r="343" spans="1:14" x14ac:dyDescent="0.25">
      <c r="A343" s="49">
        <f t="shared" si="30"/>
        <v>44105</v>
      </c>
      <c r="B343" s="2">
        <f t="shared" si="31"/>
        <v>44114</v>
      </c>
      <c r="C343" s="2">
        <v>44108</v>
      </c>
      <c r="D343" s="50">
        <v>24449.55</v>
      </c>
      <c r="E343" s="50">
        <v>24229.702852099999</v>
      </c>
      <c r="F343" s="51">
        <f t="shared" si="32"/>
        <v>219.84714789999998</v>
      </c>
      <c r="H343" s="21">
        <v>44108</v>
      </c>
      <c r="I343" s="22">
        <v>24449.55</v>
      </c>
      <c r="J343" s="22">
        <v>24229.702852099999</v>
      </c>
      <c r="K343" s="22">
        <v>219.84714789999998</v>
      </c>
      <c r="L343" s="24">
        <f t="shared" si="33"/>
        <v>8.9918688851124036E-3</v>
      </c>
      <c r="M343" s="4">
        <f t="shared" si="34"/>
        <v>48332.76843976447</v>
      </c>
      <c r="N343" s="4">
        <f t="shared" si="35"/>
        <v>4726970.2758724885</v>
      </c>
    </row>
    <row r="344" spans="1:14" x14ac:dyDescent="0.25">
      <c r="A344" s="49">
        <f t="shared" si="30"/>
        <v>44105</v>
      </c>
      <c r="B344" s="2">
        <f t="shared" si="31"/>
        <v>44114</v>
      </c>
      <c r="C344" s="2">
        <v>44109</v>
      </c>
      <c r="D344" s="50">
        <v>17599.580000000002</v>
      </c>
      <c r="E344" s="50">
        <v>17599.588142500001</v>
      </c>
      <c r="F344" s="51">
        <f t="shared" si="32"/>
        <v>-8.1424999989394564E-3</v>
      </c>
      <c r="H344" s="21">
        <v>44109</v>
      </c>
      <c r="I344" s="22">
        <v>17599.580000000002</v>
      </c>
      <c r="J344" s="22">
        <v>17599.588142500001</v>
      </c>
      <c r="K344" s="22">
        <v>-8.1424999989394564E-3</v>
      </c>
      <c r="L344" s="24">
        <f t="shared" si="33"/>
        <v>4.6265308597929359E-7</v>
      </c>
      <c r="M344" s="4">
        <f t="shared" si="34"/>
        <v>6.6300306232729047E-5</v>
      </c>
      <c r="N344" s="4">
        <f t="shared" si="35"/>
        <v>48336.348716867855</v>
      </c>
    </row>
    <row r="345" spans="1:14" x14ac:dyDescent="0.25">
      <c r="A345" s="49">
        <f t="shared" si="30"/>
        <v>44105</v>
      </c>
      <c r="B345" s="2">
        <f t="shared" si="31"/>
        <v>44114</v>
      </c>
      <c r="C345" s="2">
        <v>44110</v>
      </c>
      <c r="D345" s="50">
        <v>18018.46</v>
      </c>
      <c r="E345" s="50">
        <v>22513.773138600001</v>
      </c>
      <c r="F345" s="51">
        <f t="shared" si="32"/>
        <v>-4495.3131386000023</v>
      </c>
      <c r="H345" s="21">
        <v>44110</v>
      </c>
      <c r="I345" s="22">
        <v>18018.46</v>
      </c>
      <c r="J345" s="22">
        <v>22513.773138600001</v>
      </c>
      <c r="K345" s="22">
        <v>-4495.3131386000023</v>
      </c>
      <c r="L345" s="24">
        <f t="shared" si="33"/>
        <v>0.24948375935568315</v>
      </c>
      <c r="M345" s="4">
        <f t="shared" si="34"/>
        <v>20207840.214069802</v>
      </c>
      <c r="N345" s="4">
        <f t="shared" si="35"/>
        <v>20207767.007961649</v>
      </c>
    </row>
    <row r="346" spans="1:14" x14ac:dyDescent="0.25">
      <c r="A346" s="49">
        <f t="shared" si="30"/>
        <v>44105</v>
      </c>
      <c r="B346" s="2">
        <f t="shared" si="31"/>
        <v>44114</v>
      </c>
      <c r="C346" s="2">
        <v>44111</v>
      </c>
      <c r="D346" s="50">
        <v>17586.68</v>
      </c>
      <c r="E346" s="50">
        <v>17586.688659700001</v>
      </c>
      <c r="F346" s="51">
        <f t="shared" si="32"/>
        <v>-8.6597000008623581E-3</v>
      </c>
      <c r="H346" s="21">
        <v>44111</v>
      </c>
      <c r="I346" s="22">
        <v>17586.68</v>
      </c>
      <c r="J346" s="22">
        <v>17586.688659700001</v>
      </c>
      <c r="K346" s="22">
        <v>-8.6597000008623581E-3</v>
      </c>
      <c r="L346" s="24">
        <f t="shared" si="33"/>
        <v>4.9240106722032576E-7</v>
      </c>
      <c r="M346" s="4">
        <f t="shared" si="34"/>
        <v>7.4990404104935521E-5</v>
      </c>
      <c r="N346" s="4">
        <f t="shared" si="35"/>
        <v>20207762.358018413</v>
      </c>
    </row>
    <row r="347" spans="1:14" x14ac:dyDescent="0.25">
      <c r="A347" s="49">
        <f t="shared" si="30"/>
        <v>44105</v>
      </c>
      <c r="B347" s="2">
        <f t="shared" si="31"/>
        <v>44114</v>
      </c>
      <c r="C347" s="2">
        <v>44112</v>
      </c>
      <c r="D347" s="50">
        <v>23905.11</v>
      </c>
      <c r="E347" s="50">
        <v>22772.095324400001</v>
      </c>
      <c r="F347" s="51">
        <f t="shared" si="32"/>
        <v>1133.0146755999995</v>
      </c>
      <c r="H347" s="21">
        <v>44112</v>
      </c>
      <c r="I347" s="22">
        <v>23905.11</v>
      </c>
      <c r="J347" s="22">
        <v>22772.095324400001</v>
      </c>
      <c r="K347" s="22">
        <v>1133.0146755999995</v>
      </c>
      <c r="L347" s="24">
        <f t="shared" si="33"/>
        <v>4.7396338088383588E-2</v>
      </c>
      <c r="M347" s="4">
        <f t="shared" si="34"/>
        <v>1283722.255124972</v>
      </c>
      <c r="N347" s="4">
        <f t="shared" si="35"/>
        <v>1283741.8783343369</v>
      </c>
    </row>
    <row r="348" spans="1:14" x14ac:dyDescent="0.25">
      <c r="A348" s="49">
        <f t="shared" si="30"/>
        <v>44105</v>
      </c>
      <c r="B348" s="2">
        <f t="shared" si="31"/>
        <v>44114</v>
      </c>
      <c r="C348" s="2">
        <v>44113</v>
      </c>
      <c r="D348" s="50">
        <v>24258.47</v>
      </c>
      <c r="E348" s="50">
        <v>23995.564472499998</v>
      </c>
      <c r="F348" s="51">
        <f t="shared" si="32"/>
        <v>262.90552750000279</v>
      </c>
      <c r="H348" s="21">
        <v>44113</v>
      </c>
      <c r="I348" s="22">
        <v>24258.47</v>
      </c>
      <c r="J348" s="22">
        <v>23995.564472499998</v>
      </c>
      <c r="K348" s="22">
        <v>262.90552750000279</v>
      </c>
      <c r="L348" s="24">
        <f t="shared" si="33"/>
        <v>1.0837679684662833E-2</v>
      </c>
      <c r="M348" s="4">
        <f t="shared" si="34"/>
        <v>69119.316390054722</v>
      </c>
      <c r="N348" s="4">
        <f t="shared" si="35"/>
        <v>757089.92960730195</v>
      </c>
    </row>
    <row r="349" spans="1:14" x14ac:dyDescent="0.25">
      <c r="A349" s="49">
        <f t="shared" si="30"/>
        <v>44105</v>
      </c>
      <c r="B349" s="2">
        <f t="shared" si="31"/>
        <v>44114</v>
      </c>
      <c r="C349" s="2">
        <v>44114</v>
      </c>
      <c r="D349" s="50">
        <v>25037.27</v>
      </c>
      <c r="E349" s="50">
        <v>22048.361324699999</v>
      </c>
      <c r="F349" s="51">
        <f t="shared" si="32"/>
        <v>2988.9086753000011</v>
      </c>
      <c r="H349" s="21">
        <v>44114</v>
      </c>
      <c r="I349" s="22">
        <v>25037.27</v>
      </c>
      <c r="J349" s="22">
        <v>22048.361324699999</v>
      </c>
      <c r="K349" s="22">
        <v>2988.9086753000011</v>
      </c>
      <c r="L349" s="24">
        <f t="shared" si="33"/>
        <v>0.11937837772648539</v>
      </c>
      <c r="M349" s="4">
        <f t="shared" si="34"/>
        <v>8933575.0692836065</v>
      </c>
      <c r="N349" s="4">
        <f t="shared" si="35"/>
        <v>7431093.161815499</v>
      </c>
    </row>
    <row r="350" spans="1:14" x14ac:dyDescent="0.25">
      <c r="A350" s="49">
        <f t="shared" si="30"/>
        <v>44105</v>
      </c>
      <c r="B350" s="2">
        <f t="shared" si="31"/>
        <v>44121</v>
      </c>
      <c r="C350" s="2">
        <v>44115</v>
      </c>
      <c r="D350" s="50">
        <v>20716.810000000001</v>
      </c>
      <c r="E350" s="50">
        <v>22325.774334199999</v>
      </c>
      <c r="F350" s="51">
        <f t="shared" si="32"/>
        <v>-1608.9643341999981</v>
      </c>
      <c r="H350" s="21">
        <v>44115</v>
      </c>
      <c r="I350" s="22">
        <v>20716.810000000001</v>
      </c>
      <c r="J350" s="22">
        <v>22325.774334199999</v>
      </c>
      <c r="K350" s="22">
        <v>-1608.9643341999981</v>
      </c>
      <c r="L350" s="24">
        <f t="shared" si="33"/>
        <v>7.7664675893634114E-2</v>
      </c>
      <c r="M350" s="4">
        <f t="shared" si="34"/>
        <v>2588766.2287276434</v>
      </c>
      <c r="N350" s="4">
        <f t="shared" si="35"/>
        <v>21140436.211488578</v>
      </c>
    </row>
    <row r="351" spans="1:14" x14ac:dyDescent="0.25">
      <c r="A351" s="49">
        <f t="shared" si="30"/>
        <v>44105</v>
      </c>
      <c r="B351" s="2">
        <f t="shared" si="31"/>
        <v>44121</v>
      </c>
      <c r="C351" s="2">
        <v>44116</v>
      </c>
      <c r="D351" s="50">
        <v>16930.37</v>
      </c>
      <c r="E351" s="50">
        <v>16930.378515799999</v>
      </c>
      <c r="F351" s="51">
        <f t="shared" si="32"/>
        <v>-8.5158000001683831E-3</v>
      </c>
      <c r="H351" s="21">
        <v>44116</v>
      </c>
      <c r="I351" s="22">
        <v>16930.37</v>
      </c>
      <c r="J351" s="22">
        <v>16930.378515799999</v>
      </c>
      <c r="K351" s="22">
        <v>-8.5158000001683831E-3</v>
      </c>
      <c r="L351" s="24">
        <f t="shared" si="33"/>
        <v>5.0298959799274225E-7</v>
      </c>
      <c r="M351" s="4">
        <f t="shared" si="34"/>
        <v>7.2518849642867834E-5</v>
      </c>
      <c r="N351" s="4">
        <f t="shared" si="35"/>
        <v>2588738.8255632073</v>
      </c>
    </row>
    <row r="352" spans="1:14" x14ac:dyDescent="0.25">
      <c r="A352" s="49">
        <f t="shared" si="30"/>
        <v>44105</v>
      </c>
      <c r="B352" s="2">
        <f t="shared" si="31"/>
        <v>44121</v>
      </c>
      <c r="C352" s="2">
        <v>44117</v>
      </c>
      <c r="D352" s="50">
        <v>17308.78</v>
      </c>
      <c r="E352" s="50">
        <v>20962.9041368</v>
      </c>
      <c r="F352" s="51">
        <f t="shared" si="32"/>
        <v>-3654.124136800001</v>
      </c>
      <c r="H352" s="21">
        <v>44117</v>
      </c>
      <c r="I352" s="22">
        <v>17308.78</v>
      </c>
      <c r="J352" s="22">
        <v>20962.9041368</v>
      </c>
      <c r="K352" s="22">
        <v>-3654.124136800001</v>
      </c>
      <c r="L352" s="24">
        <f t="shared" si="33"/>
        <v>0.21111390501236951</v>
      </c>
      <c r="M352" s="4">
        <f t="shared" si="34"/>
        <v>13352623.207144352</v>
      </c>
      <c r="N352" s="4">
        <f t="shared" si="35"/>
        <v>13352560.971636221</v>
      </c>
    </row>
    <row r="353" spans="1:14" x14ac:dyDescent="0.25">
      <c r="A353" s="49">
        <f t="shared" si="30"/>
        <v>44105</v>
      </c>
      <c r="B353" s="2">
        <f t="shared" si="31"/>
        <v>44121</v>
      </c>
      <c r="C353" s="2">
        <v>44118</v>
      </c>
      <c r="D353" s="50">
        <v>20118.87</v>
      </c>
      <c r="E353" s="50">
        <v>20775.841009299998</v>
      </c>
      <c r="F353" s="51">
        <f t="shared" si="32"/>
        <v>-656.97100929999942</v>
      </c>
      <c r="H353" s="21">
        <v>44118</v>
      </c>
      <c r="I353" s="22">
        <v>20118.87</v>
      </c>
      <c r="J353" s="22">
        <v>20775.841009299998</v>
      </c>
      <c r="K353" s="22">
        <v>-656.97100929999942</v>
      </c>
      <c r="L353" s="24">
        <f t="shared" si="33"/>
        <v>3.2654468630693448E-2</v>
      </c>
      <c r="M353" s="4">
        <f t="shared" si="34"/>
        <v>431610.90706065996</v>
      </c>
      <c r="N353" s="4">
        <f t="shared" si="35"/>
        <v>8982926.8696830403</v>
      </c>
    </row>
    <row r="354" spans="1:14" x14ac:dyDescent="0.25">
      <c r="A354" s="49">
        <f t="shared" si="30"/>
        <v>44105</v>
      </c>
      <c r="B354" s="2">
        <f t="shared" si="31"/>
        <v>44121</v>
      </c>
      <c r="C354" s="2">
        <v>44119</v>
      </c>
      <c r="D354" s="50">
        <v>24932.31</v>
      </c>
      <c r="E354" s="50">
        <v>21973.605888599999</v>
      </c>
      <c r="F354" s="51">
        <f t="shared" si="32"/>
        <v>2958.7041114000021</v>
      </c>
      <c r="H354" s="21">
        <v>44119</v>
      </c>
      <c r="I354" s="22">
        <v>24932.31</v>
      </c>
      <c r="J354" s="22">
        <v>21973.605888599999</v>
      </c>
      <c r="K354" s="22">
        <v>2958.7041114000021</v>
      </c>
      <c r="L354" s="24">
        <f t="shared" si="33"/>
        <v>0.1186694739235956</v>
      </c>
      <c r="M354" s="4">
        <f t="shared" si="34"/>
        <v>8753930.0188152771</v>
      </c>
      <c r="N354" s="4">
        <f t="shared" si="35"/>
        <v>13073106.578448972</v>
      </c>
    </row>
    <row r="355" spans="1:14" x14ac:dyDescent="0.25">
      <c r="A355" s="49">
        <f t="shared" si="30"/>
        <v>44105</v>
      </c>
      <c r="B355" s="2">
        <f t="shared" si="31"/>
        <v>44121</v>
      </c>
      <c r="C355" s="2">
        <v>44120</v>
      </c>
      <c r="D355" s="50">
        <v>28770.42</v>
      </c>
      <c r="E355" s="50">
        <v>27937.414116899999</v>
      </c>
      <c r="F355" s="51">
        <f t="shared" si="32"/>
        <v>833.00588309999875</v>
      </c>
      <c r="H355" s="21">
        <v>44120</v>
      </c>
      <c r="I355" s="22">
        <v>28770.42</v>
      </c>
      <c r="J355" s="22">
        <v>27937.414116899999</v>
      </c>
      <c r="K355" s="22">
        <v>833.00588309999875</v>
      </c>
      <c r="L355" s="24">
        <f t="shared" si="33"/>
        <v>2.8953553097243585E-2</v>
      </c>
      <c r="M355" s="4">
        <f t="shared" si="34"/>
        <v>693898.80127920874</v>
      </c>
      <c r="N355" s="4">
        <f t="shared" si="35"/>
        <v>4518592.9577977732</v>
      </c>
    </row>
    <row r="356" spans="1:14" x14ac:dyDescent="0.25">
      <c r="A356" s="49">
        <f t="shared" si="30"/>
        <v>44105</v>
      </c>
      <c r="B356" s="2">
        <f t="shared" si="31"/>
        <v>44121</v>
      </c>
      <c r="C356" s="2">
        <v>44121</v>
      </c>
      <c r="D356" s="50">
        <v>25351.01</v>
      </c>
      <c r="E356" s="50">
        <v>21703.437263200001</v>
      </c>
      <c r="F356" s="51">
        <f t="shared" si="32"/>
        <v>3647.5727367999971</v>
      </c>
      <c r="H356" s="21">
        <v>44121</v>
      </c>
      <c r="I356" s="22">
        <v>25351.01</v>
      </c>
      <c r="J356" s="22">
        <v>21703.437263200001</v>
      </c>
      <c r="K356" s="22">
        <v>3647.5727367999971</v>
      </c>
      <c r="L356" s="24">
        <f t="shared" si="33"/>
        <v>0.14388273827354403</v>
      </c>
      <c r="M356" s="4">
        <f t="shared" si="34"/>
        <v>13304786.870246621</v>
      </c>
      <c r="N356" s="4">
        <f t="shared" si="35"/>
        <v>7921786.5739467079</v>
      </c>
    </row>
    <row r="357" spans="1:14" x14ac:dyDescent="0.25">
      <c r="A357" s="49">
        <f t="shared" si="30"/>
        <v>44105</v>
      </c>
      <c r="B357" s="2">
        <f t="shared" si="31"/>
        <v>44128</v>
      </c>
      <c r="C357" s="2">
        <v>44122</v>
      </c>
      <c r="D357" s="50">
        <v>20215.96</v>
      </c>
      <c r="E357" s="50">
        <v>22899.984228500001</v>
      </c>
      <c r="F357" s="51">
        <f t="shared" si="32"/>
        <v>-2684.0242285000022</v>
      </c>
      <c r="H357" s="21">
        <v>44122</v>
      </c>
      <c r="I357" s="22">
        <v>20215.96</v>
      </c>
      <c r="J357" s="22">
        <v>22899.984228500001</v>
      </c>
      <c r="K357" s="22">
        <v>-2684.0242285000022</v>
      </c>
      <c r="L357" s="24">
        <f t="shared" si="33"/>
        <v>0.13276758702035432</v>
      </c>
      <c r="M357" s="4">
        <f t="shared" si="34"/>
        <v>7203986.0591750322</v>
      </c>
      <c r="N357" s="4">
        <f t="shared" si="35"/>
        <v>40089120.13099616</v>
      </c>
    </row>
    <row r="358" spans="1:14" x14ac:dyDescent="0.25">
      <c r="A358" s="49">
        <f t="shared" si="30"/>
        <v>44105</v>
      </c>
      <c r="B358" s="2">
        <f t="shared" si="31"/>
        <v>44128</v>
      </c>
      <c r="C358" s="2">
        <v>44123</v>
      </c>
      <c r="D358" s="50">
        <v>17363.349999999999</v>
      </c>
      <c r="E358" s="50">
        <v>17363.356658500001</v>
      </c>
      <c r="F358" s="51">
        <f t="shared" si="32"/>
        <v>-6.6585000022314489E-3</v>
      </c>
      <c r="H358" s="21">
        <v>44123</v>
      </c>
      <c r="I358" s="22">
        <v>17363.349999999999</v>
      </c>
      <c r="J358" s="22">
        <v>17363.356658500001</v>
      </c>
      <c r="K358" s="22">
        <v>-6.6585000022314489E-3</v>
      </c>
      <c r="L358" s="24">
        <f t="shared" si="33"/>
        <v>3.8348014652883511E-7</v>
      </c>
      <c r="M358" s="4">
        <f t="shared" si="34"/>
        <v>4.4335622279716201E-5</v>
      </c>
      <c r="N358" s="4">
        <f t="shared" si="35"/>
        <v>7203950.3160687052</v>
      </c>
    </row>
    <row r="359" spans="1:14" x14ac:dyDescent="0.25">
      <c r="A359" s="49">
        <f t="shared" si="30"/>
        <v>44105</v>
      </c>
      <c r="B359" s="2">
        <f t="shared" si="31"/>
        <v>44128</v>
      </c>
      <c r="C359" s="2">
        <v>44124</v>
      </c>
      <c r="D359" s="50">
        <v>19548.54</v>
      </c>
      <c r="E359" s="50">
        <v>22051.056039700001</v>
      </c>
      <c r="F359" s="51">
        <f t="shared" si="32"/>
        <v>-2502.5160397</v>
      </c>
      <c r="H359" s="21">
        <v>44124</v>
      </c>
      <c r="I359" s="22">
        <v>19548.54</v>
      </c>
      <c r="J359" s="22">
        <v>22051.056039700001</v>
      </c>
      <c r="K359" s="22">
        <v>-2502.5160397</v>
      </c>
      <c r="L359" s="24">
        <f t="shared" si="33"/>
        <v>0.12801549577103968</v>
      </c>
      <c r="M359" s="4">
        <f t="shared" si="34"/>
        <v>6262586.5289557716</v>
      </c>
      <c r="N359" s="4">
        <f t="shared" si="35"/>
        <v>6262553.2029939955</v>
      </c>
    </row>
    <row r="360" spans="1:14" x14ac:dyDescent="0.25">
      <c r="A360" s="49">
        <f t="shared" si="30"/>
        <v>44105</v>
      </c>
      <c r="B360" s="2">
        <f t="shared" si="31"/>
        <v>44128</v>
      </c>
      <c r="C360" s="2">
        <v>44125</v>
      </c>
      <c r="D360" s="50">
        <v>17682.330000000002</v>
      </c>
      <c r="E360" s="50">
        <v>17682.339901700001</v>
      </c>
      <c r="F360" s="51">
        <f t="shared" si="32"/>
        <v>-9.9016999993182253E-3</v>
      </c>
      <c r="H360" s="21">
        <v>44125</v>
      </c>
      <c r="I360" s="22">
        <v>17682.330000000002</v>
      </c>
      <c r="J360" s="22">
        <v>17682.339901700001</v>
      </c>
      <c r="K360" s="22">
        <v>-9.9016999993182253E-3</v>
      </c>
      <c r="L360" s="24">
        <f t="shared" si="33"/>
        <v>5.5997710705083691E-7</v>
      </c>
      <c r="M360" s="4">
        <f t="shared" si="34"/>
        <v>9.8043662876498547E-5</v>
      </c>
      <c r="N360" s="4">
        <f t="shared" si="35"/>
        <v>6262536.9707276784</v>
      </c>
    </row>
    <row r="361" spans="1:14" x14ac:dyDescent="0.25">
      <c r="A361" s="49">
        <f t="shared" si="30"/>
        <v>44105</v>
      </c>
      <c r="B361" s="2">
        <f t="shared" si="31"/>
        <v>44128</v>
      </c>
      <c r="C361" s="2">
        <v>44126</v>
      </c>
      <c r="D361" s="50">
        <v>18745.330000000002</v>
      </c>
      <c r="E361" s="50">
        <v>19525.352249700001</v>
      </c>
      <c r="F361" s="51">
        <f t="shared" si="32"/>
        <v>-780.02224969999952</v>
      </c>
      <c r="H361" s="21">
        <v>44126</v>
      </c>
      <c r="I361" s="22">
        <v>18745.330000000002</v>
      </c>
      <c r="J361" s="22">
        <v>19525.352249700001</v>
      </c>
      <c r="K361" s="22">
        <v>-780.02224969999952</v>
      </c>
      <c r="L361" s="24">
        <f t="shared" si="33"/>
        <v>4.1611550700894541E-2</v>
      </c>
      <c r="M361" s="4">
        <f t="shared" si="34"/>
        <v>608434.71002704836</v>
      </c>
      <c r="N361" s="4">
        <f t="shared" si="35"/>
        <v>608419.26303247339</v>
      </c>
    </row>
    <row r="362" spans="1:14" x14ac:dyDescent="0.25">
      <c r="A362" s="49">
        <f t="shared" si="30"/>
        <v>44105</v>
      </c>
      <c r="B362" s="2">
        <f t="shared" si="31"/>
        <v>44128</v>
      </c>
      <c r="C362" s="2">
        <v>44127</v>
      </c>
      <c r="D362" s="50">
        <v>29639.22</v>
      </c>
      <c r="E362" s="50">
        <v>27684.945364300002</v>
      </c>
      <c r="F362" s="51">
        <f t="shared" si="32"/>
        <v>1954.2746356999996</v>
      </c>
      <c r="H362" s="21">
        <v>44127</v>
      </c>
      <c r="I362" s="22">
        <v>29639.22</v>
      </c>
      <c r="J362" s="22">
        <v>27684.945364300002</v>
      </c>
      <c r="K362" s="22">
        <v>1954.2746356999996</v>
      </c>
      <c r="L362" s="24">
        <f t="shared" si="33"/>
        <v>6.5935427305441899E-2</v>
      </c>
      <c r="M362" s="4">
        <f t="shared" si="34"/>
        <v>3819189.3517403663</v>
      </c>
      <c r="N362" s="4">
        <f t="shared" si="35"/>
        <v>7476379.4575081365</v>
      </c>
    </row>
    <row r="363" spans="1:14" x14ac:dyDescent="0.25">
      <c r="A363" s="49">
        <f t="shared" si="30"/>
        <v>44105</v>
      </c>
      <c r="B363" s="2">
        <f t="shared" si="31"/>
        <v>44128</v>
      </c>
      <c r="C363" s="2">
        <v>44128</v>
      </c>
      <c r="D363" s="50">
        <v>25426.93</v>
      </c>
      <c r="E363" s="50">
        <v>18843.3571921</v>
      </c>
      <c r="F363" s="51">
        <f t="shared" si="32"/>
        <v>6583.5728079</v>
      </c>
      <c r="H363" s="21">
        <v>44128</v>
      </c>
      <c r="I363" s="22">
        <v>25426.93</v>
      </c>
      <c r="J363" s="22">
        <v>18843.3571921</v>
      </c>
      <c r="K363" s="22">
        <v>6583.5728079</v>
      </c>
      <c r="L363" s="24">
        <f t="shared" si="33"/>
        <v>0.25892126213821332</v>
      </c>
      <c r="M363" s="4">
        <f t="shared" si="34"/>
        <v>43343430.916920289</v>
      </c>
      <c r="N363" s="4">
        <f t="shared" si="35"/>
        <v>21430401.567134265</v>
      </c>
    </row>
    <row r="364" spans="1:14" x14ac:dyDescent="0.25">
      <c r="A364" s="49">
        <f t="shared" si="30"/>
        <v>44105</v>
      </c>
      <c r="B364" s="2">
        <f t="shared" si="31"/>
        <v>44135</v>
      </c>
      <c r="C364" s="2">
        <v>44129</v>
      </c>
      <c r="D364" s="50">
        <v>20853.22</v>
      </c>
      <c r="E364" s="50">
        <v>20347.286666799999</v>
      </c>
      <c r="F364" s="51">
        <f t="shared" si="32"/>
        <v>505.93333320000238</v>
      </c>
      <c r="H364" s="21">
        <v>44129</v>
      </c>
      <c r="I364" s="22">
        <v>20853.22</v>
      </c>
      <c r="J364" s="22">
        <v>20347.286666799999</v>
      </c>
      <c r="K364" s="22">
        <v>505.93333320000238</v>
      </c>
      <c r="L364" s="24">
        <f t="shared" si="33"/>
        <v>2.4261640801756388E-2</v>
      </c>
      <c r="M364" s="4">
        <f t="shared" si="34"/>
        <v>255968.53764286463</v>
      </c>
      <c r="N364" s="4">
        <f t="shared" si="35"/>
        <v>36937701.584431663</v>
      </c>
    </row>
    <row r="365" spans="1:14" x14ac:dyDescent="0.25">
      <c r="A365" s="49">
        <f t="shared" si="30"/>
        <v>44105</v>
      </c>
      <c r="B365" s="2">
        <f t="shared" si="31"/>
        <v>44135</v>
      </c>
      <c r="C365" s="2">
        <v>44130</v>
      </c>
      <c r="D365" s="50">
        <v>18639.73</v>
      </c>
      <c r="E365" s="50">
        <v>18639.741005100001</v>
      </c>
      <c r="F365" s="51">
        <f t="shared" si="32"/>
        <v>-1.1005100001057144E-2</v>
      </c>
      <c r="H365" s="21">
        <v>44130</v>
      </c>
      <c r="I365" s="22">
        <v>18639.73</v>
      </c>
      <c r="J365" s="22">
        <v>18639.741005100001</v>
      </c>
      <c r="K365" s="22">
        <v>-1.1005100001057144E-2</v>
      </c>
      <c r="L365" s="24">
        <f t="shared" si="33"/>
        <v>5.9041091266113534E-7</v>
      </c>
      <c r="M365" s="4">
        <f t="shared" si="34"/>
        <v>1.2111222603326795E-4</v>
      </c>
      <c r="N365" s="4">
        <f t="shared" si="35"/>
        <v>255979.67345782832</v>
      </c>
    </row>
    <row r="366" spans="1:14" x14ac:dyDescent="0.25">
      <c r="A366" s="49">
        <f t="shared" si="30"/>
        <v>44105</v>
      </c>
      <c r="B366" s="2">
        <f t="shared" si="31"/>
        <v>44135</v>
      </c>
      <c r="C366" s="2">
        <v>44131</v>
      </c>
      <c r="D366" s="50">
        <v>19712.14</v>
      </c>
      <c r="E366" s="50">
        <v>20666.227651000001</v>
      </c>
      <c r="F366" s="51">
        <f t="shared" si="32"/>
        <v>-954.08765100000164</v>
      </c>
      <c r="H366" s="21">
        <v>44131</v>
      </c>
      <c r="I366" s="22">
        <v>19712.14</v>
      </c>
      <c r="J366" s="22">
        <v>20666.227651000001</v>
      </c>
      <c r="K366" s="22">
        <v>-954.08765100000164</v>
      </c>
      <c r="L366" s="24">
        <f t="shared" si="33"/>
        <v>4.8401018407945647E-2</v>
      </c>
      <c r="M366" s="4">
        <f t="shared" si="34"/>
        <v>910283.24579070089</v>
      </c>
      <c r="N366" s="4">
        <f t="shared" si="35"/>
        <v>910262.24625179509</v>
      </c>
    </row>
    <row r="367" spans="1:14" x14ac:dyDescent="0.25">
      <c r="A367" s="49">
        <f t="shared" si="30"/>
        <v>44105</v>
      </c>
      <c r="B367" s="2">
        <f t="shared" si="31"/>
        <v>44135</v>
      </c>
      <c r="C367" s="2">
        <v>44132</v>
      </c>
      <c r="D367" s="50">
        <v>17940.46</v>
      </c>
      <c r="E367" s="50">
        <v>21925.380361899999</v>
      </c>
      <c r="F367" s="51">
        <f t="shared" si="32"/>
        <v>-3984.9203619</v>
      </c>
      <c r="H367" s="21">
        <v>44132</v>
      </c>
      <c r="I367" s="22">
        <v>17940.46</v>
      </c>
      <c r="J367" s="22">
        <v>21925.380361899999</v>
      </c>
      <c r="K367" s="22">
        <v>-3984.9203619</v>
      </c>
      <c r="L367" s="24">
        <f t="shared" si="33"/>
        <v>0.22211918545566836</v>
      </c>
      <c r="M367" s="4">
        <f t="shared" si="34"/>
        <v>15879590.290685227</v>
      </c>
      <c r="N367" s="4">
        <f t="shared" si="35"/>
        <v>9185946.9214614332</v>
      </c>
    </row>
    <row r="368" spans="1:14" x14ac:dyDescent="0.25">
      <c r="A368" s="49">
        <f t="shared" si="30"/>
        <v>44105</v>
      </c>
      <c r="B368" s="2">
        <f t="shared" si="31"/>
        <v>44135</v>
      </c>
      <c r="C368" s="2">
        <v>44133</v>
      </c>
      <c r="D368" s="50">
        <v>20797.71</v>
      </c>
      <c r="E368" s="50">
        <v>21726.875738300001</v>
      </c>
      <c r="F368" s="51">
        <f t="shared" si="32"/>
        <v>-929.16573830000198</v>
      </c>
      <c r="H368" s="21">
        <v>44133</v>
      </c>
      <c r="I368" s="22">
        <v>20797.71</v>
      </c>
      <c r="J368" s="22">
        <v>21726.875738300001</v>
      </c>
      <c r="K368" s="22">
        <v>-929.16573830000198</v>
      </c>
      <c r="L368" s="24">
        <f t="shared" si="33"/>
        <v>4.4676348420090578E-2</v>
      </c>
      <c r="M368" s="4">
        <f t="shared" si="34"/>
        <v>863348.96923058771</v>
      </c>
      <c r="N368" s="4">
        <f t="shared" si="35"/>
        <v>9337636.319652766</v>
      </c>
    </row>
    <row r="369" spans="1:14" ht="15.75" thickBot="1" x14ac:dyDescent="0.3">
      <c r="A369" s="52">
        <f t="shared" si="30"/>
        <v>44105</v>
      </c>
      <c r="B369" s="53">
        <f t="shared" si="31"/>
        <v>44135</v>
      </c>
      <c r="C369" s="53">
        <v>44134</v>
      </c>
      <c r="D369" s="54">
        <v>27055.759999999998</v>
      </c>
      <c r="E369" s="54">
        <v>26015.207243600002</v>
      </c>
      <c r="F369" s="55">
        <f t="shared" si="32"/>
        <v>1040.5527563999967</v>
      </c>
      <c r="H369" s="21">
        <v>44134</v>
      </c>
      <c r="I369" s="22">
        <v>27055.759999999998</v>
      </c>
      <c r="J369" s="22">
        <v>26015.207243600002</v>
      </c>
      <c r="K369" s="22">
        <v>1040.5527563999967</v>
      </c>
      <c r="L369" s="24">
        <f t="shared" si="33"/>
        <v>3.8459564854212071E-2</v>
      </c>
      <c r="M369" s="4">
        <f t="shared" si="34"/>
        <v>1082750.0388516309</v>
      </c>
      <c r="N369" s="4">
        <f t="shared" si="35"/>
        <v>3879790.9483632287</v>
      </c>
    </row>
    <row r="370" spans="1:14" x14ac:dyDescent="0.25">
      <c r="H370" s="23" t="s">
        <v>37</v>
      </c>
      <c r="I370" s="22">
        <v>5441657.3999999976</v>
      </c>
      <c r="J370" s="22">
        <v>5441657.4000007017</v>
      </c>
      <c r="K370" s="22">
        <v>-6.999998731771484E-7</v>
      </c>
      <c r="L370"/>
      <c r="M370"/>
      <c r="N370" s="56"/>
    </row>
    <row r="371" spans="1:14" x14ac:dyDescent="0.25">
      <c r="L371"/>
      <c r="M371"/>
      <c r="N371"/>
    </row>
    <row r="372" spans="1:14" x14ac:dyDescent="0.25">
      <c r="L372"/>
      <c r="M372" s="4">
        <f>SUM(M5:M369)</f>
        <v>1437113015.8587644</v>
      </c>
      <c r="N372" s="4">
        <f>SUM(N5:N369)</f>
        <v>2267179479.48878</v>
      </c>
    </row>
    <row r="373" spans="1:14" x14ac:dyDescent="0.25">
      <c r="C373" s="11" t="s">
        <v>62</v>
      </c>
      <c r="L373"/>
      <c r="M373"/>
      <c r="N373"/>
    </row>
    <row r="374" spans="1:14" x14ac:dyDescent="0.25">
      <c r="C374" s="11" t="s">
        <v>63</v>
      </c>
      <c r="L374"/>
      <c r="M374"/>
      <c r="N374"/>
    </row>
    <row r="375" spans="1:14" x14ac:dyDescent="0.25">
      <c r="C375" s="11" t="s">
        <v>64</v>
      </c>
      <c r="L375" t="s">
        <v>34</v>
      </c>
      <c r="M375"/>
      <c r="N375"/>
    </row>
    <row r="376" spans="1:14" x14ac:dyDescent="0.25">
      <c r="C376" s="11" t="s">
        <v>66</v>
      </c>
      <c r="D376" s="12"/>
    </row>
    <row r="377" spans="1:14" x14ac:dyDescent="0.25">
      <c r="C377" s="11" t="s">
        <v>67</v>
      </c>
    </row>
    <row r="378" spans="1:14" x14ac:dyDescent="0.25">
      <c r="H378" s="20" t="s">
        <v>36</v>
      </c>
      <c r="I378" s="19" t="s">
        <v>38</v>
      </c>
      <c r="J378" s="19" t="s">
        <v>39</v>
      </c>
      <c r="K378" s="19" t="s">
        <v>40</v>
      </c>
      <c r="L378"/>
      <c r="M378" t="s">
        <v>43</v>
      </c>
      <c r="N378" t="s">
        <v>44</v>
      </c>
    </row>
    <row r="379" spans="1:14" x14ac:dyDescent="0.25">
      <c r="H379" s="21">
        <v>43771</v>
      </c>
      <c r="I379" s="22">
        <v>16112.89</v>
      </c>
      <c r="J379" s="22">
        <v>15054.5259639</v>
      </c>
      <c r="K379" s="22">
        <v>1058.3640360999998</v>
      </c>
      <c r="L379" s="24">
        <f>ABS(K379/I379)</f>
        <v>6.568430840774063E-2</v>
      </c>
      <c r="M379" s="4">
        <f>(K379)^2</f>
        <v>1120134.4329098817</v>
      </c>
      <c r="N379"/>
    </row>
    <row r="380" spans="1:14" x14ac:dyDescent="0.25">
      <c r="H380" s="21">
        <v>43778</v>
      </c>
      <c r="I380" s="22">
        <v>37227.579999999994</v>
      </c>
      <c r="J380" s="22">
        <v>36895.147406799995</v>
      </c>
      <c r="K380" s="22">
        <v>332.43259320000061</v>
      </c>
      <c r="L380" s="24">
        <f t="shared" ref="L380:L431" si="36">ABS(K380/I380)</f>
        <v>8.929739542564966E-3</v>
      </c>
      <c r="M380" s="4">
        <f t="shared" ref="M380:M431" si="37">(K380)^2</f>
        <v>110511.42902167709</v>
      </c>
      <c r="N380" s="4">
        <f>(K379-K380)^2</f>
        <v>526976.45979087474</v>
      </c>
    </row>
    <row r="381" spans="1:14" x14ac:dyDescent="0.25">
      <c r="H381" s="21">
        <v>43785</v>
      </c>
      <c r="I381" s="22">
        <v>40000.239999999998</v>
      </c>
      <c r="J381" s="22">
        <v>42422.974338100001</v>
      </c>
      <c r="K381" s="22">
        <v>-2422.7343381000001</v>
      </c>
      <c r="L381" s="24">
        <f t="shared" si="36"/>
        <v>6.056799504452974E-2</v>
      </c>
      <c r="M381" s="4">
        <f t="shared" si="37"/>
        <v>5869641.6730088452</v>
      </c>
      <c r="N381" s="4">
        <f t="shared" ref="N381:N431" si="38">(K380-K381)^2</f>
        <v>7590944.8193290625</v>
      </c>
    </row>
    <row r="382" spans="1:14" x14ac:dyDescent="0.25">
      <c r="H382" s="21">
        <v>43792</v>
      </c>
      <c r="I382" s="22">
        <v>39235.720000000008</v>
      </c>
      <c r="J382" s="22">
        <v>39651.954857799996</v>
      </c>
      <c r="K382" s="22">
        <v>-416.23485779999919</v>
      </c>
      <c r="L382" s="24">
        <f t="shared" si="36"/>
        <v>1.0608569380146435E-2</v>
      </c>
      <c r="M382" s="4">
        <f t="shared" si="37"/>
        <v>173251.45684778554</v>
      </c>
      <c r="N382" s="4">
        <f t="shared" si="38"/>
        <v>4026040.1644441737</v>
      </c>
    </row>
    <row r="383" spans="1:14" x14ac:dyDescent="0.25">
      <c r="H383" s="21">
        <v>43799</v>
      </c>
      <c r="I383" s="22">
        <v>38524.129999999997</v>
      </c>
      <c r="J383" s="22">
        <v>44906.810918399999</v>
      </c>
      <c r="K383" s="22">
        <v>-6382.6809184000003</v>
      </c>
      <c r="L383" s="24">
        <f t="shared" si="36"/>
        <v>0.16568007943073604</v>
      </c>
      <c r="M383" s="4">
        <f t="shared" si="37"/>
        <v>40738615.706107475</v>
      </c>
      <c r="N383" s="4">
        <f t="shared" si="38"/>
        <v>35598478.594049275</v>
      </c>
    </row>
    <row r="384" spans="1:14" x14ac:dyDescent="0.25">
      <c r="H384" s="21">
        <v>43806</v>
      </c>
      <c r="I384" s="22">
        <v>34142.92</v>
      </c>
      <c r="J384" s="22">
        <v>38411.255668799997</v>
      </c>
      <c r="K384" s="22">
        <v>-4268.3356688000003</v>
      </c>
      <c r="L384" s="24">
        <f t="shared" si="36"/>
        <v>0.12501378525328238</v>
      </c>
      <c r="M384" s="4">
        <f t="shared" si="37"/>
        <v>18218689.381550346</v>
      </c>
      <c r="N384" s="4">
        <f t="shared" si="38"/>
        <v>4470455.8345060861</v>
      </c>
    </row>
    <row r="385" spans="8:14" x14ac:dyDescent="0.25">
      <c r="H385" s="21">
        <v>43813</v>
      </c>
      <c r="I385" s="22">
        <v>35954.300000000003</v>
      </c>
      <c r="J385" s="22">
        <v>37610.686031400001</v>
      </c>
      <c r="K385" s="22">
        <v>-1656.3860313999999</v>
      </c>
      <c r="L385" s="24">
        <f t="shared" si="36"/>
        <v>4.6069205391288379E-2</v>
      </c>
      <c r="M385" s="4">
        <f t="shared" si="37"/>
        <v>2743614.6850170414</v>
      </c>
      <c r="N385" s="4">
        <f t="shared" si="38"/>
        <v>6822280.9083139943</v>
      </c>
    </row>
    <row r="386" spans="8:14" x14ac:dyDescent="0.25">
      <c r="H386" s="21">
        <v>43820</v>
      </c>
      <c r="I386" s="22">
        <v>43321.64</v>
      </c>
      <c r="J386" s="22">
        <v>39497.725969799998</v>
      </c>
      <c r="K386" s="22">
        <v>3823.9140301999996</v>
      </c>
      <c r="L386" s="24">
        <f t="shared" si="36"/>
        <v>8.8267988704952061E-2</v>
      </c>
      <c r="M386" s="4">
        <f t="shared" si="37"/>
        <v>14622318.510360403</v>
      </c>
      <c r="N386" s="4">
        <f t="shared" si="38"/>
        <v>30033688.765172955</v>
      </c>
    </row>
    <row r="387" spans="8:14" x14ac:dyDescent="0.25">
      <c r="H387" s="21">
        <v>43827</v>
      </c>
      <c r="I387" s="22">
        <v>41503.94</v>
      </c>
      <c r="J387" s="22">
        <v>48317.256394200005</v>
      </c>
      <c r="K387" s="22">
        <v>-6813.316394200001</v>
      </c>
      <c r="L387" s="24">
        <f t="shared" si="36"/>
        <v>0.16416071327685999</v>
      </c>
      <c r="M387" s="4">
        <f t="shared" si="37"/>
        <v>46421280.287474506</v>
      </c>
      <c r="N387" s="4">
        <f t="shared" si="38"/>
        <v>113150671.10178101</v>
      </c>
    </row>
    <row r="388" spans="8:14" x14ac:dyDescent="0.25">
      <c r="H388" s="21">
        <v>43834</v>
      </c>
      <c r="I388" s="22">
        <v>55039.74</v>
      </c>
      <c r="J388" s="22">
        <v>44324.086312600004</v>
      </c>
      <c r="K388" s="22">
        <v>10715.653687399998</v>
      </c>
      <c r="L388" s="24">
        <f t="shared" si="36"/>
        <v>0.19468939510615418</v>
      </c>
      <c r="M388" s="4">
        <f t="shared" si="37"/>
        <v>114825233.94828917</v>
      </c>
      <c r="N388" s="4">
        <f t="shared" si="38"/>
        <v>307264792.12162781</v>
      </c>
    </row>
    <row r="389" spans="8:14" x14ac:dyDescent="0.25">
      <c r="H389" s="21">
        <v>43841</v>
      </c>
      <c r="I389" s="22">
        <v>51160.719999999994</v>
      </c>
      <c r="J389" s="22">
        <v>46462.364076400001</v>
      </c>
      <c r="K389" s="22">
        <v>4698.3559236000001</v>
      </c>
      <c r="L389" s="24">
        <f t="shared" si="36"/>
        <v>9.1835218964862117E-2</v>
      </c>
      <c r="M389" s="4">
        <f t="shared" si="37"/>
        <v>22074548.384827211</v>
      </c>
      <c r="N389" s="4">
        <f t="shared" si="38"/>
        <v>36207872.378232449</v>
      </c>
    </row>
    <row r="390" spans="8:14" x14ac:dyDescent="0.25">
      <c r="H390" s="21">
        <v>43848</v>
      </c>
      <c r="I390" s="22">
        <v>45048.68</v>
      </c>
      <c r="J390" s="22">
        <v>50596.221004000006</v>
      </c>
      <c r="K390" s="22">
        <v>-5547.5410039999988</v>
      </c>
      <c r="L390" s="24">
        <f t="shared" si="36"/>
        <v>0.12314547294171546</v>
      </c>
      <c r="M390" s="4">
        <f t="shared" si="37"/>
        <v>30775211.191061314</v>
      </c>
      <c r="N390" s="4">
        <f t="shared" si="38"/>
        <v>104978403.8510031</v>
      </c>
    </row>
    <row r="391" spans="8:14" x14ac:dyDescent="0.25">
      <c r="H391" s="21">
        <v>43855</v>
      </c>
      <c r="I391" s="22">
        <v>48042.75</v>
      </c>
      <c r="J391" s="22">
        <v>49774.314467199991</v>
      </c>
      <c r="K391" s="22">
        <v>-1731.5644672000003</v>
      </c>
      <c r="L391" s="24">
        <f t="shared" si="36"/>
        <v>3.604215968486401E-2</v>
      </c>
      <c r="M391" s="4">
        <f t="shared" si="37"/>
        <v>2998315.5040696207</v>
      </c>
      <c r="N391" s="4">
        <f t="shared" si="38"/>
        <v>14561676.929408111</v>
      </c>
    </row>
    <row r="392" spans="8:14" x14ac:dyDescent="0.25">
      <c r="H392" s="21">
        <v>43862</v>
      </c>
      <c r="I392" s="22">
        <v>45864.22</v>
      </c>
      <c r="J392" s="22">
        <v>44585.377127200001</v>
      </c>
      <c r="K392" s="22">
        <v>1278.8428727999999</v>
      </c>
      <c r="L392" s="24">
        <f t="shared" si="36"/>
        <v>2.7883236056341958E-2</v>
      </c>
      <c r="M392" s="4">
        <f t="shared" si="37"/>
        <v>1635439.0933113566</v>
      </c>
      <c r="N392" s="4">
        <f t="shared" si="38"/>
        <v>9062552.3527258765</v>
      </c>
    </row>
    <row r="393" spans="8:14" x14ac:dyDescent="0.25">
      <c r="H393" s="21">
        <v>43869</v>
      </c>
      <c r="I393" s="22">
        <v>52616.54</v>
      </c>
      <c r="J393" s="22">
        <v>53470.554999200009</v>
      </c>
      <c r="K393" s="22">
        <v>-854.01499919999969</v>
      </c>
      <c r="L393" s="24">
        <f t="shared" si="36"/>
        <v>1.6230922808683348E-2</v>
      </c>
      <c r="M393" s="4">
        <f t="shared" si="37"/>
        <v>729341.61885857547</v>
      </c>
      <c r="N393" s="4">
        <f t="shared" si="38"/>
        <v>4549082.7021523667</v>
      </c>
    </row>
    <row r="394" spans="8:14" x14ac:dyDescent="0.25">
      <c r="H394" s="21">
        <v>43876</v>
      </c>
      <c r="I394" s="22">
        <v>50896.51</v>
      </c>
      <c r="J394" s="22">
        <v>48675.461076899999</v>
      </c>
      <c r="K394" s="22">
        <v>2221.0489230999983</v>
      </c>
      <c r="L394" s="24">
        <f t="shared" si="36"/>
        <v>4.3638530875692617E-2</v>
      </c>
      <c r="M394" s="4">
        <f t="shared" si="37"/>
        <v>4933058.3188036624</v>
      </c>
      <c r="N394" s="4">
        <f t="shared" si="38"/>
        <v>9456018.1262310483</v>
      </c>
    </row>
    <row r="395" spans="8:14" x14ac:dyDescent="0.25">
      <c r="H395" s="21">
        <v>43883</v>
      </c>
      <c r="I395" s="22">
        <v>50270.58</v>
      </c>
      <c r="J395" s="22">
        <v>51754.870874099994</v>
      </c>
      <c r="K395" s="22">
        <v>-1484.2908740999992</v>
      </c>
      <c r="L395" s="24">
        <f t="shared" si="36"/>
        <v>2.9526034394271941E-2</v>
      </c>
      <c r="M395" s="4">
        <f t="shared" si="37"/>
        <v>2203119.3989365399</v>
      </c>
      <c r="N395" s="4">
        <f t="shared" si="38"/>
        <v>13729543.01271412</v>
      </c>
    </row>
    <row r="396" spans="8:14" x14ac:dyDescent="0.25">
      <c r="H396" s="21">
        <v>43890</v>
      </c>
      <c r="I396" s="22">
        <v>71350.17</v>
      </c>
      <c r="J396" s="22">
        <v>68092.262120899992</v>
      </c>
      <c r="K396" s="22">
        <v>3257.9078790999993</v>
      </c>
      <c r="L396" s="24">
        <f t="shared" si="36"/>
        <v>4.5660828546028681E-2</v>
      </c>
      <c r="M396" s="4">
        <f t="shared" si="37"/>
        <v>10613963.748701856</v>
      </c>
      <c r="N396" s="4">
        <f t="shared" si="38"/>
        <v>22488449.014851619</v>
      </c>
    </row>
    <row r="397" spans="8:14" x14ac:dyDescent="0.25">
      <c r="H397" s="21">
        <v>43897</v>
      </c>
      <c r="I397" s="22">
        <v>80736.56</v>
      </c>
      <c r="J397" s="22">
        <v>68917.603052399994</v>
      </c>
      <c r="K397" s="22">
        <v>11818.9569476</v>
      </c>
      <c r="L397" s="24">
        <f t="shared" si="36"/>
        <v>0.14638915687762769</v>
      </c>
      <c r="M397" s="4">
        <f t="shared" si="37"/>
        <v>139687743.32922229</v>
      </c>
      <c r="N397" s="4">
        <f t="shared" si="38"/>
        <v>73291561.153264731</v>
      </c>
    </row>
    <row r="398" spans="8:14" x14ac:dyDescent="0.25">
      <c r="H398" s="21">
        <v>43904</v>
      </c>
      <c r="I398" s="22">
        <v>79410.98</v>
      </c>
      <c r="J398" s="22">
        <v>90015.964910299997</v>
      </c>
      <c r="K398" s="22">
        <v>-10604.984910300003</v>
      </c>
      <c r="L398" s="24">
        <f t="shared" si="36"/>
        <v>0.13354557405411699</v>
      </c>
      <c r="M398" s="4">
        <f t="shared" si="37"/>
        <v>112465704.94769077</v>
      </c>
      <c r="N398" s="4">
        <f t="shared" si="38"/>
        <v>502833168.44647992</v>
      </c>
    </row>
    <row r="399" spans="8:14" x14ac:dyDescent="0.25">
      <c r="H399" s="21">
        <v>43911</v>
      </c>
      <c r="I399" s="22">
        <v>86072.610000000015</v>
      </c>
      <c r="J399" s="22">
        <v>90215.190654700011</v>
      </c>
      <c r="K399" s="22">
        <v>-4142.5806546999993</v>
      </c>
      <c r="L399" s="24">
        <f t="shared" si="36"/>
        <v>4.8128907148278631E-2</v>
      </c>
      <c r="M399" s="4">
        <f t="shared" si="37"/>
        <v>17160974.480694674</v>
      </c>
      <c r="N399" s="4">
        <f t="shared" si="38"/>
        <v>41762668.762797043</v>
      </c>
    </row>
    <row r="400" spans="8:14" x14ac:dyDescent="0.25">
      <c r="H400" s="21">
        <v>43918</v>
      </c>
      <c r="I400" s="22">
        <v>77031.259999999995</v>
      </c>
      <c r="J400" s="22">
        <v>90189.884953700006</v>
      </c>
      <c r="K400" s="22">
        <v>-13158.6249537</v>
      </c>
      <c r="L400" s="24">
        <f t="shared" si="36"/>
        <v>0.17082188391699682</v>
      </c>
      <c r="M400" s="4">
        <f t="shared" si="37"/>
        <v>173149410.67213634</v>
      </c>
      <c r="N400" s="4">
        <f t="shared" si="38"/>
        <v>81289054.801530421</v>
      </c>
    </row>
    <row r="401" spans="8:14" x14ac:dyDescent="0.25">
      <c r="H401" s="21">
        <v>43925</v>
      </c>
      <c r="I401" s="22">
        <v>92053.89</v>
      </c>
      <c r="J401" s="22">
        <v>100061.51450429999</v>
      </c>
      <c r="K401" s="22">
        <v>-8007.6245043000017</v>
      </c>
      <c r="L401" s="24">
        <f t="shared" si="36"/>
        <v>8.6988442360230525E-2</v>
      </c>
      <c r="M401" s="4">
        <f t="shared" si="37"/>
        <v>64122050.201865852</v>
      </c>
      <c r="N401" s="4">
        <f t="shared" si="38"/>
        <v>26532805.629718989</v>
      </c>
    </row>
    <row r="402" spans="8:14" x14ac:dyDescent="0.25">
      <c r="H402" s="21">
        <v>43932</v>
      </c>
      <c r="I402" s="22">
        <v>88834.639999999985</v>
      </c>
      <c r="J402" s="22">
        <v>97641.343186100014</v>
      </c>
      <c r="K402" s="22">
        <v>-8806.7031860999996</v>
      </c>
      <c r="L402" s="24">
        <f t="shared" si="36"/>
        <v>9.9135913491628952E-2</v>
      </c>
      <c r="M402" s="4">
        <f t="shared" si="37"/>
        <v>77558021.008063883</v>
      </c>
      <c r="N402" s="4">
        <f t="shared" si="38"/>
        <v>638526.73970722221</v>
      </c>
    </row>
    <row r="403" spans="8:14" x14ac:dyDescent="0.25">
      <c r="H403" s="21">
        <v>43939</v>
      </c>
      <c r="I403" s="22">
        <v>138264.76</v>
      </c>
      <c r="J403" s="22">
        <v>136724.02944450002</v>
      </c>
      <c r="K403" s="22">
        <v>1540.7305554999966</v>
      </c>
      <c r="L403" s="24">
        <f t="shared" si="36"/>
        <v>1.1143335116626945E-2</v>
      </c>
      <c r="M403" s="4">
        <f t="shared" si="37"/>
        <v>2373850.6446513282</v>
      </c>
      <c r="N403" s="4">
        <f t="shared" si="38"/>
        <v>107069385.0368021</v>
      </c>
    </row>
    <row r="404" spans="8:14" x14ac:dyDescent="0.25">
      <c r="H404" s="21">
        <v>43946</v>
      </c>
      <c r="I404" s="22">
        <v>115626.94</v>
      </c>
      <c r="J404" s="22">
        <v>102936.873477</v>
      </c>
      <c r="K404" s="22">
        <v>12690.066523000001</v>
      </c>
      <c r="L404" s="24">
        <f t="shared" si="36"/>
        <v>0.10975008525694792</v>
      </c>
      <c r="M404" s="4">
        <f t="shared" si="37"/>
        <v>161037788.35816535</v>
      </c>
      <c r="N404" s="4">
        <f t="shared" si="38"/>
        <v>124307692.51618926</v>
      </c>
    </row>
    <row r="405" spans="8:14" x14ac:dyDescent="0.25">
      <c r="H405" s="21">
        <v>43953</v>
      </c>
      <c r="I405" s="22">
        <v>145189.48000000001</v>
      </c>
      <c r="J405" s="22">
        <v>128911.65067059998</v>
      </c>
      <c r="K405" s="22">
        <v>16277.829329400001</v>
      </c>
      <c r="L405" s="24">
        <f t="shared" si="36"/>
        <v>0.11211438548715788</v>
      </c>
      <c r="M405" s="4">
        <f t="shared" si="37"/>
        <v>264967727.67707491</v>
      </c>
      <c r="N405" s="4">
        <f t="shared" si="38"/>
        <v>12872041.954987204</v>
      </c>
    </row>
    <row r="406" spans="8:14" x14ac:dyDescent="0.25">
      <c r="H406" s="21">
        <v>43960</v>
      </c>
      <c r="I406" s="22">
        <v>131369.56999999998</v>
      </c>
      <c r="J406" s="22">
        <v>132192.6032595</v>
      </c>
      <c r="K406" s="22">
        <v>-823.03325950000908</v>
      </c>
      <c r="L406" s="24">
        <f t="shared" si="36"/>
        <v>6.2650221013893035E-3</v>
      </c>
      <c r="M406" s="4">
        <f t="shared" si="37"/>
        <v>677383.74624320935</v>
      </c>
      <c r="N406" s="4">
        <f t="shared" si="38"/>
        <v>292439501.28443998</v>
      </c>
    </row>
    <row r="407" spans="8:14" x14ac:dyDescent="0.25">
      <c r="H407" s="21">
        <v>43967</v>
      </c>
      <c r="I407" s="22">
        <v>147744.12</v>
      </c>
      <c r="J407" s="22">
        <v>147365.62098880002</v>
      </c>
      <c r="K407" s="22">
        <v>378.49901119999777</v>
      </c>
      <c r="L407" s="24">
        <f t="shared" si="36"/>
        <v>2.561854990912652E-3</v>
      </c>
      <c r="M407" s="4">
        <f t="shared" si="37"/>
        <v>143261.50147937605</v>
      </c>
      <c r="N407" s="4">
        <f t="shared" si="38"/>
        <v>1443679.7975335144</v>
      </c>
    </row>
    <row r="408" spans="8:14" x14ac:dyDescent="0.25">
      <c r="H408" s="21">
        <v>43974</v>
      </c>
      <c r="I408" s="22">
        <v>149193.62</v>
      </c>
      <c r="J408" s="22">
        <v>139101.98285120001</v>
      </c>
      <c r="K408" s="22">
        <v>10091.6371488</v>
      </c>
      <c r="L408" s="24">
        <f t="shared" si="36"/>
        <v>6.7641211124175427E-2</v>
      </c>
      <c r="M408" s="4">
        <f t="shared" si="37"/>
        <v>101841140.3430402</v>
      </c>
      <c r="N408" s="4">
        <f t="shared" si="38"/>
        <v>94345052.480099648</v>
      </c>
    </row>
    <row r="409" spans="8:14" x14ac:dyDescent="0.25">
      <c r="H409" s="21">
        <v>43981</v>
      </c>
      <c r="I409" s="22">
        <v>120421.33</v>
      </c>
      <c r="J409" s="22">
        <v>128630.04514939999</v>
      </c>
      <c r="K409" s="22">
        <v>-8208.7151493999991</v>
      </c>
      <c r="L409" s="24">
        <f t="shared" si="36"/>
        <v>6.8166620891830371E-2</v>
      </c>
      <c r="M409" s="4">
        <f t="shared" si="37"/>
        <v>67383004.403989047</v>
      </c>
      <c r="N409" s="4">
        <f t="shared" si="38"/>
        <v>334902894.23823398</v>
      </c>
    </row>
    <row r="410" spans="8:14" x14ac:dyDescent="0.25">
      <c r="H410" s="21">
        <v>43988</v>
      </c>
      <c r="I410" s="22">
        <v>128794.59</v>
      </c>
      <c r="J410" s="22">
        <v>133106.4923437</v>
      </c>
      <c r="K410" s="22">
        <v>-4311.902343699996</v>
      </c>
      <c r="L410" s="24">
        <f t="shared" si="36"/>
        <v>3.3478908886623235E-2</v>
      </c>
      <c r="M410" s="4">
        <f t="shared" si="37"/>
        <v>18592501.821605518</v>
      </c>
      <c r="N410" s="4">
        <f t="shared" si="38"/>
        <v>15185150.04266753</v>
      </c>
    </row>
    <row r="411" spans="8:14" x14ac:dyDescent="0.25">
      <c r="H411" s="21">
        <v>43995</v>
      </c>
      <c r="I411" s="22">
        <v>135317.82999999999</v>
      </c>
      <c r="J411" s="22">
        <v>136441.3458365</v>
      </c>
      <c r="K411" s="22">
        <v>-1123.515836499997</v>
      </c>
      <c r="L411" s="24">
        <f t="shared" si="36"/>
        <v>8.3027922964770944E-3</v>
      </c>
      <c r="M411" s="4">
        <f t="shared" si="37"/>
        <v>1262287.8348662881</v>
      </c>
      <c r="N411" s="4">
        <f t="shared" si="38"/>
        <v>10165808.519295009</v>
      </c>
    </row>
    <row r="412" spans="8:14" x14ac:dyDescent="0.25">
      <c r="H412" s="21">
        <v>44002</v>
      </c>
      <c r="I412" s="22">
        <v>132153.99</v>
      </c>
      <c r="J412" s="22">
        <v>126639.25620999999</v>
      </c>
      <c r="K412" s="22">
        <v>5514.7337900000039</v>
      </c>
      <c r="L412" s="24">
        <f t="shared" si="36"/>
        <v>4.1729604910150681E-2</v>
      </c>
      <c r="M412" s="4">
        <f t="shared" si="37"/>
        <v>30412288.774567805</v>
      </c>
      <c r="N412" s="4">
        <f t="shared" si="38"/>
        <v>44066358.1037274</v>
      </c>
    </row>
    <row r="413" spans="8:14" x14ac:dyDescent="0.25">
      <c r="H413" s="21">
        <v>44009</v>
      </c>
      <c r="I413" s="22">
        <v>130170.01000000001</v>
      </c>
      <c r="J413" s="22">
        <v>128813.02402270002</v>
      </c>
      <c r="K413" s="22">
        <v>1356.9859773000044</v>
      </c>
      <c r="L413" s="24">
        <f t="shared" si="36"/>
        <v>1.0424720542773288E-2</v>
      </c>
      <c r="M413" s="4">
        <f t="shared" si="37"/>
        <v>1841410.9425888481</v>
      </c>
      <c r="N413" s="4">
        <f t="shared" si="38"/>
        <v>17286866.874011628</v>
      </c>
    </row>
    <row r="414" spans="8:14" x14ac:dyDescent="0.25">
      <c r="H414" s="21">
        <v>44016</v>
      </c>
      <c r="I414" s="22">
        <v>139901.12</v>
      </c>
      <c r="J414" s="22">
        <v>129444.74001179999</v>
      </c>
      <c r="K414" s="22">
        <v>10456.379988199995</v>
      </c>
      <c r="L414" s="24">
        <f t="shared" si="36"/>
        <v>7.4741217141077898E-2</v>
      </c>
      <c r="M414" s="4">
        <f t="shared" si="37"/>
        <v>109335882.45762932</v>
      </c>
      <c r="N414" s="4">
        <f t="shared" si="38"/>
        <v>82798971.365602612</v>
      </c>
    </row>
    <row r="415" spans="8:14" x14ac:dyDescent="0.25">
      <c r="H415" s="21">
        <v>44023</v>
      </c>
      <c r="I415" s="22">
        <v>134528.84</v>
      </c>
      <c r="J415" s="22">
        <v>141816.554982</v>
      </c>
      <c r="K415" s="22">
        <v>-7287.7149820000013</v>
      </c>
      <c r="L415" s="24">
        <f t="shared" si="36"/>
        <v>5.4172138717616246E-2</v>
      </c>
      <c r="M415" s="4">
        <f t="shared" si="37"/>
        <v>53110789.658867277</v>
      </c>
      <c r="N415" s="4">
        <f t="shared" si="38"/>
        <v>314852906.31147683</v>
      </c>
    </row>
    <row r="416" spans="8:14" x14ac:dyDescent="0.25">
      <c r="H416" s="21">
        <v>44030</v>
      </c>
      <c r="I416" s="22">
        <v>159068.22999999998</v>
      </c>
      <c r="J416" s="22">
        <v>171772.46895059998</v>
      </c>
      <c r="K416" s="22">
        <v>-12704.238950599996</v>
      </c>
      <c r="L416" s="24">
        <f t="shared" si="36"/>
        <v>7.9866601587255975E-2</v>
      </c>
      <c r="M416" s="4">
        <f t="shared" si="37"/>
        <v>161397687.3139421</v>
      </c>
      <c r="N416" s="4">
        <f t="shared" si="38"/>
        <v>29338731.902418241</v>
      </c>
    </row>
    <row r="417" spans="8:14" x14ac:dyDescent="0.25">
      <c r="H417" s="21">
        <v>44037</v>
      </c>
      <c r="I417" s="22">
        <v>159606.74</v>
      </c>
      <c r="J417" s="22">
        <v>175468.76520210001</v>
      </c>
      <c r="K417" s="22">
        <v>-15862.025202100005</v>
      </c>
      <c r="L417" s="24">
        <f t="shared" si="36"/>
        <v>9.9381925864158407E-2</v>
      </c>
      <c r="M417" s="4">
        <f t="shared" si="37"/>
        <v>251603843.5120557</v>
      </c>
      <c r="N417" s="4">
        <f t="shared" si="38"/>
        <v>9971614.0101624765</v>
      </c>
    </row>
    <row r="418" spans="8:14" x14ac:dyDescent="0.25">
      <c r="H418" s="21">
        <v>44044</v>
      </c>
      <c r="I418" s="22">
        <v>164337.43000000002</v>
      </c>
      <c r="J418" s="22">
        <v>160442.58531930001</v>
      </c>
      <c r="K418" s="22">
        <v>3894.8446807000037</v>
      </c>
      <c r="L418" s="24">
        <f t="shared" si="36"/>
        <v>2.3700289585275876E-2</v>
      </c>
      <c r="M418" s="4">
        <f t="shared" si="37"/>
        <v>15169815.086777113</v>
      </c>
      <c r="N418" s="4">
        <f t="shared" si="38"/>
        <v>390333907.56589001</v>
      </c>
    </row>
    <row r="419" spans="8:14" x14ac:dyDescent="0.25">
      <c r="H419" s="21">
        <v>44051</v>
      </c>
      <c r="I419" s="22">
        <v>157024.73000000001</v>
      </c>
      <c r="J419" s="22">
        <v>149372.67653959998</v>
      </c>
      <c r="K419" s="22">
        <v>7652.0534603999949</v>
      </c>
      <c r="L419" s="24">
        <f t="shared" si="36"/>
        <v>4.873151802521803E-2</v>
      </c>
      <c r="M419" s="4">
        <f t="shared" si="37"/>
        <v>58553922.160819538</v>
      </c>
      <c r="N419" s="4">
        <f t="shared" si="38"/>
        <v>14116617.814254697</v>
      </c>
    </row>
    <row r="420" spans="8:14" x14ac:dyDescent="0.25">
      <c r="H420" s="21">
        <v>44058</v>
      </c>
      <c r="I420" s="22">
        <v>153569.65</v>
      </c>
      <c r="J420" s="22">
        <v>144272.55439149999</v>
      </c>
      <c r="K420" s="22">
        <v>9297.0956084999962</v>
      </c>
      <c r="L420" s="24">
        <f t="shared" si="36"/>
        <v>6.0539928354984181E-2</v>
      </c>
      <c r="M420" s="4">
        <f t="shared" si="37"/>
        <v>86435986.753589913</v>
      </c>
      <c r="N420" s="4">
        <f t="shared" si="38"/>
        <v>2706163.6690254663</v>
      </c>
    </row>
    <row r="421" spans="8:14" x14ac:dyDescent="0.25">
      <c r="H421" s="21">
        <v>44065</v>
      </c>
      <c r="I421" s="22">
        <v>144062.04999999999</v>
      </c>
      <c r="J421" s="22">
        <v>144423.09359180002</v>
      </c>
      <c r="K421" s="22">
        <v>-361.04359180000392</v>
      </c>
      <c r="L421" s="24">
        <f t="shared" si="36"/>
        <v>2.5061672508478391E-3</v>
      </c>
      <c r="M421" s="4">
        <f t="shared" si="37"/>
        <v>130352.47517984785</v>
      </c>
      <c r="N421" s="4">
        <f t="shared" si="38"/>
        <v>93279652.812371522</v>
      </c>
    </row>
    <row r="422" spans="8:14" x14ac:dyDescent="0.25">
      <c r="H422" s="21">
        <v>44072</v>
      </c>
      <c r="I422" s="22">
        <v>130885.34</v>
      </c>
      <c r="J422" s="22">
        <v>131959.19854679998</v>
      </c>
      <c r="K422" s="22">
        <v>-1073.8585467999947</v>
      </c>
      <c r="L422" s="24">
        <f t="shared" si="36"/>
        <v>8.2045746819314879E-3</v>
      </c>
      <c r="M422" s="4">
        <f t="shared" si="37"/>
        <v>1153172.1785353962</v>
      </c>
      <c r="N422" s="4">
        <f t="shared" si="38"/>
        <v>508105.16007163882</v>
      </c>
    </row>
    <row r="423" spans="8:14" x14ac:dyDescent="0.25">
      <c r="H423" s="21">
        <v>44079</v>
      </c>
      <c r="I423" s="22">
        <v>153079.28</v>
      </c>
      <c r="J423" s="22">
        <v>149105.43228400001</v>
      </c>
      <c r="K423" s="22">
        <v>3973.8477160000002</v>
      </c>
      <c r="L423" s="24">
        <f t="shared" si="36"/>
        <v>2.5959409503363225E-2</v>
      </c>
      <c r="M423" s="4">
        <f t="shared" si="37"/>
        <v>15791465.669958418</v>
      </c>
      <c r="N423" s="4">
        <f t="shared" si="38"/>
        <v>25479338.515510291</v>
      </c>
    </row>
    <row r="424" spans="8:14" x14ac:dyDescent="0.25">
      <c r="H424" s="21">
        <v>44086</v>
      </c>
      <c r="I424" s="22">
        <v>141052.25</v>
      </c>
      <c r="J424" s="22">
        <v>149328.7471678</v>
      </c>
      <c r="K424" s="22">
        <v>-8276.4971677999893</v>
      </c>
      <c r="L424" s="24">
        <f t="shared" si="36"/>
        <v>5.8676817759376325E-2</v>
      </c>
      <c r="M424" s="4">
        <f t="shared" si="37"/>
        <v>68500405.368601248</v>
      </c>
      <c r="N424" s="4">
        <f t="shared" si="38"/>
        <v>150070949.77204457</v>
      </c>
    </row>
    <row r="425" spans="8:14" x14ac:dyDescent="0.25">
      <c r="H425" s="21">
        <v>44093</v>
      </c>
      <c r="I425" s="22">
        <v>145148.08000000002</v>
      </c>
      <c r="J425" s="22">
        <v>140661.3646613</v>
      </c>
      <c r="K425" s="22">
        <v>4486.7153387000017</v>
      </c>
      <c r="L425" s="24">
        <f t="shared" si="36"/>
        <v>3.0911296509743714E-2</v>
      </c>
      <c r="M425" s="4">
        <f t="shared" si="37"/>
        <v>20130614.530525871</v>
      </c>
      <c r="N425" s="4">
        <f t="shared" si="38"/>
        <v>162899593.48607779</v>
      </c>
    </row>
    <row r="426" spans="8:14" x14ac:dyDescent="0.25">
      <c r="H426" s="21">
        <v>44100</v>
      </c>
      <c r="I426" s="22">
        <v>153455.57</v>
      </c>
      <c r="J426" s="22">
        <v>149039.5290557</v>
      </c>
      <c r="K426" s="22">
        <v>4416.0409442999953</v>
      </c>
      <c r="L426" s="24">
        <f t="shared" si="36"/>
        <v>2.8777325868979502E-2</v>
      </c>
      <c r="M426" s="4">
        <f t="shared" si="37"/>
        <v>19501417.621733993</v>
      </c>
      <c r="N426" s="4">
        <f t="shared" si="38"/>
        <v>4994.870023807649</v>
      </c>
    </row>
    <row r="427" spans="8:14" x14ac:dyDescent="0.25">
      <c r="H427" s="21">
        <v>44107</v>
      </c>
      <c r="I427" s="22">
        <v>152634.27000000002</v>
      </c>
      <c r="J427" s="22">
        <v>147415.17469279998</v>
      </c>
      <c r="K427" s="22">
        <v>5219.0953072000011</v>
      </c>
      <c r="L427" s="24">
        <f t="shared" si="36"/>
        <v>3.4193469836099062E-2</v>
      </c>
      <c r="M427" s="4">
        <f t="shared" si="37"/>
        <v>27238955.825637072</v>
      </c>
      <c r="N427" s="4">
        <f t="shared" si="38"/>
        <v>644896.30977273418</v>
      </c>
    </row>
    <row r="428" spans="8:14" x14ac:dyDescent="0.25">
      <c r="H428" s="21">
        <v>44114</v>
      </c>
      <c r="I428" s="22">
        <v>150855.12</v>
      </c>
      <c r="J428" s="22">
        <v>150745.77391449999</v>
      </c>
      <c r="K428" s="22">
        <v>109.34608550000121</v>
      </c>
      <c r="L428" s="24">
        <f t="shared" si="36"/>
        <v>7.2484172562390465E-4</v>
      </c>
      <c r="M428" s="4">
        <f t="shared" si="37"/>
        <v>11956.566414173574</v>
      </c>
      <c r="N428" s="4">
        <f t="shared" si="38"/>
        <v>26109537.108663756</v>
      </c>
    </row>
    <row r="429" spans="8:14" x14ac:dyDescent="0.25">
      <c r="H429" s="21">
        <v>44121</v>
      </c>
      <c r="I429" s="22">
        <v>154128.57</v>
      </c>
      <c r="J429" s="22">
        <v>152609.35526479999</v>
      </c>
      <c r="K429" s="22">
        <v>1519.2147351999993</v>
      </c>
      <c r="L429" s="24">
        <f t="shared" si="36"/>
        <v>9.8568015988210311E-3</v>
      </c>
      <c r="M429" s="4">
        <f t="shared" si="37"/>
        <v>2308013.4116488039</v>
      </c>
      <c r="N429" s="4">
        <f t="shared" si="38"/>
        <v>1987729.6094068959</v>
      </c>
    </row>
    <row r="430" spans="8:14" x14ac:dyDescent="0.25">
      <c r="H430" s="21">
        <v>44128</v>
      </c>
      <c r="I430" s="22">
        <v>148621.66</v>
      </c>
      <c r="J430" s="22">
        <v>146050.3916345</v>
      </c>
      <c r="K430" s="22">
        <v>2571.2683654999964</v>
      </c>
      <c r="L430" s="24">
        <f t="shared" si="36"/>
        <v>1.7300764676561924E-2</v>
      </c>
      <c r="M430" s="4">
        <f t="shared" si="37"/>
        <v>6611421.0074210232</v>
      </c>
      <c r="N430" s="4">
        <f t="shared" si="38"/>
        <v>1106816.841027403</v>
      </c>
    </row>
    <row r="431" spans="8:14" x14ac:dyDescent="0.25">
      <c r="H431" s="21">
        <v>44135</v>
      </c>
      <c r="I431" s="22">
        <v>124999.01999999997</v>
      </c>
      <c r="J431" s="22">
        <v>129320.71866670001</v>
      </c>
      <c r="K431" s="22">
        <v>-4321.6986667000056</v>
      </c>
      <c r="L431" s="24">
        <f t="shared" si="36"/>
        <v>3.457386039266553E-2</v>
      </c>
      <c r="M431" s="4">
        <f t="shared" si="37"/>
        <v>18677079.365756605</v>
      </c>
      <c r="N431" s="4">
        <f t="shared" si="38"/>
        <v>47512994.506996103</v>
      </c>
    </row>
    <row r="432" spans="8:14" x14ac:dyDescent="0.25">
      <c r="H432" s="21" t="s">
        <v>37</v>
      </c>
      <c r="I432" s="22">
        <v>5441657.3999999994</v>
      </c>
      <c r="J432" s="22">
        <v>5441657.4000006979</v>
      </c>
      <c r="K432" s="22">
        <v>-7.0001806307118386E-7</v>
      </c>
      <c r="L432"/>
      <c r="M432" s="4">
        <f>SUM(M379:M431)</f>
        <v>2471145620.4221969</v>
      </c>
      <c r="N432" s="4">
        <f>SUM(N379:N431)</f>
        <v>3858673665.1486158</v>
      </c>
    </row>
    <row r="438" spans="8:14" x14ac:dyDescent="0.25">
      <c r="H438" s="20" t="s">
        <v>36</v>
      </c>
      <c r="I438" s="19" t="s">
        <v>38</v>
      </c>
      <c r="J438" s="19" t="s">
        <v>39</v>
      </c>
      <c r="K438" s="19" t="s">
        <v>40</v>
      </c>
      <c r="L438"/>
      <c r="M438" t="s">
        <v>43</v>
      </c>
      <c r="N438" t="s">
        <v>44</v>
      </c>
    </row>
    <row r="439" spans="8:14" x14ac:dyDescent="0.25">
      <c r="H439" s="21">
        <v>43770</v>
      </c>
      <c r="I439" s="22">
        <v>171100.56000000003</v>
      </c>
      <c r="J439" s="22">
        <v>178931.41348500003</v>
      </c>
      <c r="K439" s="22">
        <v>-7830.8534849999987</v>
      </c>
      <c r="L439" s="24">
        <f>ABS(K439/I439)</f>
        <v>4.5767550293231055E-2</v>
      </c>
      <c r="M439" s="4">
        <f>(K439)^2</f>
        <v>61322266.303536624</v>
      </c>
      <c r="N439"/>
    </row>
    <row r="440" spans="8:14" x14ac:dyDescent="0.25">
      <c r="H440" s="21">
        <v>43800</v>
      </c>
      <c r="I440" s="22">
        <v>178346.28000000003</v>
      </c>
      <c r="J440" s="22">
        <v>180211.48163529998</v>
      </c>
      <c r="K440" s="22">
        <v>-1865.2016353000008</v>
      </c>
      <c r="L440" s="24">
        <f t="shared" ref="L440:L450" si="39">ABS(K440/I440)</f>
        <v>1.0458315336322129E-2</v>
      </c>
      <c r="M440" s="4">
        <f t="shared" ref="M440:M450" si="40">(K440)^2</f>
        <v>3478977.1403257973</v>
      </c>
      <c r="N440" s="4">
        <f>(K439-K440)^2</f>
        <v>35589001.991829008</v>
      </c>
    </row>
    <row r="441" spans="8:14" x14ac:dyDescent="0.25">
      <c r="H441" s="21">
        <v>43831</v>
      </c>
      <c r="I441" s="22">
        <v>214603.87</v>
      </c>
      <c r="J441" s="22">
        <v>213561.33602289998</v>
      </c>
      <c r="K441" s="22">
        <v>1042.5339770999985</v>
      </c>
      <c r="L441" s="24">
        <f t="shared" si="39"/>
        <v>4.8579458380689899E-3</v>
      </c>
      <c r="M441" s="4">
        <f t="shared" si="40"/>
        <v>1086877.0934079404</v>
      </c>
      <c r="N441" s="4">
        <f t="shared" ref="N441:N450" si="41">(K440-K441)^2</f>
        <v>8454926.3916191999</v>
      </c>
    </row>
    <row r="442" spans="8:14" x14ac:dyDescent="0.25">
      <c r="H442" s="21">
        <v>43862</v>
      </c>
      <c r="I442" s="22">
        <v>232262.55999999997</v>
      </c>
      <c r="J442" s="22">
        <v>227799.61846450003</v>
      </c>
      <c r="K442" s="22">
        <v>4462.9415354999992</v>
      </c>
      <c r="L442" s="24">
        <f t="shared" si="39"/>
        <v>1.9215070803921215E-2</v>
      </c>
      <c r="M442" s="4">
        <f t="shared" si="40"/>
        <v>19917847.149291091</v>
      </c>
      <c r="N442" s="4">
        <f t="shared" si="41"/>
        <v>11699187.865559854</v>
      </c>
    </row>
    <row r="443" spans="8:14" x14ac:dyDescent="0.25">
      <c r="H443" s="21">
        <v>43891</v>
      </c>
      <c r="I443" s="22">
        <v>359461.87999999995</v>
      </c>
      <c r="J443" s="22">
        <v>377227.3037249</v>
      </c>
      <c r="K443" s="22">
        <v>-17765.423724900007</v>
      </c>
      <c r="L443" s="24">
        <f t="shared" si="39"/>
        <v>4.942227455356326E-2</v>
      </c>
      <c r="M443" s="4">
        <f t="shared" si="40"/>
        <v>315610280.12524003</v>
      </c>
      <c r="N443" s="4">
        <f t="shared" si="41"/>
        <v>494100222.1497578</v>
      </c>
    </row>
    <row r="444" spans="8:14" x14ac:dyDescent="0.25">
      <c r="H444" s="21">
        <v>43922</v>
      </c>
      <c r="I444" s="22">
        <v>491509.15</v>
      </c>
      <c r="J444" s="22">
        <v>476790.35700809996</v>
      </c>
      <c r="K444" s="22">
        <v>14718.7929919</v>
      </c>
      <c r="L444" s="24">
        <f t="shared" si="39"/>
        <v>2.9946122044523484E-2</v>
      </c>
      <c r="M444" s="4">
        <f t="shared" si="40"/>
        <v>216642867.13840455</v>
      </c>
      <c r="N444" s="4">
        <f t="shared" si="41"/>
        <v>1055224335.7040291</v>
      </c>
    </row>
    <row r="445" spans="8:14" x14ac:dyDescent="0.25">
      <c r="H445" s="21">
        <v>43952</v>
      </c>
      <c r="I445" s="22">
        <v>617186.08999999985</v>
      </c>
      <c r="J445" s="22">
        <v>618059.65046089992</v>
      </c>
      <c r="K445" s="22">
        <v>-873.56046090000928</v>
      </c>
      <c r="L445" s="24">
        <f t="shared" si="39"/>
        <v>1.4153923347494911E-3</v>
      </c>
      <c r="M445" s="4">
        <f t="shared" si="40"/>
        <v>763107.87884783663</v>
      </c>
      <c r="N445" s="4">
        <f t="shared" si="41"/>
        <v>243121486.19704437</v>
      </c>
    </row>
    <row r="446" spans="8:14" x14ac:dyDescent="0.25">
      <c r="H446" s="21">
        <v>43983</v>
      </c>
      <c r="I446" s="22">
        <v>562747.97000000009</v>
      </c>
      <c r="J446" s="22">
        <v>559228.63612189994</v>
      </c>
      <c r="K446" s="22">
        <v>3519.3338781000111</v>
      </c>
      <c r="L446" s="24">
        <f t="shared" si="39"/>
        <v>6.2538366475138251E-3</v>
      </c>
      <c r="M446" s="4">
        <f t="shared" si="40"/>
        <v>12385710.945542464</v>
      </c>
      <c r="N446" s="4">
        <f t="shared" si="41"/>
        <v>19297520.673618425</v>
      </c>
    </row>
    <row r="447" spans="8:14" x14ac:dyDescent="0.25">
      <c r="H447" s="21">
        <v>44013</v>
      </c>
      <c r="I447" s="22">
        <v>677471.98</v>
      </c>
      <c r="J447" s="22">
        <v>702710.39694650006</v>
      </c>
      <c r="K447" s="22">
        <v>-25238.416946500005</v>
      </c>
      <c r="L447" s="24">
        <f t="shared" si="39"/>
        <v>3.7253816676669056E-2</v>
      </c>
      <c r="M447" s="4">
        <f t="shared" si="40"/>
        <v>636977689.96537864</v>
      </c>
      <c r="N447" s="4">
        <f t="shared" si="41"/>
        <v>827008232.48978281</v>
      </c>
    </row>
    <row r="448" spans="8:14" x14ac:dyDescent="0.25">
      <c r="H448" s="21">
        <v>44044</v>
      </c>
      <c r="I448" s="22">
        <v>650810.20000000019</v>
      </c>
      <c r="J448" s="22">
        <v>631421.92277940002</v>
      </c>
      <c r="K448" s="22">
        <v>19388.277220599994</v>
      </c>
      <c r="L448" s="24">
        <f t="shared" si="39"/>
        <v>2.9790985483325226E-2</v>
      </c>
      <c r="M448" s="4">
        <f t="shared" si="40"/>
        <v>375905293.58283663</v>
      </c>
      <c r="N448" s="4">
        <f t="shared" si="41"/>
        <v>1991541832.2838767</v>
      </c>
    </row>
    <row r="449" spans="8:14" x14ac:dyDescent="0.25">
      <c r="H449" s="21">
        <v>44075</v>
      </c>
      <c r="I449" s="22">
        <v>624959.60999999987</v>
      </c>
      <c r="J449" s="22">
        <v>621379.67335420009</v>
      </c>
      <c r="K449" s="22">
        <v>3579.9366458000095</v>
      </c>
      <c r="L449" s="24">
        <f t="shared" si="39"/>
        <v>5.7282688169240413E-3</v>
      </c>
      <c r="M449" s="4">
        <f t="shared" si="40"/>
        <v>12815946.387941822</v>
      </c>
      <c r="N449" s="4">
        <f t="shared" si="41"/>
        <v>249903631.7288675</v>
      </c>
    </row>
    <row r="450" spans="8:14" x14ac:dyDescent="0.25">
      <c r="H450" s="21">
        <v>44105</v>
      </c>
      <c r="I450" s="22">
        <v>661197.24999999988</v>
      </c>
      <c r="J450" s="22">
        <v>654335.60999709996</v>
      </c>
      <c r="K450" s="22">
        <v>6861.6400028999924</v>
      </c>
      <c r="L450" s="24">
        <f t="shared" si="39"/>
        <v>1.0377599124769489E-2</v>
      </c>
      <c r="M450" s="4">
        <f t="shared" si="40"/>
        <v>47082103.529397406</v>
      </c>
      <c r="N450" s="4">
        <f t="shared" si="41"/>
        <v>10769576.924001297</v>
      </c>
    </row>
    <row r="451" spans="8:14" x14ac:dyDescent="0.25">
      <c r="H451" s="23" t="s">
        <v>37</v>
      </c>
      <c r="I451" s="22">
        <v>5441657.4000000004</v>
      </c>
      <c r="J451" s="22">
        <v>5441657.4000006998</v>
      </c>
      <c r="K451" s="22">
        <v>-7.0001806307118386E-7</v>
      </c>
      <c r="L451" s="24"/>
      <c r="M451" s="4">
        <f>SUM(M439:M450)</f>
        <v>1703988967.2401509</v>
      </c>
      <c r="N451" s="4">
        <f>SUM(N439:N450)</f>
        <v>4946709954.3999863</v>
      </c>
    </row>
    <row r="452" spans="8:14" x14ac:dyDescent="0.25">
      <c r="L452" s="13"/>
    </row>
    <row r="453" spans="8:14" x14ac:dyDescent="0.25">
      <c r="L453" s="13"/>
      <c r="M453" s="12"/>
      <c r="N453" s="12"/>
    </row>
    <row r="454" spans="8:14" x14ac:dyDescent="0.25">
      <c r="L454" s="13"/>
      <c r="M454" s="12"/>
      <c r="N454" s="12"/>
    </row>
    <row r="455" spans="8:14" x14ac:dyDescent="0.25">
      <c r="L455" s="13"/>
      <c r="M455" s="12"/>
      <c r="N455" s="12"/>
    </row>
    <row r="456" spans="8:14" x14ac:dyDescent="0.25">
      <c r="L456" s="13"/>
      <c r="M456" s="12"/>
      <c r="N456" s="12"/>
    </row>
    <row r="457" spans="8:14" x14ac:dyDescent="0.25">
      <c r="L457" s="13"/>
      <c r="M457" s="12"/>
      <c r="N457" s="12"/>
    </row>
    <row r="458" spans="8:14" x14ac:dyDescent="0.25">
      <c r="L458" s="13"/>
      <c r="M458" s="12"/>
      <c r="N458" s="12"/>
    </row>
    <row r="459" spans="8:14" x14ac:dyDescent="0.25">
      <c r="L459" s="13"/>
      <c r="M459" s="12"/>
      <c r="N459" s="12"/>
    </row>
    <row r="460" spans="8:14" x14ac:dyDescent="0.25">
      <c r="L460" s="13"/>
      <c r="M460" s="12"/>
      <c r="N460" s="12"/>
    </row>
    <row r="461" spans="8:14" x14ac:dyDescent="0.25">
      <c r="L461" s="13"/>
      <c r="M461" s="12"/>
      <c r="N461" s="12"/>
    </row>
    <row r="462" spans="8:14" x14ac:dyDescent="0.25">
      <c r="L462" s="13"/>
      <c r="M462" s="12"/>
      <c r="N462" s="12"/>
    </row>
    <row r="463" spans="8:14" x14ac:dyDescent="0.25">
      <c r="L463" s="13"/>
      <c r="M463" s="12"/>
      <c r="N463" s="12"/>
    </row>
    <row r="464" spans="8:14" x14ac:dyDescent="0.25">
      <c r="L464" s="13"/>
      <c r="M464" s="12"/>
      <c r="N464" s="12"/>
    </row>
    <row r="465" spans="12:14" x14ac:dyDescent="0.25">
      <c r="L465" s="13"/>
      <c r="M465" s="12"/>
      <c r="N465" s="12"/>
    </row>
    <row r="466" spans="12:14" x14ac:dyDescent="0.25">
      <c r="L466" s="13"/>
      <c r="M466" s="12"/>
      <c r="N466" s="12"/>
    </row>
    <row r="467" spans="12:14" x14ac:dyDescent="0.25">
      <c r="L467" s="13"/>
      <c r="M467" s="12"/>
      <c r="N467" s="12"/>
    </row>
    <row r="468" spans="12:14" x14ac:dyDescent="0.25">
      <c r="L468" s="13"/>
      <c r="M468" s="12"/>
      <c r="N468" s="12"/>
    </row>
    <row r="469" spans="12:14" x14ac:dyDescent="0.25">
      <c r="L469" s="13"/>
      <c r="M469" s="12"/>
      <c r="N469" s="12"/>
    </row>
    <row r="470" spans="12:14" x14ac:dyDescent="0.25">
      <c r="L470" s="13"/>
      <c r="M470" s="12"/>
      <c r="N470" s="12"/>
    </row>
    <row r="471" spans="12:14" x14ac:dyDescent="0.25">
      <c r="L471" s="13"/>
      <c r="M471" s="12"/>
      <c r="N471" s="12"/>
    </row>
    <row r="472" spans="12:14" x14ac:dyDescent="0.25">
      <c r="L472" s="13"/>
      <c r="M472" s="12"/>
      <c r="N472" s="12"/>
    </row>
    <row r="473" spans="12:14" x14ac:dyDescent="0.25">
      <c r="L473" s="13"/>
      <c r="M473" s="12"/>
      <c r="N473" s="12"/>
    </row>
    <row r="474" spans="12:14" x14ac:dyDescent="0.25">
      <c r="L474" s="13"/>
      <c r="M474" s="12"/>
      <c r="N474" s="12"/>
    </row>
    <row r="475" spans="12:14" x14ac:dyDescent="0.25">
      <c r="L475" s="13"/>
      <c r="M475" s="12"/>
      <c r="N475" s="12"/>
    </row>
    <row r="476" spans="12:14" x14ac:dyDescent="0.25">
      <c r="L476" s="13"/>
      <c r="M476" s="12"/>
      <c r="N476" s="12"/>
    </row>
    <row r="477" spans="12:14" x14ac:dyDescent="0.25">
      <c r="L477" s="13"/>
      <c r="M477" s="12"/>
      <c r="N477" s="12"/>
    </row>
    <row r="478" spans="12:14" x14ac:dyDescent="0.25">
      <c r="L478" s="13"/>
      <c r="M478" s="12"/>
      <c r="N478" s="12"/>
    </row>
    <row r="479" spans="12:14" x14ac:dyDescent="0.25">
      <c r="L479" s="13"/>
      <c r="M479" s="12"/>
      <c r="N479" s="12"/>
    </row>
    <row r="480" spans="12:14" x14ac:dyDescent="0.25">
      <c r="L480" s="13"/>
      <c r="M480" s="12"/>
      <c r="N480" s="12"/>
    </row>
    <row r="481" spans="12:14" x14ac:dyDescent="0.25">
      <c r="L481" s="13"/>
      <c r="M481" s="12"/>
      <c r="N481" s="12"/>
    </row>
    <row r="482" spans="12:14" x14ac:dyDescent="0.25">
      <c r="L482" s="13"/>
      <c r="M482" s="12"/>
      <c r="N482" s="12"/>
    </row>
    <row r="483" spans="12:14" x14ac:dyDescent="0.25">
      <c r="L483" s="13"/>
      <c r="M483" s="12"/>
      <c r="N483" s="12"/>
    </row>
    <row r="484" spans="12:14" x14ac:dyDescent="0.25">
      <c r="L484" s="13"/>
      <c r="M484" s="12"/>
      <c r="N484" s="12"/>
    </row>
    <row r="485" spans="12:14" x14ac:dyDescent="0.25">
      <c r="L485" s="13"/>
      <c r="M485" s="12"/>
      <c r="N485" s="12"/>
    </row>
    <row r="486" spans="12:14" x14ac:dyDescent="0.25">
      <c r="L486" s="13"/>
      <c r="M486" s="12"/>
      <c r="N486" s="12"/>
    </row>
    <row r="487" spans="12:14" x14ac:dyDescent="0.25">
      <c r="L487" s="13"/>
      <c r="M487" s="12"/>
      <c r="N487" s="12"/>
    </row>
    <row r="488" spans="12:14" x14ac:dyDescent="0.25">
      <c r="L488" s="13"/>
      <c r="M488" s="12"/>
      <c r="N488" s="12"/>
    </row>
    <row r="489" spans="12:14" x14ac:dyDescent="0.25">
      <c r="L489" s="13"/>
      <c r="M489" s="12"/>
      <c r="N489" s="12"/>
    </row>
    <row r="490" spans="12:14" x14ac:dyDescent="0.25">
      <c r="L490" s="13"/>
      <c r="M490" s="12"/>
      <c r="N490" s="12"/>
    </row>
    <row r="491" spans="12:14" x14ac:dyDescent="0.25">
      <c r="L491" s="13"/>
      <c r="M491" s="12"/>
      <c r="N491" s="12"/>
    </row>
    <row r="492" spans="12:14" x14ac:dyDescent="0.25">
      <c r="M492" s="12">
        <f>SUM(M439:M491)</f>
        <v>3407977934.4803019</v>
      </c>
      <c r="N492" s="12">
        <f>SUM(N439:N491)</f>
        <v>9893419908.7999725</v>
      </c>
    </row>
    <row r="744" spans="14:14" x14ac:dyDescent="0.25">
      <c r="N744" s="11">
        <f t="shared" ref="N744" si="42">(L743-L744)^2</f>
        <v>0</v>
      </c>
    </row>
  </sheetData>
  <mergeCells count="4">
    <mergeCell ref="C3:F3"/>
    <mergeCell ref="Z1:AB1"/>
    <mergeCell ref="V44:X44"/>
    <mergeCell ref="V1:X1"/>
  </mergeCell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843C-F5A3-45D1-8858-9811DCC78CE0}">
  <dimension ref="A1:AK370"/>
  <sheetViews>
    <sheetView showGridLines="0" topLeftCell="N349" workbookViewId="0">
      <selection activeCell="AC365" sqref="AC365"/>
    </sheetView>
  </sheetViews>
  <sheetFormatPr defaultRowHeight="15" x14ac:dyDescent="0.25"/>
  <cols>
    <col min="1" max="1" width="9.7109375" customWidth="1"/>
    <col min="2" max="2" width="10.85546875" customWidth="1"/>
    <col min="11" max="11" width="10.7109375" customWidth="1"/>
    <col min="22" max="22" width="11.85546875" bestFit="1" customWidth="1"/>
    <col min="23" max="23" width="10.7109375" bestFit="1" customWidth="1"/>
    <col min="27" max="27" width="6.28515625" bestFit="1" customWidth="1"/>
    <col min="28" max="28" width="14" customWidth="1"/>
    <col min="29" max="29" width="10.7109375" customWidth="1"/>
    <col min="31" max="31" width="10.7109375" bestFit="1" customWidth="1"/>
    <col min="35" max="35" width="6.28515625" bestFit="1" customWidth="1"/>
    <col min="36" max="36" width="15.42578125" bestFit="1" customWidth="1"/>
    <col min="37" max="37" width="9.140625" bestFit="1" customWidth="1"/>
  </cols>
  <sheetData>
    <row r="1" spans="1:37" x14ac:dyDescent="0.25">
      <c r="A1" s="173" t="s">
        <v>398</v>
      </c>
      <c r="B1" s="173"/>
      <c r="E1" s="177"/>
      <c r="F1" s="177"/>
      <c r="G1" s="19"/>
      <c r="H1" s="19"/>
      <c r="I1" s="19"/>
      <c r="J1" s="19"/>
      <c r="K1" s="19"/>
      <c r="L1" s="19"/>
      <c r="M1" s="19"/>
      <c r="N1" s="19"/>
      <c r="O1" s="177"/>
      <c r="P1" s="177"/>
    </row>
    <row r="2" spans="1:37" ht="15" customHeight="1" thickBot="1" x14ac:dyDescent="0.3">
      <c r="A2" s="173"/>
      <c r="B2" s="173"/>
      <c r="E2" s="174" t="s">
        <v>286</v>
      </c>
      <c r="F2" s="175"/>
      <c r="O2" s="174" t="s">
        <v>287</v>
      </c>
      <c r="P2" s="175"/>
      <c r="V2" s="176" t="s">
        <v>45</v>
      </c>
      <c r="W2" s="176"/>
      <c r="X2" s="176"/>
      <c r="Y2" s="176"/>
      <c r="Z2" s="176"/>
      <c r="AA2" s="176"/>
      <c r="AB2" s="42"/>
      <c r="AC2" s="42"/>
      <c r="AE2" s="176" t="s">
        <v>34</v>
      </c>
      <c r="AF2" s="176"/>
      <c r="AG2" s="176"/>
      <c r="AH2" s="176"/>
      <c r="AI2" s="176"/>
    </row>
    <row r="3" spans="1:37" ht="15.75" thickTop="1" x14ac:dyDescent="0.25">
      <c r="E3" s="134" t="s">
        <v>288</v>
      </c>
      <c r="F3" s="135">
        <f>RSQ(X4:X368,Y4:Y368)</f>
        <v>0.92599007279461687</v>
      </c>
      <c r="O3" s="134" t="s">
        <v>288</v>
      </c>
      <c r="P3" s="135">
        <f>RSQ(AF4:AF56,AG4:AG56)</f>
        <v>0.9788808306633503</v>
      </c>
      <c r="V3" s="1" t="s">
        <v>178</v>
      </c>
      <c r="W3" s="1" t="s">
        <v>289</v>
      </c>
      <c r="X3" s="1" t="s">
        <v>83</v>
      </c>
      <c r="Y3" s="1" t="s">
        <v>179</v>
      </c>
      <c r="Z3" s="1" t="s">
        <v>290</v>
      </c>
      <c r="AA3" s="1" t="s">
        <v>4</v>
      </c>
      <c r="AB3" s="1"/>
      <c r="AC3" s="1"/>
      <c r="AE3" s="1" t="s">
        <v>289</v>
      </c>
      <c r="AF3" s="1" t="s">
        <v>83</v>
      </c>
      <c r="AG3" s="1" t="s">
        <v>179</v>
      </c>
      <c r="AH3" s="1" t="s">
        <v>290</v>
      </c>
      <c r="AI3" s="1" t="s">
        <v>4</v>
      </c>
    </row>
    <row r="4" spans="1:37" x14ac:dyDescent="0.25">
      <c r="E4" s="136" t="s">
        <v>4</v>
      </c>
      <c r="F4" s="137">
        <f>AVERAGE(AA4:AA368)</f>
        <v>0.11803085873211004</v>
      </c>
      <c r="O4" s="136" t="s">
        <v>4</v>
      </c>
      <c r="P4" s="137">
        <f>AVERAGE($AI$4:$AI$56)</f>
        <v>6.0246067025363434E-2</v>
      </c>
      <c r="V4" s="44">
        <v>43770</v>
      </c>
      <c r="W4" s="44">
        <f>V4+7-WEEKDAY(V4)</f>
        <v>43771</v>
      </c>
      <c r="X4" s="40">
        <v>9553.99</v>
      </c>
      <c r="Y4" s="40">
        <v>9553.9878114999992</v>
      </c>
      <c r="Z4" s="40">
        <f t="shared" ref="Z4:Z67" si="0">X4-Y4</f>
        <v>2.1885000005568145E-3</v>
      </c>
      <c r="AA4" s="43">
        <f t="shared" ref="AA4:AA67" si="1">ABS(Z4)/X4</f>
        <v>2.2906659945811274E-7</v>
      </c>
      <c r="AB4" s="64">
        <f t="shared" ref="AB4:AB67" si="2">Z4^2</f>
        <v>4.7895322524371767E-6</v>
      </c>
      <c r="AC4" s="64"/>
      <c r="AD4" s="39"/>
      <c r="AE4" s="44">
        <v>43771</v>
      </c>
      <c r="AF4" s="40">
        <f>SUMIFS(X$4:X$368,$W$4:$W$368,$AE4)</f>
        <v>16112.89</v>
      </c>
      <c r="AG4" s="40">
        <f>SUMIFS(Y$4:Y$368,$W$4:$W$368,$AE4)</f>
        <v>15054.5259639</v>
      </c>
      <c r="AH4" s="40">
        <f t="shared" ref="AH4:AH41" si="3">AF4-AG4</f>
        <v>1058.3640360999998</v>
      </c>
      <c r="AI4" s="43">
        <f t="shared" ref="AI4:AI41" si="4">ABS(AH4)/AF4</f>
        <v>6.568430840774063E-2</v>
      </c>
      <c r="AJ4" s="64">
        <f t="shared" ref="AJ4:AJ35" si="5">AH4^2</f>
        <v>1120134.4329098817</v>
      </c>
      <c r="AK4" s="64"/>
    </row>
    <row r="5" spans="1:37" x14ac:dyDescent="0.25">
      <c r="E5" s="132" t="s">
        <v>42</v>
      </c>
      <c r="F5" s="133">
        <f>AC370/AB370</f>
        <v>1.439646954626117</v>
      </c>
      <c r="G5" s="110"/>
      <c r="H5" s="110"/>
      <c r="I5" s="110"/>
      <c r="J5" s="110"/>
      <c r="K5" s="111"/>
      <c r="L5" s="110"/>
      <c r="M5" s="110"/>
      <c r="N5" s="110"/>
      <c r="O5" s="132" t="s">
        <v>42</v>
      </c>
      <c r="P5" s="133">
        <f>AK59/AJ59</f>
        <v>1.5614918170987262</v>
      </c>
      <c r="V5" s="44">
        <v>43771</v>
      </c>
      <c r="W5" s="44">
        <f t="shared" ref="W5:W68" si="6">V5+7-WEEKDAY(V5)</f>
        <v>43771</v>
      </c>
      <c r="X5" s="40">
        <v>6558.9</v>
      </c>
      <c r="Y5" s="40">
        <v>5500.5381524000004</v>
      </c>
      <c r="Z5" s="40">
        <f t="shared" si="0"/>
        <v>1058.3618475999992</v>
      </c>
      <c r="AA5" s="43">
        <f t="shared" si="1"/>
        <v>0.16136270527070076</v>
      </c>
      <c r="AB5" s="64">
        <f t="shared" si="2"/>
        <v>1120129.8004552841</v>
      </c>
      <c r="AC5" s="64">
        <f t="shared" ref="AC5:AC68" si="7">(Z4-Z5)^2</f>
        <v>1120125.1680102653</v>
      </c>
      <c r="AD5" s="39"/>
      <c r="AE5" s="44">
        <v>43778</v>
      </c>
      <c r="AF5" s="40">
        <f t="shared" ref="AF5:AG56" si="8">SUMIFS(X$4:X$368,$W$4:$W$368,$AE5)</f>
        <v>37227.579999999994</v>
      </c>
      <c r="AG5" s="40">
        <f t="shared" si="8"/>
        <v>36895.147406799995</v>
      </c>
      <c r="AH5" s="40">
        <f t="shared" si="3"/>
        <v>332.43259319999925</v>
      </c>
      <c r="AI5" s="43">
        <f t="shared" si="4"/>
        <v>8.9297395425649295E-3</v>
      </c>
      <c r="AJ5" s="64">
        <f t="shared" si="5"/>
        <v>110511.42902167619</v>
      </c>
      <c r="AK5" s="64">
        <f t="shared" ref="AK5:AK36" si="9">(AH4-AH5)^2</f>
        <v>526976.45979087672</v>
      </c>
    </row>
    <row r="6" spans="1:37" x14ac:dyDescent="0.25">
      <c r="V6" s="44">
        <v>43772</v>
      </c>
      <c r="W6" s="44">
        <f t="shared" si="6"/>
        <v>43778</v>
      </c>
      <c r="X6" s="40">
        <v>5754.9</v>
      </c>
      <c r="Y6" s="40">
        <v>5105.1433620999996</v>
      </c>
      <c r="Z6" s="40">
        <f t="shared" si="0"/>
        <v>649.75663789999999</v>
      </c>
      <c r="AA6" s="43">
        <f t="shared" si="1"/>
        <v>0.11290493977306296</v>
      </c>
      <c r="AB6" s="64">
        <f t="shared" si="2"/>
        <v>422183.68849511171</v>
      </c>
      <c r="AC6" s="64">
        <f t="shared" si="7"/>
        <v>166958.21739398036</v>
      </c>
      <c r="AD6" s="39"/>
      <c r="AE6" s="44">
        <v>43785</v>
      </c>
      <c r="AF6" s="40">
        <f t="shared" si="8"/>
        <v>40000.239999999998</v>
      </c>
      <c r="AG6" s="40">
        <f t="shared" si="8"/>
        <v>42422.974338100001</v>
      </c>
      <c r="AH6" s="40">
        <f t="shared" si="3"/>
        <v>-2422.7343381000028</v>
      </c>
      <c r="AI6" s="43">
        <f t="shared" si="4"/>
        <v>6.0567995044529803E-2</v>
      </c>
      <c r="AJ6" s="64">
        <f t="shared" si="5"/>
        <v>5869641.6730088582</v>
      </c>
      <c r="AK6" s="64">
        <f t="shared" si="9"/>
        <v>7590944.8193290699</v>
      </c>
    </row>
    <row r="7" spans="1:37" x14ac:dyDescent="0.25">
      <c r="V7" s="44">
        <v>43773</v>
      </c>
      <c r="W7" s="44">
        <f t="shared" si="6"/>
        <v>43778</v>
      </c>
      <c r="X7" s="40">
        <v>4173.0600000000004</v>
      </c>
      <c r="Y7" s="40">
        <v>4044.0920535999999</v>
      </c>
      <c r="Z7" s="40">
        <f t="shared" si="0"/>
        <v>128.96794640000053</v>
      </c>
      <c r="AA7" s="43">
        <f t="shared" si="1"/>
        <v>3.0904886677881584E-2</v>
      </c>
      <c r="AB7" s="64">
        <f t="shared" si="2"/>
        <v>16632.73119863341</v>
      </c>
      <c r="AC7" s="64">
        <f t="shared" si="7"/>
        <v>271220.86119428161</v>
      </c>
      <c r="AD7" s="39"/>
      <c r="AE7" s="44">
        <v>43792</v>
      </c>
      <c r="AF7" s="40">
        <f t="shared" si="8"/>
        <v>39235.720000000008</v>
      </c>
      <c r="AG7" s="40">
        <f t="shared" si="8"/>
        <v>39651.954857799996</v>
      </c>
      <c r="AH7" s="40">
        <f t="shared" si="3"/>
        <v>-416.23485779998737</v>
      </c>
      <c r="AI7" s="43">
        <f t="shared" si="4"/>
        <v>1.0608569380146133E-2</v>
      </c>
      <c r="AJ7" s="64">
        <f t="shared" si="5"/>
        <v>173251.4568477757</v>
      </c>
      <c r="AK7" s="64">
        <f t="shared" si="9"/>
        <v>4026040.1644442319</v>
      </c>
    </row>
    <row r="8" spans="1:37" x14ac:dyDescent="0.25">
      <c r="V8" s="44">
        <v>43774</v>
      </c>
      <c r="W8" s="44">
        <f t="shared" si="6"/>
        <v>43778</v>
      </c>
      <c r="X8" s="40">
        <v>3007.01</v>
      </c>
      <c r="Y8" s="40">
        <v>4418.9251034999998</v>
      </c>
      <c r="Z8" s="40">
        <f t="shared" si="0"/>
        <v>-1411.9151034999995</v>
      </c>
      <c r="AA8" s="43">
        <f t="shared" si="1"/>
        <v>0.46954120654736747</v>
      </c>
      <c r="AB8" s="64">
        <f t="shared" si="2"/>
        <v>1993504.2594914143</v>
      </c>
      <c r="AC8" s="64">
        <f t="shared" si="7"/>
        <v>2374320.5734691261</v>
      </c>
      <c r="AD8" s="39"/>
      <c r="AE8" s="44">
        <v>43799</v>
      </c>
      <c r="AF8" s="40">
        <f t="shared" si="8"/>
        <v>38524.129999999997</v>
      </c>
      <c r="AG8" s="40">
        <f t="shared" si="8"/>
        <v>44906.810918399999</v>
      </c>
      <c r="AH8" s="40">
        <f t="shared" si="3"/>
        <v>-6382.6809184000012</v>
      </c>
      <c r="AI8" s="43">
        <f t="shared" si="4"/>
        <v>0.16568007943073607</v>
      </c>
      <c r="AJ8" s="64">
        <f t="shared" si="5"/>
        <v>40738615.706107482</v>
      </c>
      <c r="AK8" s="64">
        <f t="shared" si="9"/>
        <v>35598478.594049424</v>
      </c>
    </row>
    <row r="9" spans="1:37" x14ac:dyDescent="0.25">
      <c r="V9" s="44">
        <v>43775</v>
      </c>
      <c r="W9" s="44">
        <f t="shared" si="6"/>
        <v>43778</v>
      </c>
      <c r="X9" s="40">
        <v>2880.38</v>
      </c>
      <c r="Y9" s="40">
        <v>4739.7848929000002</v>
      </c>
      <c r="Z9" s="40">
        <f t="shared" si="0"/>
        <v>-1859.4048929</v>
      </c>
      <c r="AA9" s="43">
        <f t="shared" si="1"/>
        <v>0.64554152330595271</v>
      </c>
      <c r="AB9" s="64">
        <f t="shared" si="2"/>
        <v>3457386.5557404608</v>
      </c>
      <c r="AC9" s="64">
        <f t="shared" si="7"/>
        <v>200247.11161725683</v>
      </c>
      <c r="AD9" s="39"/>
      <c r="AE9" s="44">
        <v>43806</v>
      </c>
      <c r="AF9" s="40">
        <f t="shared" si="8"/>
        <v>34142.92</v>
      </c>
      <c r="AG9" s="40">
        <f t="shared" si="8"/>
        <v>38411.255668799997</v>
      </c>
      <c r="AH9" s="40">
        <f t="shared" si="3"/>
        <v>-4268.3356687999985</v>
      </c>
      <c r="AI9" s="43">
        <f t="shared" si="4"/>
        <v>0.12501378525328236</v>
      </c>
      <c r="AJ9" s="64">
        <f t="shared" si="5"/>
        <v>18218689.381550331</v>
      </c>
      <c r="AK9" s="64">
        <f t="shared" si="9"/>
        <v>4470455.8345060982</v>
      </c>
    </row>
    <row r="10" spans="1:37" x14ac:dyDescent="0.25">
      <c r="V10" s="44">
        <v>43776</v>
      </c>
      <c r="W10" s="44">
        <f t="shared" si="6"/>
        <v>43778</v>
      </c>
      <c r="X10" s="40">
        <v>5346.34</v>
      </c>
      <c r="Y10" s="40">
        <v>5866.5314378000003</v>
      </c>
      <c r="Z10" s="40">
        <f t="shared" si="0"/>
        <v>-520.19143780000013</v>
      </c>
      <c r="AA10" s="43">
        <f t="shared" si="1"/>
        <v>9.7298607608195531E-2</v>
      </c>
      <c r="AB10" s="64">
        <f t="shared" si="2"/>
        <v>270599.1319604314</v>
      </c>
      <c r="AC10" s="64">
        <f t="shared" si="7"/>
        <v>1793492.6783208796</v>
      </c>
      <c r="AD10" s="39"/>
      <c r="AE10" s="44">
        <v>43813</v>
      </c>
      <c r="AF10" s="40">
        <f t="shared" si="8"/>
        <v>35954.300000000003</v>
      </c>
      <c r="AG10" s="40">
        <f t="shared" si="8"/>
        <v>37610.686031400001</v>
      </c>
      <c r="AH10" s="40">
        <f t="shared" si="3"/>
        <v>-1656.3860313999976</v>
      </c>
      <c r="AI10" s="43">
        <f t="shared" si="4"/>
        <v>4.6069205391288316E-2</v>
      </c>
      <c r="AJ10" s="64">
        <f t="shared" si="5"/>
        <v>2743614.6850170339</v>
      </c>
      <c r="AK10" s="64">
        <f t="shared" si="9"/>
        <v>6822280.9083139962</v>
      </c>
    </row>
    <row r="11" spans="1:37" x14ac:dyDescent="0.25">
      <c r="V11" s="44">
        <v>43777</v>
      </c>
      <c r="W11" s="44">
        <f t="shared" si="6"/>
        <v>43778</v>
      </c>
      <c r="X11" s="40">
        <v>8343.01</v>
      </c>
      <c r="Y11" s="40">
        <v>7132.8502519000003</v>
      </c>
      <c r="Z11" s="40">
        <f t="shared" si="0"/>
        <v>1210.1597480999999</v>
      </c>
      <c r="AA11" s="43">
        <f t="shared" si="1"/>
        <v>0.14505073685636238</v>
      </c>
      <c r="AB11" s="64">
        <f t="shared" si="2"/>
        <v>1464486.6159214552</v>
      </c>
      <c r="AC11" s="64">
        <f t="shared" si="7"/>
        <v>2994115.2265455364</v>
      </c>
      <c r="AD11" s="39"/>
      <c r="AE11" s="44">
        <v>43820</v>
      </c>
      <c r="AF11" s="40">
        <f t="shared" si="8"/>
        <v>43321.64</v>
      </c>
      <c r="AG11" s="40">
        <f t="shared" si="8"/>
        <v>39497.725969799998</v>
      </c>
      <c r="AH11" s="40">
        <f t="shared" si="3"/>
        <v>3823.9140302000014</v>
      </c>
      <c r="AI11" s="43">
        <f t="shared" si="4"/>
        <v>8.8267988704952102E-2</v>
      </c>
      <c r="AJ11" s="64">
        <f t="shared" si="5"/>
        <v>14622318.510360418</v>
      </c>
      <c r="AK11" s="64">
        <f t="shared" si="9"/>
        <v>30033688.765172955</v>
      </c>
    </row>
    <row r="12" spans="1:37" x14ac:dyDescent="0.25">
      <c r="V12" s="44">
        <v>43778</v>
      </c>
      <c r="W12" s="44">
        <f t="shared" si="6"/>
        <v>43778</v>
      </c>
      <c r="X12" s="40">
        <v>7722.88</v>
      </c>
      <c r="Y12" s="40">
        <v>5587.8203050000002</v>
      </c>
      <c r="Z12" s="40">
        <f t="shared" si="0"/>
        <v>2135.0596949999999</v>
      </c>
      <c r="AA12" s="43">
        <f t="shared" si="1"/>
        <v>0.27645900169366866</v>
      </c>
      <c r="AB12" s="64">
        <f t="shared" si="2"/>
        <v>4558479.9012134923</v>
      </c>
      <c r="AC12" s="64">
        <f t="shared" si="7"/>
        <v>855439.91177562287</v>
      </c>
      <c r="AD12" s="39"/>
      <c r="AE12" s="44">
        <v>43827</v>
      </c>
      <c r="AF12" s="40">
        <f t="shared" si="8"/>
        <v>41503.94</v>
      </c>
      <c r="AG12" s="40">
        <f t="shared" si="8"/>
        <v>48317.256394200005</v>
      </c>
      <c r="AH12" s="40">
        <f t="shared" si="3"/>
        <v>-6813.3163942000028</v>
      </c>
      <c r="AI12" s="43">
        <f t="shared" si="4"/>
        <v>0.16416071327686005</v>
      </c>
      <c r="AJ12" s="64">
        <f t="shared" si="5"/>
        <v>46421280.287474528</v>
      </c>
      <c r="AK12" s="64">
        <f t="shared" si="9"/>
        <v>113150671.1017811</v>
      </c>
    </row>
    <row r="13" spans="1:37" x14ac:dyDescent="0.25">
      <c r="V13" s="44">
        <v>43779</v>
      </c>
      <c r="W13" s="44">
        <f t="shared" si="6"/>
        <v>43785</v>
      </c>
      <c r="X13" s="40">
        <v>4272.53</v>
      </c>
      <c r="Y13" s="40">
        <v>5422.2024805000001</v>
      </c>
      <c r="Z13" s="40">
        <f t="shared" si="0"/>
        <v>-1149.6724805000003</v>
      </c>
      <c r="AA13" s="43">
        <f t="shared" si="1"/>
        <v>0.26908470636835796</v>
      </c>
      <c r="AB13" s="64">
        <f t="shared" si="2"/>
        <v>1321746.8124190236</v>
      </c>
      <c r="AC13" s="64">
        <f t="shared" si="7"/>
        <v>10789465.464764964</v>
      </c>
      <c r="AD13" s="39"/>
      <c r="AE13" s="44">
        <v>43834</v>
      </c>
      <c r="AF13" s="40">
        <f t="shared" si="8"/>
        <v>55039.74</v>
      </c>
      <c r="AG13" s="40">
        <f t="shared" si="8"/>
        <v>44324.086312600004</v>
      </c>
      <c r="AH13" s="40">
        <f t="shared" si="3"/>
        <v>10715.653687399994</v>
      </c>
      <c r="AI13" s="43">
        <f t="shared" si="4"/>
        <v>0.1946893951061541</v>
      </c>
      <c r="AJ13" s="64">
        <f t="shared" si="5"/>
        <v>114825233.94828908</v>
      </c>
      <c r="AK13" s="64">
        <f t="shared" si="9"/>
        <v>307264792.12162781</v>
      </c>
    </row>
    <row r="14" spans="1:37" x14ac:dyDescent="0.25">
      <c r="V14" s="44">
        <v>43780</v>
      </c>
      <c r="W14" s="44">
        <f t="shared" si="6"/>
        <v>43785</v>
      </c>
      <c r="X14" s="40">
        <v>3459.89</v>
      </c>
      <c r="Y14" s="40">
        <v>4728.4587480999999</v>
      </c>
      <c r="Z14" s="40">
        <f t="shared" si="0"/>
        <v>-1268.5687481</v>
      </c>
      <c r="AA14" s="43">
        <f t="shared" si="1"/>
        <v>0.36665002300651178</v>
      </c>
      <c r="AB14" s="64">
        <f t="shared" si="2"/>
        <v>1609266.6686560013</v>
      </c>
      <c r="AC14" s="64">
        <f t="shared" si="7"/>
        <v>14136.322449210726</v>
      </c>
      <c r="AD14" s="39"/>
      <c r="AE14" s="44">
        <v>43841</v>
      </c>
      <c r="AF14" s="40">
        <f t="shared" si="8"/>
        <v>51160.719999999994</v>
      </c>
      <c r="AG14" s="40">
        <f t="shared" si="8"/>
        <v>46462.364076400001</v>
      </c>
      <c r="AH14" s="40">
        <f t="shared" si="3"/>
        <v>4698.3559235999928</v>
      </c>
      <c r="AI14" s="43">
        <f t="shared" si="4"/>
        <v>9.1835218964861978E-2</v>
      </c>
      <c r="AJ14" s="64">
        <f t="shared" si="5"/>
        <v>22074548.384827141</v>
      </c>
      <c r="AK14" s="64">
        <f t="shared" si="9"/>
        <v>36207872.378232494</v>
      </c>
    </row>
    <row r="15" spans="1:37" x14ac:dyDescent="0.25">
      <c r="V15" s="44">
        <v>43781</v>
      </c>
      <c r="W15" s="44">
        <f t="shared" si="6"/>
        <v>43785</v>
      </c>
      <c r="X15" s="40">
        <v>4104.17</v>
      </c>
      <c r="Y15" s="40">
        <v>5398.4626619999999</v>
      </c>
      <c r="Z15" s="40">
        <f t="shared" si="0"/>
        <v>-1294.2926619999998</v>
      </c>
      <c r="AA15" s="43">
        <f t="shared" si="1"/>
        <v>0.31536039247886899</v>
      </c>
      <c r="AB15" s="64">
        <f t="shared" si="2"/>
        <v>1675193.4949070457</v>
      </c>
      <c r="AC15" s="64">
        <f t="shared" si="7"/>
        <v>661.71974633460513</v>
      </c>
      <c r="AD15" s="39"/>
      <c r="AE15" s="44">
        <v>43848</v>
      </c>
      <c r="AF15" s="40">
        <f t="shared" si="8"/>
        <v>45048.68</v>
      </c>
      <c r="AG15" s="40">
        <f t="shared" si="8"/>
        <v>50596.221004000006</v>
      </c>
      <c r="AH15" s="40">
        <f t="shared" si="3"/>
        <v>-5547.5410040000061</v>
      </c>
      <c r="AI15" s="43">
        <f t="shared" si="4"/>
        <v>0.12314547294171563</v>
      </c>
      <c r="AJ15" s="64">
        <f t="shared" si="5"/>
        <v>30775211.191061396</v>
      </c>
      <c r="AK15" s="64">
        <f t="shared" si="9"/>
        <v>104978403.8510031</v>
      </c>
    </row>
    <row r="16" spans="1:37" x14ac:dyDescent="0.25">
      <c r="V16" s="44">
        <v>43782</v>
      </c>
      <c r="W16" s="44">
        <f t="shared" si="6"/>
        <v>43785</v>
      </c>
      <c r="X16" s="40">
        <v>4336.08</v>
      </c>
      <c r="Y16" s="40">
        <v>5359.8166057999997</v>
      </c>
      <c r="Z16" s="40">
        <f t="shared" si="0"/>
        <v>-1023.7366057999998</v>
      </c>
      <c r="AA16" s="43">
        <f t="shared" si="1"/>
        <v>0.23609725969078058</v>
      </c>
      <c r="AB16" s="64">
        <f t="shared" si="2"/>
        <v>1048036.6380549042</v>
      </c>
      <c r="AC16" s="64">
        <f t="shared" si="7"/>
        <v>73200.579546497596</v>
      </c>
      <c r="AD16" s="39"/>
      <c r="AE16" s="44">
        <v>43855</v>
      </c>
      <c r="AF16" s="40">
        <f t="shared" si="8"/>
        <v>48042.75</v>
      </c>
      <c r="AG16" s="40">
        <f t="shared" si="8"/>
        <v>49774.314467199991</v>
      </c>
      <c r="AH16" s="40">
        <f t="shared" si="3"/>
        <v>-1731.5644671999908</v>
      </c>
      <c r="AI16" s="43">
        <f t="shared" si="4"/>
        <v>3.6042159684863809E-2</v>
      </c>
      <c r="AJ16" s="64">
        <f t="shared" si="5"/>
        <v>2998315.5040695877</v>
      </c>
      <c r="AK16" s="64">
        <f t="shared" si="9"/>
        <v>14561676.929408239</v>
      </c>
    </row>
    <row r="17" spans="5:37" x14ac:dyDescent="0.25">
      <c r="V17" s="44">
        <v>43783</v>
      </c>
      <c r="W17" s="44">
        <f t="shared" si="6"/>
        <v>43785</v>
      </c>
      <c r="X17" s="40">
        <v>5489.35</v>
      </c>
      <c r="Y17" s="40">
        <v>5294.5813976999998</v>
      </c>
      <c r="Z17" s="40">
        <f t="shared" si="0"/>
        <v>194.76860230000057</v>
      </c>
      <c r="AA17" s="43">
        <f t="shared" si="1"/>
        <v>3.5481177607549264E-2</v>
      </c>
      <c r="AB17" s="64">
        <f t="shared" si="2"/>
        <v>37934.808441895788</v>
      </c>
      <c r="AC17" s="64">
        <f t="shared" si="7"/>
        <v>1484754.9421668251</v>
      </c>
      <c r="AD17" s="39"/>
      <c r="AE17" s="44">
        <v>43862</v>
      </c>
      <c r="AF17" s="40">
        <f t="shared" si="8"/>
        <v>45864.22</v>
      </c>
      <c r="AG17" s="40">
        <f t="shared" si="8"/>
        <v>44585.377127200001</v>
      </c>
      <c r="AH17" s="40">
        <f t="shared" si="3"/>
        <v>1278.8428727999999</v>
      </c>
      <c r="AI17" s="43">
        <f t="shared" si="4"/>
        <v>2.7883236056341958E-2</v>
      </c>
      <c r="AJ17" s="64">
        <f t="shared" si="5"/>
        <v>1635439.0933113566</v>
      </c>
      <c r="AK17" s="64">
        <f t="shared" si="9"/>
        <v>9062552.3527258188</v>
      </c>
    </row>
    <row r="18" spans="5:37" x14ac:dyDescent="0.25">
      <c r="V18" s="44">
        <v>43784</v>
      </c>
      <c r="W18" s="44">
        <f t="shared" si="6"/>
        <v>43785</v>
      </c>
      <c r="X18" s="40">
        <v>10728.11</v>
      </c>
      <c r="Y18" s="40">
        <v>10728.1122438</v>
      </c>
      <c r="Z18" s="40">
        <f t="shared" si="0"/>
        <v>-2.2437999996327562E-3</v>
      </c>
      <c r="AA18" s="43">
        <f t="shared" si="1"/>
        <v>2.0915147212628841E-7</v>
      </c>
      <c r="AB18" s="64">
        <f t="shared" si="2"/>
        <v>5.0346384383519565E-6</v>
      </c>
      <c r="AC18" s="64">
        <f t="shared" si="7"/>
        <v>37935.682490509964</v>
      </c>
      <c r="AD18" s="39"/>
      <c r="AE18" s="44">
        <v>43869</v>
      </c>
      <c r="AF18" s="40">
        <f t="shared" si="8"/>
        <v>52616.54</v>
      </c>
      <c r="AG18" s="40">
        <f t="shared" si="8"/>
        <v>53470.554999200009</v>
      </c>
      <c r="AH18" s="40">
        <f t="shared" si="3"/>
        <v>-854.01499920000788</v>
      </c>
      <c r="AI18" s="43">
        <f t="shared" si="4"/>
        <v>1.6230922808683504E-2</v>
      </c>
      <c r="AJ18" s="64">
        <f t="shared" si="5"/>
        <v>729341.61885858944</v>
      </c>
      <c r="AK18" s="64">
        <f t="shared" si="9"/>
        <v>4549082.7021524012</v>
      </c>
    </row>
    <row r="19" spans="5:37" x14ac:dyDescent="0.25">
      <c r="V19" s="44">
        <v>43785</v>
      </c>
      <c r="W19" s="44">
        <f t="shared" si="6"/>
        <v>43785</v>
      </c>
      <c r="X19" s="40">
        <v>7610.11</v>
      </c>
      <c r="Y19" s="40">
        <v>5491.3402002000003</v>
      </c>
      <c r="Z19" s="40">
        <f t="shared" si="0"/>
        <v>2118.7697997999994</v>
      </c>
      <c r="AA19" s="43">
        <f t="shared" si="1"/>
        <v>0.27841513457755535</v>
      </c>
      <c r="AB19" s="64">
        <f t="shared" si="2"/>
        <v>4489185.46454453</v>
      </c>
      <c r="AC19" s="64">
        <f t="shared" si="7"/>
        <v>4489194.9727409165</v>
      </c>
      <c r="AD19" s="39"/>
      <c r="AE19" s="44">
        <v>43876</v>
      </c>
      <c r="AF19" s="40">
        <f t="shared" si="8"/>
        <v>50896.51</v>
      </c>
      <c r="AG19" s="40">
        <f t="shared" si="8"/>
        <v>48675.461076899999</v>
      </c>
      <c r="AH19" s="40">
        <f t="shared" si="3"/>
        <v>2221.0489231000029</v>
      </c>
      <c r="AI19" s="43">
        <f t="shared" si="4"/>
        <v>4.3638530875692708E-2</v>
      </c>
      <c r="AJ19" s="64">
        <f t="shared" si="5"/>
        <v>4933058.318803682</v>
      </c>
      <c r="AK19" s="64">
        <f t="shared" si="9"/>
        <v>9456018.1262311265</v>
      </c>
    </row>
    <row r="20" spans="5:37" x14ac:dyDescent="0.25">
      <c r="E20" s="112"/>
      <c r="V20" s="44">
        <v>43786</v>
      </c>
      <c r="W20" s="44">
        <f t="shared" si="6"/>
        <v>43792</v>
      </c>
      <c r="X20" s="40">
        <v>5320.26</v>
      </c>
      <c r="Y20" s="40">
        <v>5623.9476486000003</v>
      </c>
      <c r="Z20" s="40">
        <f t="shared" si="0"/>
        <v>-303.6876486000001</v>
      </c>
      <c r="AA20" s="43">
        <f t="shared" si="1"/>
        <v>5.7081354783412856E-2</v>
      </c>
      <c r="AB20" s="64">
        <f t="shared" si="2"/>
        <v>92226.187912197143</v>
      </c>
      <c r="AC20" s="64">
        <f t="shared" si="7"/>
        <v>5868300.0893086363</v>
      </c>
      <c r="AD20" s="39"/>
      <c r="AE20" s="44">
        <v>43883</v>
      </c>
      <c r="AF20" s="40">
        <f t="shared" si="8"/>
        <v>50270.58</v>
      </c>
      <c r="AG20" s="40">
        <f t="shared" si="8"/>
        <v>51754.870874099994</v>
      </c>
      <c r="AH20" s="40">
        <f t="shared" si="3"/>
        <v>-1484.2908740999919</v>
      </c>
      <c r="AI20" s="43">
        <f t="shared" si="4"/>
        <v>2.9526034394271795E-2</v>
      </c>
      <c r="AJ20" s="64">
        <f t="shared" si="5"/>
        <v>2203119.398936518</v>
      </c>
      <c r="AK20" s="64">
        <f t="shared" si="9"/>
        <v>13729543.012714099</v>
      </c>
    </row>
    <row r="21" spans="5:37" x14ac:dyDescent="0.25">
      <c r="V21" s="44">
        <v>43787</v>
      </c>
      <c r="W21" s="44">
        <f t="shared" si="6"/>
        <v>43792</v>
      </c>
      <c r="X21" s="40">
        <v>5713.96</v>
      </c>
      <c r="Y21" s="40">
        <v>4139.8263647000003</v>
      </c>
      <c r="Z21" s="40">
        <f t="shared" si="0"/>
        <v>1574.1336352999997</v>
      </c>
      <c r="AA21" s="43">
        <f t="shared" si="1"/>
        <v>0.27548908905557612</v>
      </c>
      <c r="AB21" s="64">
        <f t="shared" si="2"/>
        <v>2477896.7017827923</v>
      </c>
      <c r="AC21" s="64">
        <f t="shared" si="7"/>
        <v>3526212.7742678435</v>
      </c>
      <c r="AD21" s="39"/>
      <c r="AE21" s="44">
        <v>43890</v>
      </c>
      <c r="AF21" s="40">
        <f t="shared" si="8"/>
        <v>71350.17</v>
      </c>
      <c r="AG21" s="40">
        <f t="shared" si="8"/>
        <v>68092.262120899992</v>
      </c>
      <c r="AH21" s="40">
        <f t="shared" si="3"/>
        <v>3257.9078791000065</v>
      </c>
      <c r="AI21" s="43">
        <f t="shared" si="4"/>
        <v>4.5660828546028785E-2</v>
      </c>
      <c r="AJ21" s="64">
        <f t="shared" si="5"/>
        <v>10613963.748701902</v>
      </c>
      <c r="AK21" s="64">
        <f t="shared" si="9"/>
        <v>22488449.014851619</v>
      </c>
    </row>
    <row r="22" spans="5:37" x14ac:dyDescent="0.25">
      <c r="E22" s="112"/>
      <c r="V22" s="44">
        <v>43788</v>
      </c>
      <c r="W22" s="44">
        <f t="shared" si="6"/>
        <v>43792</v>
      </c>
      <c r="X22" s="40">
        <v>6855.5</v>
      </c>
      <c r="Y22" s="40">
        <v>4843.5815445999997</v>
      </c>
      <c r="Z22" s="40">
        <f t="shared" si="0"/>
        <v>2011.9184554000003</v>
      </c>
      <c r="AA22" s="43">
        <f t="shared" si="1"/>
        <v>0.29347508648530379</v>
      </c>
      <c r="AB22" s="64">
        <f t="shared" si="2"/>
        <v>4047815.8711791229</v>
      </c>
      <c r="AC22" s="64">
        <f t="shared" si="7"/>
        <v>191655.5487099899</v>
      </c>
      <c r="AD22" s="39"/>
      <c r="AE22" s="44">
        <v>43897</v>
      </c>
      <c r="AF22" s="40">
        <f t="shared" si="8"/>
        <v>80736.56</v>
      </c>
      <c r="AG22" s="40">
        <f t="shared" si="8"/>
        <v>68917.603052399994</v>
      </c>
      <c r="AH22" s="40">
        <f t="shared" si="3"/>
        <v>11818.956947600003</v>
      </c>
      <c r="AI22" s="43">
        <f t="shared" si="4"/>
        <v>0.14638915687762774</v>
      </c>
      <c r="AJ22" s="64">
        <f t="shared" si="5"/>
        <v>139687743.32922238</v>
      </c>
      <c r="AK22" s="64">
        <f t="shared" si="9"/>
        <v>73291561.153264657</v>
      </c>
    </row>
    <row r="23" spans="5:37" x14ac:dyDescent="0.25">
      <c r="V23" s="44">
        <v>43789</v>
      </c>
      <c r="W23" s="44">
        <f t="shared" si="6"/>
        <v>43792</v>
      </c>
      <c r="X23" s="40">
        <v>6414.7</v>
      </c>
      <c r="Y23" s="40">
        <v>6414.6973287999999</v>
      </c>
      <c r="Z23" s="40">
        <f t="shared" si="0"/>
        <v>2.6711999998951796E-3</v>
      </c>
      <c r="AA23" s="43">
        <f t="shared" si="1"/>
        <v>4.1641853865265404E-7</v>
      </c>
      <c r="AB23" s="64">
        <f t="shared" si="2"/>
        <v>7.1353094394400075E-6</v>
      </c>
      <c r="AC23" s="64">
        <f t="shared" si="7"/>
        <v>4047805.1227131025</v>
      </c>
      <c r="AD23" s="39"/>
      <c r="AE23" s="44">
        <v>43904</v>
      </c>
      <c r="AF23" s="40">
        <f t="shared" si="8"/>
        <v>79410.98</v>
      </c>
      <c r="AG23" s="40">
        <f t="shared" si="8"/>
        <v>90015.964910299997</v>
      </c>
      <c r="AH23" s="40">
        <f t="shared" si="3"/>
        <v>-10604.984910300002</v>
      </c>
      <c r="AI23" s="43">
        <f t="shared" si="4"/>
        <v>0.13354557405411699</v>
      </c>
      <c r="AJ23" s="64">
        <f t="shared" si="5"/>
        <v>112465704.94769073</v>
      </c>
      <c r="AK23" s="64">
        <f t="shared" si="9"/>
        <v>502833168.44647992</v>
      </c>
    </row>
    <row r="24" spans="5:37" x14ac:dyDescent="0.25">
      <c r="V24" s="44">
        <v>43790</v>
      </c>
      <c r="W24" s="44">
        <f t="shared" si="6"/>
        <v>43792</v>
      </c>
      <c r="X24" s="40">
        <v>5173.24</v>
      </c>
      <c r="Y24" s="40">
        <v>5573.7907623999999</v>
      </c>
      <c r="Z24" s="40">
        <f t="shared" si="0"/>
        <v>-400.55076240000017</v>
      </c>
      <c r="AA24" s="43">
        <f t="shared" si="1"/>
        <v>7.7427446319907875E-2</v>
      </c>
      <c r="AB24" s="64">
        <f t="shared" si="2"/>
        <v>160440.91325922139</v>
      </c>
      <c r="AC24" s="64">
        <f t="shared" si="7"/>
        <v>160443.05316874967</v>
      </c>
      <c r="AD24" s="39"/>
      <c r="AE24" s="44">
        <v>43911</v>
      </c>
      <c r="AF24" s="40">
        <f t="shared" si="8"/>
        <v>86072.610000000015</v>
      </c>
      <c r="AG24" s="40">
        <f t="shared" si="8"/>
        <v>90215.190654700011</v>
      </c>
      <c r="AH24" s="40">
        <f t="shared" si="3"/>
        <v>-4142.5806546999956</v>
      </c>
      <c r="AI24" s="43">
        <f t="shared" si="4"/>
        <v>4.8128907148278589E-2</v>
      </c>
      <c r="AJ24" s="64">
        <f t="shared" si="5"/>
        <v>17160974.480694644</v>
      </c>
      <c r="AK24" s="64">
        <f t="shared" si="9"/>
        <v>41762668.762797065</v>
      </c>
    </row>
    <row r="25" spans="5:37" x14ac:dyDescent="0.25">
      <c r="V25" s="44">
        <v>43791</v>
      </c>
      <c r="W25" s="44">
        <f t="shared" si="6"/>
        <v>43792</v>
      </c>
      <c r="X25" s="40">
        <v>6166.27</v>
      </c>
      <c r="Y25" s="40">
        <v>7039.5084841999997</v>
      </c>
      <c r="Z25" s="40">
        <f t="shared" si="0"/>
        <v>-873.23848419999922</v>
      </c>
      <c r="AA25" s="43">
        <f t="shared" si="1"/>
        <v>0.14161534999278319</v>
      </c>
      <c r="AB25" s="64">
        <f t="shared" si="2"/>
        <v>762545.45028791227</v>
      </c>
      <c r="AC25" s="64">
        <f t="shared" si="7"/>
        <v>223433.68234047329</v>
      </c>
      <c r="AD25" s="39"/>
      <c r="AE25" s="44">
        <v>43918</v>
      </c>
      <c r="AF25" s="40">
        <f t="shared" si="8"/>
        <v>77031.259999999995</v>
      </c>
      <c r="AG25" s="40">
        <f t="shared" si="8"/>
        <v>90189.884953700006</v>
      </c>
      <c r="AH25" s="40">
        <f t="shared" si="3"/>
        <v>-13158.624953700011</v>
      </c>
      <c r="AI25" s="43">
        <f t="shared" si="4"/>
        <v>0.17082188391699696</v>
      </c>
      <c r="AJ25" s="64">
        <f t="shared" si="5"/>
        <v>173149410.67213663</v>
      </c>
      <c r="AK25" s="64">
        <f t="shared" si="9"/>
        <v>81289054.801530689</v>
      </c>
    </row>
    <row r="26" spans="5:37" x14ac:dyDescent="0.25">
      <c r="V26" s="44">
        <v>43792</v>
      </c>
      <c r="W26" s="44">
        <f t="shared" si="6"/>
        <v>43792</v>
      </c>
      <c r="X26" s="40">
        <v>3591.79</v>
      </c>
      <c r="Y26" s="40">
        <v>6016.6027244999996</v>
      </c>
      <c r="Z26" s="40">
        <f t="shared" si="0"/>
        <v>-2424.8127244999996</v>
      </c>
      <c r="AA26" s="43">
        <f t="shared" si="1"/>
        <v>0.67509869020738955</v>
      </c>
      <c r="AB26" s="64">
        <f t="shared" si="2"/>
        <v>5879716.748897111</v>
      </c>
      <c r="AC26" s="64">
        <f t="shared" si="7"/>
        <v>2407382.6231625234</v>
      </c>
      <c r="AD26" s="39"/>
      <c r="AE26" s="44">
        <v>43925</v>
      </c>
      <c r="AF26" s="40">
        <f t="shared" si="8"/>
        <v>92053.89</v>
      </c>
      <c r="AG26" s="40">
        <f t="shared" si="8"/>
        <v>100061.51450429999</v>
      </c>
      <c r="AH26" s="40">
        <f t="shared" si="3"/>
        <v>-8007.6245042999944</v>
      </c>
      <c r="AI26" s="43">
        <f t="shared" si="4"/>
        <v>8.6988442360230456E-2</v>
      </c>
      <c r="AJ26" s="64">
        <f t="shared" si="5"/>
        <v>64122050.201865733</v>
      </c>
      <c r="AK26" s="64">
        <f t="shared" si="9"/>
        <v>26532805.629719175</v>
      </c>
    </row>
    <row r="27" spans="5:37" x14ac:dyDescent="0.25">
      <c r="V27" s="44">
        <v>43793</v>
      </c>
      <c r="W27" s="44">
        <f t="shared" si="6"/>
        <v>43799</v>
      </c>
      <c r="X27" s="40">
        <v>4921.2</v>
      </c>
      <c r="Y27" s="40">
        <v>6047.9795465999996</v>
      </c>
      <c r="Z27" s="40">
        <f t="shared" si="0"/>
        <v>-1126.7795465999998</v>
      </c>
      <c r="AA27" s="43">
        <f t="shared" si="1"/>
        <v>0.22896438807607897</v>
      </c>
      <c r="AB27" s="64">
        <f t="shared" si="2"/>
        <v>1269632.146636101</v>
      </c>
      <c r="AC27" s="64">
        <f t="shared" si="7"/>
        <v>1684890.1309291725</v>
      </c>
      <c r="AD27" s="39"/>
      <c r="AE27" s="44">
        <v>43932</v>
      </c>
      <c r="AF27" s="40">
        <f t="shared" si="8"/>
        <v>88834.639999999985</v>
      </c>
      <c r="AG27" s="40">
        <f t="shared" si="8"/>
        <v>97641.343186100014</v>
      </c>
      <c r="AH27" s="40">
        <f t="shared" si="3"/>
        <v>-8806.7031861000287</v>
      </c>
      <c r="AI27" s="43">
        <f t="shared" si="4"/>
        <v>9.9135913491629285E-2</v>
      </c>
      <c r="AJ27" s="64">
        <f t="shared" si="5"/>
        <v>77558021.008064389</v>
      </c>
      <c r="AK27" s="64">
        <f t="shared" si="9"/>
        <v>638526.73970728042</v>
      </c>
    </row>
    <row r="28" spans="5:37" x14ac:dyDescent="0.25">
      <c r="V28" s="44">
        <v>43794</v>
      </c>
      <c r="W28" s="44">
        <f t="shared" si="6"/>
        <v>43799</v>
      </c>
      <c r="X28" s="40">
        <v>3603.71</v>
      </c>
      <c r="Y28" s="40">
        <v>5473.6218866999998</v>
      </c>
      <c r="Z28" s="40">
        <f t="shared" si="0"/>
        <v>-1869.9118866999997</v>
      </c>
      <c r="AA28" s="43">
        <f t="shared" si="1"/>
        <v>0.51888522847287921</v>
      </c>
      <c r="AB28" s="64">
        <f t="shared" si="2"/>
        <v>3496570.4640219528</v>
      </c>
      <c r="AC28" s="64">
        <f t="shared" si="7"/>
        <v>552245.67490250198</v>
      </c>
      <c r="AD28" s="39"/>
      <c r="AE28" s="44">
        <v>43939</v>
      </c>
      <c r="AF28" s="40">
        <f t="shared" si="8"/>
        <v>138264.76</v>
      </c>
      <c r="AG28" s="40">
        <f t="shared" si="8"/>
        <v>136724.02944450002</v>
      </c>
      <c r="AH28" s="40">
        <f t="shared" si="3"/>
        <v>1540.7305554999912</v>
      </c>
      <c r="AI28" s="43">
        <f t="shared" si="4"/>
        <v>1.1143335116626905E-2</v>
      </c>
      <c r="AJ28" s="64">
        <f t="shared" si="5"/>
        <v>2373850.6446513114</v>
      </c>
      <c r="AK28" s="64">
        <f t="shared" si="9"/>
        <v>107069385.03680259</v>
      </c>
    </row>
    <row r="29" spans="5:37" x14ac:dyDescent="0.25">
      <c r="V29" s="44">
        <v>43795</v>
      </c>
      <c r="W29" s="44">
        <f t="shared" si="6"/>
        <v>43799</v>
      </c>
      <c r="X29" s="40">
        <v>3761.16</v>
      </c>
      <c r="Y29" s="40">
        <v>6106.6497240999997</v>
      </c>
      <c r="Z29" s="40">
        <f t="shared" si="0"/>
        <v>-2345.4897240999999</v>
      </c>
      <c r="AA29" s="43">
        <f t="shared" si="1"/>
        <v>0.62360806881387654</v>
      </c>
      <c r="AB29" s="64">
        <f t="shared" si="2"/>
        <v>5501322.0458586933</v>
      </c>
      <c r="AC29" s="64">
        <f t="shared" si="7"/>
        <v>226174.27942606097</v>
      </c>
      <c r="AD29" s="39"/>
      <c r="AE29" s="44">
        <v>43946</v>
      </c>
      <c r="AF29" s="40">
        <f t="shared" si="8"/>
        <v>115626.94</v>
      </c>
      <c r="AG29" s="40">
        <f t="shared" si="8"/>
        <v>102936.873477</v>
      </c>
      <c r="AH29" s="40">
        <f t="shared" si="3"/>
        <v>12690.066523000001</v>
      </c>
      <c r="AI29" s="43">
        <f t="shared" si="4"/>
        <v>0.10975008525694792</v>
      </c>
      <c r="AJ29" s="64">
        <f t="shared" si="5"/>
        <v>161037788.35816535</v>
      </c>
      <c r="AK29" s="64">
        <f t="shared" si="9"/>
        <v>124307692.51618938</v>
      </c>
    </row>
    <row r="30" spans="5:37" x14ac:dyDescent="0.25">
      <c r="V30" s="44">
        <v>43796</v>
      </c>
      <c r="W30" s="44">
        <f t="shared" si="6"/>
        <v>43799</v>
      </c>
      <c r="X30" s="40">
        <v>6132.5</v>
      </c>
      <c r="Y30" s="40">
        <v>6132.4873834</v>
      </c>
      <c r="Z30" s="40">
        <f t="shared" si="0"/>
        <v>1.2616600000001199E-2</v>
      </c>
      <c r="AA30" s="43">
        <f t="shared" si="1"/>
        <v>2.0573338768856418E-6</v>
      </c>
      <c r="AB30" s="64">
        <f t="shared" si="2"/>
        <v>1.5917859556003025E-4</v>
      </c>
      <c r="AC30" s="64">
        <f t="shared" si="7"/>
        <v>5501381.2302291784</v>
      </c>
      <c r="AD30" s="39"/>
      <c r="AE30" s="44">
        <v>43953</v>
      </c>
      <c r="AF30" s="40">
        <f t="shared" si="8"/>
        <v>145189.48000000001</v>
      </c>
      <c r="AG30" s="40">
        <f t="shared" si="8"/>
        <v>128911.65067059998</v>
      </c>
      <c r="AH30" s="40">
        <f t="shared" si="3"/>
        <v>16277.829329400032</v>
      </c>
      <c r="AI30" s="43">
        <f t="shared" si="4"/>
        <v>0.1121143854871581</v>
      </c>
      <c r="AJ30" s="64">
        <f t="shared" si="5"/>
        <v>264967727.67707589</v>
      </c>
      <c r="AK30" s="64">
        <f t="shared" si="9"/>
        <v>12872041.954987425</v>
      </c>
    </row>
    <row r="31" spans="5:37" x14ac:dyDescent="0.25">
      <c r="V31" s="44">
        <v>43797</v>
      </c>
      <c r="W31" s="44">
        <f t="shared" si="6"/>
        <v>43799</v>
      </c>
      <c r="X31" s="40">
        <v>5184.92</v>
      </c>
      <c r="Y31" s="40">
        <v>6581.1973076000004</v>
      </c>
      <c r="Z31" s="40">
        <f t="shared" si="0"/>
        <v>-1396.2773076000003</v>
      </c>
      <c r="AA31" s="43">
        <f t="shared" si="1"/>
        <v>0.26929582473789382</v>
      </c>
      <c r="AB31" s="64">
        <f t="shared" si="2"/>
        <v>1949590.319718706</v>
      </c>
      <c r="AC31" s="64">
        <f t="shared" si="7"/>
        <v>1949625.5524224427</v>
      </c>
      <c r="AD31" s="39"/>
      <c r="AE31" s="44">
        <v>43960</v>
      </c>
      <c r="AF31" s="40">
        <f t="shared" si="8"/>
        <v>131369.56999999998</v>
      </c>
      <c r="AG31" s="40">
        <f t="shared" si="8"/>
        <v>132192.6032595</v>
      </c>
      <c r="AH31" s="40">
        <f t="shared" si="3"/>
        <v>-823.03325950002181</v>
      </c>
      <c r="AI31" s="43">
        <f t="shared" si="4"/>
        <v>6.2650221013894006E-3</v>
      </c>
      <c r="AJ31" s="64">
        <f t="shared" si="5"/>
        <v>677383.7462432303</v>
      </c>
      <c r="AK31" s="64">
        <f t="shared" si="9"/>
        <v>292439501.28444147</v>
      </c>
    </row>
    <row r="32" spans="5:37" x14ac:dyDescent="0.25">
      <c r="V32" s="44">
        <v>43798</v>
      </c>
      <c r="W32" s="44">
        <f t="shared" si="6"/>
        <v>43799</v>
      </c>
      <c r="X32" s="40">
        <v>8794.11</v>
      </c>
      <c r="Y32" s="40">
        <v>8794.1065546000009</v>
      </c>
      <c r="Z32" s="40">
        <f t="shared" si="0"/>
        <v>3.4453999996912898E-3</v>
      </c>
      <c r="AA32" s="43">
        <f t="shared" si="1"/>
        <v>3.9178495603208165E-7</v>
      </c>
      <c r="AB32" s="64">
        <f t="shared" si="2"/>
        <v>1.187078115787274E-5</v>
      </c>
      <c r="AC32" s="64">
        <f t="shared" si="7"/>
        <v>1949599.941198247</v>
      </c>
      <c r="AD32" s="39"/>
      <c r="AE32" s="44">
        <v>43967</v>
      </c>
      <c r="AF32" s="40">
        <f t="shared" si="8"/>
        <v>147744.12</v>
      </c>
      <c r="AG32" s="40">
        <f t="shared" si="8"/>
        <v>147365.62098880002</v>
      </c>
      <c r="AH32" s="40">
        <f t="shared" si="3"/>
        <v>378.49901119997958</v>
      </c>
      <c r="AI32" s="43">
        <f t="shared" si="4"/>
        <v>2.5618549909125288E-3</v>
      </c>
      <c r="AJ32" s="64">
        <f t="shared" si="5"/>
        <v>143261.50147936225</v>
      </c>
      <c r="AK32" s="64">
        <f t="shared" si="9"/>
        <v>1443679.7975335014</v>
      </c>
    </row>
    <row r="33" spans="22:37" x14ac:dyDescent="0.25">
      <c r="V33" s="44">
        <v>43799</v>
      </c>
      <c r="W33" s="44">
        <f t="shared" si="6"/>
        <v>43799</v>
      </c>
      <c r="X33" s="40">
        <v>6126.53</v>
      </c>
      <c r="Y33" s="40">
        <v>5770.7685154000001</v>
      </c>
      <c r="Z33" s="40">
        <f t="shared" si="0"/>
        <v>355.76148459999968</v>
      </c>
      <c r="AA33" s="43">
        <f t="shared" si="1"/>
        <v>5.8069002290040153E-2</v>
      </c>
      <c r="AB33" s="64">
        <f t="shared" si="2"/>
        <v>126566.2339247958</v>
      </c>
      <c r="AC33" s="64">
        <f t="shared" si="7"/>
        <v>126563.78245542872</v>
      </c>
      <c r="AD33" s="39"/>
      <c r="AE33" s="44">
        <v>43974</v>
      </c>
      <c r="AF33" s="40">
        <f t="shared" si="8"/>
        <v>149193.62</v>
      </c>
      <c r="AG33" s="40">
        <f t="shared" si="8"/>
        <v>139101.98285120001</v>
      </c>
      <c r="AH33" s="40">
        <f t="shared" si="3"/>
        <v>10091.637148799986</v>
      </c>
      <c r="AI33" s="43">
        <f t="shared" si="4"/>
        <v>6.7641211124175329E-2</v>
      </c>
      <c r="AJ33" s="64">
        <f t="shared" si="5"/>
        <v>101841140.34303991</v>
      </c>
      <c r="AK33" s="64">
        <f t="shared" si="9"/>
        <v>94345052.480099723</v>
      </c>
    </row>
    <row r="34" spans="22:37" x14ac:dyDescent="0.25">
      <c r="V34" s="44">
        <v>43800</v>
      </c>
      <c r="W34" s="44">
        <f t="shared" si="6"/>
        <v>43806</v>
      </c>
      <c r="X34" s="40">
        <v>5910.23</v>
      </c>
      <c r="Y34" s="40">
        <v>5662.9144809999998</v>
      </c>
      <c r="Z34" s="40">
        <f t="shared" si="0"/>
        <v>247.31551899999977</v>
      </c>
      <c r="AA34" s="43">
        <f t="shared" si="1"/>
        <v>4.1845329031188261E-2</v>
      </c>
      <c r="AB34" s="64">
        <f t="shared" si="2"/>
        <v>61164.965938239249</v>
      </c>
      <c r="AC34" s="64">
        <f t="shared" si="7"/>
        <v>11760.527454916364</v>
      </c>
      <c r="AD34" s="39"/>
      <c r="AE34" s="44">
        <v>43981</v>
      </c>
      <c r="AF34" s="40">
        <f t="shared" si="8"/>
        <v>120421.33</v>
      </c>
      <c r="AG34" s="40">
        <f t="shared" si="8"/>
        <v>128630.04514939999</v>
      </c>
      <c r="AH34" s="40">
        <f t="shared" si="3"/>
        <v>-8208.7151493999845</v>
      </c>
      <c r="AI34" s="43">
        <f t="shared" si="4"/>
        <v>6.8166620891830246E-2</v>
      </c>
      <c r="AJ34" s="64">
        <f t="shared" si="5"/>
        <v>67383004.403988808</v>
      </c>
      <c r="AK34" s="64">
        <f t="shared" si="9"/>
        <v>334902894.23823291</v>
      </c>
    </row>
    <row r="35" spans="22:37" x14ac:dyDescent="0.25">
      <c r="V35" s="44">
        <v>43801</v>
      </c>
      <c r="W35" s="44">
        <f t="shared" si="6"/>
        <v>43806</v>
      </c>
      <c r="X35" s="40">
        <v>3572.12</v>
      </c>
      <c r="Y35" s="40">
        <v>4670.917539</v>
      </c>
      <c r="Z35" s="40">
        <f t="shared" si="0"/>
        <v>-1098.7975390000001</v>
      </c>
      <c r="AA35" s="43">
        <f t="shared" si="1"/>
        <v>0.30760375883229013</v>
      </c>
      <c r="AB35" s="64">
        <f t="shared" si="2"/>
        <v>1207356.0317124568</v>
      </c>
      <c r="AC35" s="64">
        <f t="shared" si="7"/>
        <v>1812020.3649181111</v>
      </c>
      <c r="AD35" s="39"/>
      <c r="AE35" s="44">
        <v>43988</v>
      </c>
      <c r="AF35" s="40">
        <f t="shared" si="8"/>
        <v>128794.59</v>
      </c>
      <c r="AG35" s="40">
        <f t="shared" si="8"/>
        <v>133106.4923437</v>
      </c>
      <c r="AH35" s="40">
        <f t="shared" si="3"/>
        <v>-4311.9023436999996</v>
      </c>
      <c r="AI35" s="43">
        <f t="shared" si="4"/>
        <v>3.3478908886623263E-2</v>
      </c>
      <c r="AJ35" s="64">
        <f t="shared" si="5"/>
        <v>18592501.821605548</v>
      </c>
      <c r="AK35" s="64">
        <f t="shared" si="9"/>
        <v>15185150.042667389</v>
      </c>
    </row>
    <row r="36" spans="22:37" x14ac:dyDescent="0.25">
      <c r="V36" s="44">
        <v>43802</v>
      </c>
      <c r="W36" s="44">
        <f t="shared" si="6"/>
        <v>43806</v>
      </c>
      <c r="X36" s="40">
        <v>4661.33</v>
      </c>
      <c r="Y36" s="40">
        <v>5125.7449597000004</v>
      </c>
      <c r="Z36" s="40">
        <f t="shared" si="0"/>
        <v>-464.41495970000051</v>
      </c>
      <c r="AA36" s="43">
        <f t="shared" si="1"/>
        <v>9.9631427017610963E-2</v>
      </c>
      <c r="AB36" s="64">
        <f t="shared" si="2"/>
        <v>215681.25479315309</v>
      </c>
      <c r="AC36" s="64">
        <f t="shared" si="7"/>
        <v>402441.25691932032</v>
      </c>
      <c r="AD36" s="39"/>
      <c r="AE36" s="44">
        <v>43995</v>
      </c>
      <c r="AF36" s="40">
        <f t="shared" si="8"/>
        <v>135317.82999999999</v>
      </c>
      <c r="AG36" s="40">
        <f t="shared" si="8"/>
        <v>136441.3458365</v>
      </c>
      <c r="AH36" s="40">
        <f t="shared" si="3"/>
        <v>-1123.5158365000098</v>
      </c>
      <c r="AI36" s="43">
        <f t="shared" si="4"/>
        <v>8.3027922964771898E-3</v>
      </c>
      <c r="AJ36" s="64">
        <f t="shared" ref="AJ36:AJ56" si="10">AH36^2</f>
        <v>1262287.8348663168</v>
      </c>
      <c r="AK36" s="64">
        <f t="shared" si="9"/>
        <v>10165808.519294951</v>
      </c>
    </row>
    <row r="37" spans="22:37" x14ac:dyDescent="0.25">
      <c r="V37" s="44">
        <v>43803</v>
      </c>
      <c r="W37" s="44">
        <f t="shared" si="6"/>
        <v>43806</v>
      </c>
      <c r="X37" s="40">
        <v>3160.07</v>
      </c>
      <c r="Y37" s="40">
        <v>4893.5130529999997</v>
      </c>
      <c r="Z37" s="40">
        <f t="shared" si="0"/>
        <v>-1733.4430529999995</v>
      </c>
      <c r="AA37" s="43">
        <f t="shared" si="1"/>
        <v>0.54854577683405725</v>
      </c>
      <c r="AB37" s="64">
        <f t="shared" si="2"/>
        <v>3004824.8179939589</v>
      </c>
      <c r="AC37" s="64">
        <f t="shared" si="7"/>
        <v>1610432.301584631</v>
      </c>
      <c r="AD37" s="39"/>
      <c r="AE37" s="44">
        <v>44002</v>
      </c>
      <c r="AF37" s="40">
        <f t="shared" si="8"/>
        <v>132153.99</v>
      </c>
      <c r="AG37" s="40">
        <f t="shared" si="8"/>
        <v>126639.25620999999</v>
      </c>
      <c r="AH37" s="40">
        <f t="shared" si="3"/>
        <v>5514.7337899999984</v>
      </c>
      <c r="AI37" s="43">
        <f t="shared" si="4"/>
        <v>4.1729604910150639E-2</v>
      </c>
      <c r="AJ37" s="64">
        <f t="shared" si="10"/>
        <v>30412288.774567746</v>
      </c>
      <c r="AK37" s="64">
        <f t="shared" ref="AK37:AK56" si="11">(AH36-AH37)^2</f>
        <v>44066358.103727497</v>
      </c>
    </row>
    <row r="38" spans="22:37" x14ac:dyDescent="0.25">
      <c r="V38" s="44">
        <v>43804</v>
      </c>
      <c r="W38" s="44">
        <f t="shared" si="6"/>
        <v>43806</v>
      </c>
      <c r="X38" s="40">
        <v>5331.11</v>
      </c>
      <c r="Y38" s="40">
        <v>5484.4878883000001</v>
      </c>
      <c r="Z38" s="40">
        <f t="shared" si="0"/>
        <v>-153.37788830000045</v>
      </c>
      <c r="AA38" s="43">
        <f t="shared" si="1"/>
        <v>2.8770347694945415E-2</v>
      </c>
      <c r="AB38" s="64">
        <f t="shared" si="2"/>
        <v>23524.776619367414</v>
      </c>
      <c r="AC38" s="64">
        <f t="shared" si="7"/>
        <v>2496605.9246984352</v>
      </c>
      <c r="AD38" s="39"/>
      <c r="AE38" s="44">
        <v>44009</v>
      </c>
      <c r="AF38" s="40">
        <f t="shared" si="8"/>
        <v>130170.01000000001</v>
      </c>
      <c r="AG38" s="40">
        <f t="shared" si="8"/>
        <v>128813.02402270002</v>
      </c>
      <c r="AH38" s="40">
        <f t="shared" si="3"/>
        <v>1356.9859772999916</v>
      </c>
      <c r="AI38" s="43">
        <f t="shared" si="4"/>
        <v>1.0424720542773189E-2</v>
      </c>
      <c r="AJ38" s="64">
        <f t="shared" si="10"/>
        <v>1841410.9425888134</v>
      </c>
      <c r="AK38" s="64">
        <f t="shared" si="11"/>
        <v>17286866.874011692</v>
      </c>
    </row>
    <row r="39" spans="22:37" x14ac:dyDescent="0.25">
      <c r="V39" s="44">
        <v>43805</v>
      </c>
      <c r="W39" s="44">
        <f t="shared" si="6"/>
        <v>43806</v>
      </c>
      <c r="X39" s="40">
        <v>5444.1</v>
      </c>
      <c r="Y39" s="40">
        <v>7018.4452147000002</v>
      </c>
      <c r="Z39" s="40">
        <f t="shared" si="0"/>
        <v>-1574.3452146999998</v>
      </c>
      <c r="AA39" s="43">
        <f t="shared" si="1"/>
        <v>0.28918374289597909</v>
      </c>
      <c r="AB39" s="64">
        <f t="shared" si="2"/>
        <v>2478562.8550487887</v>
      </c>
      <c r="AC39" s="64">
        <f t="shared" si="7"/>
        <v>2019148.1426963622</v>
      </c>
      <c r="AD39" s="39"/>
      <c r="AE39" s="44">
        <v>44016</v>
      </c>
      <c r="AF39" s="40">
        <f t="shared" si="8"/>
        <v>139901.12</v>
      </c>
      <c r="AG39" s="40">
        <f t="shared" si="8"/>
        <v>129444.74001179999</v>
      </c>
      <c r="AH39" s="40">
        <f t="shared" si="3"/>
        <v>10456.379988200002</v>
      </c>
      <c r="AI39" s="43">
        <f t="shared" si="4"/>
        <v>7.474121714107794E-2</v>
      </c>
      <c r="AJ39" s="64">
        <f t="shared" si="10"/>
        <v>109335882.45762947</v>
      </c>
      <c r="AK39" s="64">
        <f t="shared" si="11"/>
        <v>82798971.365602985</v>
      </c>
    </row>
    <row r="40" spans="22:37" x14ac:dyDescent="0.25">
      <c r="V40" s="44">
        <v>43806</v>
      </c>
      <c r="W40" s="44">
        <f t="shared" si="6"/>
        <v>43806</v>
      </c>
      <c r="X40" s="40">
        <v>6063.96</v>
      </c>
      <c r="Y40" s="40">
        <v>5555.2325331000002</v>
      </c>
      <c r="Z40" s="40">
        <f t="shared" si="0"/>
        <v>508.72746689999985</v>
      </c>
      <c r="AA40" s="43">
        <f t="shared" si="1"/>
        <v>8.3893605317317377E-2</v>
      </c>
      <c r="AB40" s="64">
        <f t="shared" si="2"/>
        <v>258803.63557849044</v>
      </c>
      <c r="AC40" s="64">
        <f t="shared" si="7"/>
        <v>4339191.7968282131</v>
      </c>
      <c r="AD40" s="39"/>
      <c r="AE40" s="44">
        <v>44023</v>
      </c>
      <c r="AF40" s="40">
        <f t="shared" si="8"/>
        <v>134528.84</v>
      </c>
      <c r="AG40" s="40">
        <f t="shared" si="8"/>
        <v>141816.554982</v>
      </c>
      <c r="AH40" s="40">
        <f t="shared" si="3"/>
        <v>-7287.714982000005</v>
      </c>
      <c r="AI40" s="43">
        <f t="shared" si="4"/>
        <v>5.4172138717616274E-2</v>
      </c>
      <c r="AJ40" s="64">
        <f t="shared" si="10"/>
        <v>53110789.658867329</v>
      </c>
      <c r="AK40" s="64">
        <f t="shared" si="11"/>
        <v>314852906.31147718</v>
      </c>
    </row>
    <row r="41" spans="22:37" x14ac:dyDescent="0.25">
      <c r="V41" s="44">
        <v>43807</v>
      </c>
      <c r="W41" s="44">
        <f t="shared" si="6"/>
        <v>43813</v>
      </c>
      <c r="X41" s="40">
        <v>5061.55</v>
      </c>
      <c r="Y41" s="40">
        <v>5409.7205043000004</v>
      </c>
      <c r="Z41" s="40">
        <f t="shared" si="0"/>
        <v>-348.17050430000018</v>
      </c>
      <c r="AA41" s="43">
        <f t="shared" si="1"/>
        <v>6.8787328841955556E-2</v>
      </c>
      <c r="AB41" s="64">
        <f t="shared" si="2"/>
        <v>121222.70006451644</v>
      </c>
      <c r="AC41" s="64">
        <f t="shared" si="7"/>
        <v>734274.13304667606</v>
      </c>
      <c r="AD41" s="39"/>
      <c r="AE41" s="44">
        <v>44030</v>
      </c>
      <c r="AF41" s="40">
        <f t="shared" si="8"/>
        <v>159068.22999999998</v>
      </c>
      <c r="AG41" s="40">
        <f t="shared" si="8"/>
        <v>171772.46895059998</v>
      </c>
      <c r="AH41" s="40">
        <f t="shared" si="3"/>
        <v>-12704.238950600004</v>
      </c>
      <c r="AI41" s="43">
        <f t="shared" si="4"/>
        <v>7.9866601587256017E-2</v>
      </c>
      <c r="AJ41" s="64">
        <f t="shared" si="10"/>
        <v>161397687.31394228</v>
      </c>
      <c r="AK41" s="64">
        <f t="shared" si="11"/>
        <v>29338731.902418278</v>
      </c>
    </row>
    <row r="42" spans="22:37" x14ac:dyDescent="0.25">
      <c r="V42" s="44">
        <v>43808</v>
      </c>
      <c r="W42" s="44">
        <f t="shared" si="6"/>
        <v>43813</v>
      </c>
      <c r="X42" s="40">
        <v>3953.15</v>
      </c>
      <c r="Y42" s="40">
        <v>4005.7779903999999</v>
      </c>
      <c r="Z42" s="40">
        <f t="shared" si="0"/>
        <v>-52.627990399999817</v>
      </c>
      <c r="AA42" s="43">
        <f t="shared" si="1"/>
        <v>1.3312925236836401E-2</v>
      </c>
      <c r="AB42" s="64">
        <f t="shared" si="2"/>
        <v>2769.7053735424729</v>
      </c>
      <c r="AC42" s="64">
        <f t="shared" si="7"/>
        <v>87345.37752233191</v>
      </c>
      <c r="AD42" s="39"/>
      <c r="AE42" s="44">
        <v>44037</v>
      </c>
      <c r="AF42" s="40">
        <f t="shared" si="8"/>
        <v>159606.74</v>
      </c>
      <c r="AG42" s="40">
        <f t="shared" si="8"/>
        <v>175468.76520210001</v>
      </c>
      <c r="AH42" s="40">
        <f t="shared" ref="AH42:AH56" si="12">AF42-AG42</f>
        <v>-15862.02520210002</v>
      </c>
      <c r="AI42" s="43">
        <f t="shared" ref="AI42:AI56" si="13">ABS(AH42)/AF42</f>
        <v>9.9381925864158491E-2</v>
      </c>
      <c r="AJ42" s="64">
        <f t="shared" si="10"/>
        <v>251603843.51205617</v>
      </c>
      <c r="AK42" s="64">
        <f t="shared" si="11"/>
        <v>9971614.010162523</v>
      </c>
    </row>
    <row r="43" spans="22:37" x14ac:dyDescent="0.25">
      <c r="V43" s="44">
        <v>43809</v>
      </c>
      <c r="W43" s="44">
        <f t="shared" si="6"/>
        <v>43813</v>
      </c>
      <c r="X43" s="40">
        <v>3590.45</v>
      </c>
      <c r="Y43" s="40">
        <v>5128.0635264000002</v>
      </c>
      <c r="Z43" s="40">
        <f t="shared" si="0"/>
        <v>-1537.6135264000004</v>
      </c>
      <c r="AA43" s="43">
        <f t="shared" si="1"/>
        <v>0.42825092297622874</v>
      </c>
      <c r="AB43" s="64">
        <f t="shared" si="2"/>
        <v>2364255.3565682448</v>
      </c>
      <c r="AC43" s="64">
        <f t="shared" si="7"/>
        <v>2205182.0421292093</v>
      </c>
      <c r="AD43" s="39"/>
      <c r="AE43" s="44">
        <v>44044</v>
      </c>
      <c r="AF43" s="40">
        <f t="shared" si="8"/>
        <v>164337.43000000002</v>
      </c>
      <c r="AG43" s="40">
        <f t="shared" si="8"/>
        <v>160442.58531930001</v>
      </c>
      <c r="AH43" s="40">
        <f t="shared" si="12"/>
        <v>3894.8446807000146</v>
      </c>
      <c r="AI43" s="43">
        <f t="shared" si="13"/>
        <v>2.3700289585275942E-2</v>
      </c>
      <c r="AJ43" s="64">
        <f t="shared" si="10"/>
        <v>15169815.086777199</v>
      </c>
      <c r="AK43" s="64">
        <f t="shared" si="11"/>
        <v>390333907.56589103</v>
      </c>
    </row>
    <row r="44" spans="22:37" x14ac:dyDescent="0.25">
      <c r="V44" s="44">
        <v>43810</v>
      </c>
      <c r="W44" s="44">
        <f t="shared" si="6"/>
        <v>43813</v>
      </c>
      <c r="X44" s="40">
        <v>4427.75</v>
      </c>
      <c r="Y44" s="40">
        <v>5391.8054921000003</v>
      </c>
      <c r="Z44" s="40">
        <f t="shared" si="0"/>
        <v>-964.05549210000027</v>
      </c>
      <c r="AA44" s="43">
        <f t="shared" si="1"/>
        <v>0.21773033529444985</v>
      </c>
      <c r="AB44" s="64">
        <f t="shared" si="2"/>
        <v>929402.99184817367</v>
      </c>
      <c r="AC44" s="64">
        <f t="shared" si="7"/>
        <v>328968.81871008012</v>
      </c>
      <c r="AD44" s="39"/>
      <c r="AE44" s="44">
        <v>44051</v>
      </c>
      <c r="AF44" s="40">
        <f t="shared" si="8"/>
        <v>157024.73000000001</v>
      </c>
      <c r="AG44" s="40">
        <f t="shared" si="8"/>
        <v>149372.67653959998</v>
      </c>
      <c r="AH44" s="40">
        <f t="shared" si="12"/>
        <v>7652.0534604000277</v>
      </c>
      <c r="AI44" s="43">
        <f t="shared" si="13"/>
        <v>4.8731518025218239E-2</v>
      </c>
      <c r="AJ44" s="64">
        <f t="shared" si="10"/>
        <v>58553922.160820037</v>
      </c>
      <c r="AK44" s="64">
        <f t="shared" si="11"/>
        <v>14116617.814254861</v>
      </c>
    </row>
    <row r="45" spans="22:37" x14ac:dyDescent="0.25">
      <c r="V45" s="44">
        <v>43811</v>
      </c>
      <c r="W45" s="44">
        <f t="shared" si="6"/>
        <v>43813</v>
      </c>
      <c r="X45" s="40">
        <v>5241.0200000000004</v>
      </c>
      <c r="Y45" s="40">
        <v>5594.6645472999999</v>
      </c>
      <c r="Z45" s="40">
        <f t="shared" si="0"/>
        <v>-353.64454729999943</v>
      </c>
      <c r="AA45" s="43">
        <f t="shared" si="1"/>
        <v>6.747628272740791E-2</v>
      </c>
      <c r="AB45" s="64">
        <f t="shared" si="2"/>
        <v>125064.46583502153</v>
      </c>
      <c r="AC45" s="64">
        <f t="shared" si="7"/>
        <v>372601.52153162967</v>
      </c>
      <c r="AD45" s="39"/>
      <c r="AE45" s="44">
        <v>44058</v>
      </c>
      <c r="AF45" s="40">
        <f t="shared" si="8"/>
        <v>153569.65</v>
      </c>
      <c r="AG45" s="40">
        <f t="shared" si="8"/>
        <v>144272.55439149999</v>
      </c>
      <c r="AH45" s="40">
        <f t="shared" si="12"/>
        <v>9297.0956085000071</v>
      </c>
      <c r="AI45" s="43">
        <f t="shared" si="13"/>
        <v>6.053992835498425E-2</v>
      </c>
      <c r="AJ45" s="64">
        <f t="shared" si="10"/>
        <v>86435986.753590122</v>
      </c>
      <c r="AK45" s="64">
        <f t="shared" si="11"/>
        <v>2706163.6690253946</v>
      </c>
    </row>
    <row r="46" spans="22:37" x14ac:dyDescent="0.25">
      <c r="V46" s="44">
        <v>43812</v>
      </c>
      <c r="W46" s="44">
        <f t="shared" si="6"/>
        <v>43813</v>
      </c>
      <c r="X46" s="40">
        <v>6441.5</v>
      </c>
      <c r="Y46" s="40">
        <v>6663.8860440999997</v>
      </c>
      <c r="Z46" s="40">
        <f t="shared" si="0"/>
        <v>-222.38604409999971</v>
      </c>
      <c r="AA46" s="43">
        <f t="shared" si="1"/>
        <v>3.4523953132034421E-2</v>
      </c>
      <c r="AB46" s="64">
        <f t="shared" si="2"/>
        <v>49455.552610447012</v>
      </c>
      <c r="AC46" s="64">
        <f t="shared" si="7"/>
        <v>17228.794662304339</v>
      </c>
      <c r="AD46" s="39"/>
      <c r="AE46" s="44">
        <v>44065</v>
      </c>
      <c r="AF46" s="40">
        <f t="shared" si="8"/>
        <v>144062.04999999999</v>
      </c>
      <c r="AG46" s="40">
        <f t="shared" si="8"/>
        <v>144423.09359180002</v>
      </c>
      <c r="AH46" s="40">
        <f t="shared" si="12"/>
        <v>-361.04359180002939</v>
      </c>
      <c r="AI46" s="43">
        <f t="shared" si="13"/>
        <v>2.5061672508480161E-3</v>
      </c>
      <c r="AJ46" s="64">
        <f t="shared" si="10"/>
        <v>130352.47517986625</v>
      </c>
      <c r="AK46" s="64">
        <f t="shared" si="11"/>
        <v>93279652.812372223</v>
      </c>
    </row>
    <row r="47" spans="22:37" x14ac:dyDescent="0.25">
      <c r="V47" s="44">
        <v>43813</v>
      </c>
      <c r="W47" s="44">
        <f t="shared" si="6"/>
        <v>43813</v>
      </c>
      <c r="X47" s="40">
        <v>7238.88</v>
      </c>
      <c r="Y47" s="40">
        <v>5416.7679268000002</v>
      </c>
      <c r="Z47" s="40">
        <f t="shared" si="0"/>
        <v>1822.1120731999999</v>
      </c>
      <c r="AA47" s="43">
        <f t="shared" si="1"/>
        <v>0.25171187714121518</v>
      </c>
      <c r="AB47" s="64">
        <f t="shared" si="2"/>
        <v>3320092.407301202</v>
      </c>
      <c r="AC47" s="64">
        <f t="shared" si="7"/>
        <v>4179972.5516432431</v>
      </c>
      <c r="AD47" s="39"/>
      <c r="AE47" s="44">
        <v>44072</v>
      </c>
      <c r="AF47" s="40">
        <f t="shared" si="8"/>
        <v>130885.34</v>
      </c>
      <c r="AG47" s="40">
        <f t="shared" si="8"/>
        <v>131959.19854679998</v>
      </c>
      <c r="AH47" s="40">
        <f t="shared" si="12"/>
        <v>-1073.8585467999801</v>
      </c>
      <c r="AI47" s="43">
        <f t="shared" si="13"/>
        <v>8.2045746819313769E-3</v>
      </c>
      <c r="AJ47" s="64">
        <f t="shared" si="10"/>
        <v>1153172.178535365</v>
      </c>
      <c r="AK47" s="64">
        <f t="shared" si="11"/>
        <v>508105.16007158178</v>
      </c>
    </row>
    <row r="48" spans="22:37" x14ac:dyDescent="0.25">
      <c r="V48" s="44">
        <v>43814</v>
      </c>
      <c r="W48" s="44">
        <f t="shared" si="6"/>
        <v>43820</v>
      </c>
      <c r="X48" s="40">
        <v>5956.3</v>
      </c>
      <c r="Y48" s="40">
        <v>5253.3447591000004</v>
      </c>
      <c r="Z48" s="40">
        <f t="shared" si="0"/>
        <v>702.95524089999981</v>
      </c>
      <c r="AA48" s="43">
        <f t="shared" si="1"/>
        <v>0.11801877690848342</v>
      </c>
      <c r="AB48" s="64">
        <f t="shared" si="2"/>
        <v>494146.07070877677</v>
      </c>
      <c r="AC48" s="64">
        <f t="shared" si="7"/>
        <v>1252512.0152837706</v>
      </c>
      <c r="AD48" s="39"/>
      <c r="AE48" s="44">
        <v>44079</v>
      </c>
      <c r="AF48" s="40">
        <f t="shared" si="8"/>
        <v>153079.28</v>
      </c>
      <c r="AG48" s="40">
        <f t="shared" si="8"/>
        <v>149105.43228400001</v>
      </c>
      <c r="AH48" s="40">
        <f t="shared" si="12"/>
        <v>3973.8477159999893</v>
      </c>
      <c r="AI48" s="43">
        <f t="shared" si="13"/>
        <v>2.5959409503363156E-2</v>
      </c>
      <c r="AJ48" s="64">
        <f t="shared" si="10"/>
        <v>15791465.669958333</v>
      </c>
      <c r="AK48" s="64">
        <f t="shared" si="11"/>
        <v>25479338.515510034</v>
      </c>
    </row>
    <row r="49" spans="22:37" x14ac:dyDescent="0.25">
      <c r="V49" s="44">
        <v>43815</v>
      </c>
      <c r="W49" s="44">
        <f t="shared" si="6"/>
        <v>43820</v>
      </c>
      <c r="X49" s="40">
        <v>5277.62</v>
      </c>
      <c r="Y49" s="40">
        <v>4151.7607701999996</v>
      </c>
      <c r="Z49" s="40">
        <f t="shared" si="0"/>
        <v>1125.8592298000003</v>
      </c>
      <c r="AA49" s="43">
        <f t="shared" si="1"/>
        <v>0.21332707352935609</v>
      </c>
      <c r="AB49" s="64">
        <f t="shared" si="2"/>
        <v>1267559.0053258499</v>
      </c>
      <c r="AC49" s="64">
        <f t="shared" si="7"/>
        <v>178847.78382753176</v>
      </c>
      <c r="AD49" s="39"/>
      <c r="AE49" s="44">
        <v>44086</v>
      </c>
      <c r="AF49" s="40">
        <f t="shared" si="8"/>
        <v>141052.25</v>
      </c>
      <c r="AG49" s="40">
        <f t="shared" si="8"/>
        <v>149328.7471678</v>
      </c>
      <c r="AH49" s="40">
        <f t="shared" si="12"/>
        <v>-8276.4971678000002</v>
      </c>
      <c r="AI49" s="43">
        <f t="shared" si="13"/>
        <v>5.8676817759376401E-2</v>
      </c>
      <c r="AJ49" s="64">
        <f t="shared" si="10"/>
        <v>68500405.368601426</v>
      </c>
      <c r="AK49" s="64">
        <f t="shared" si="11"/>
        <v>150070949.77204457</v>
      </c>
    </row>
    <row r="50" spans="22:37" x14ac:dyDescent="0.25">
      <c r="V50" s="44">
        <v>43816</v>
      </c>
      <c r="W50" s="44">
        <f t="shared" si="6"/>
        <v>43820</v>
      </c>
      <c r="X50" s="40">
        <v>4914.49</v>
      </c>
      <c r="Y50" s="40">
        <v>5150.5178877999997</v>
      </c>
      <c r="Z50" s="40">
        <f t="shared" si="0"/>
        <v>-236.02788779999992</v>
      </c>
      <c r="AA50" s="43">
        <f t="shared" si="1"/>
        <v>4.802693418849157E-2</v>
      </c>
      <c r="AB50" s="64">
        <f t="shared" si="2"/>
        <v>55709.163819329347</v>
      </c>
      <c r="AC50" s="64">
        <f t="shared" si="7"/>
        <v>1854736.5210848369</v>
      </c>
      <c r="AD50" s="39"/>
      <c r="AE50" s="44">
        <v>44093</v>
      </c>
      <c r="AF50" s="40">
        <f t="shared" si="8"/>
        <v>145148.08000000002</v>
      </c>
      <c r="AG50" s="40">
        <f t="shared" si="8"/>
        <v>140661.3646613</v>
      </c>
      <c r="AH50" s="40">
        <f t="shared" si="12"/>
        <v>4486.7153387000144</v>
      </c>
      <c r="AI50" s="43">
        <f t="shared" si="13"/>
        <v>3.0911296509743801E-2</v>
      </c>
      <c r="AJ50" s="64">
        <f t="shared" si="10"/>
        <v>20130614.530525986</v>
      </c>
      <c r="AK50" s="64">
        <f t="shared" si="11"/>
        <v>162899593.48607838</v>
      </c>
    </row>
    <row r="51" spans="22:37" x14ac:dyDescent="0.25">
      <c r="V51" s="44">
        <v>43817</v>
      </c>
      <c r="W51" s="44">
        <f t="shared" si="6"/>
        <v>43820</v>
      </c>
      <c r="X51" s="40">
        <v>6242.65</v>
      </c>
      <c r="Y51" s="40">
        <v>5070.2697056999996</v>
      </c>
      <c r="Z51" s="40">
        <f t="shared" si="0"/>
        <v>1172.3802943000001</v>
      </c>
      <c r="AA51" s="43">
        <f t="shared" si="1"/>
        <v>0.18780170188942197</v>
      </c>
      <c r="AB51" s="64">
        <f t="shared" si="2"/>
        <v>1374475.5544629549</v>
      </c>
      <c r="AC51" s="64">
        <f t="shared" si="7"/>
        <v>1983613.6074062267</v>
      </c>
      <c r="AD51" s="39"/>
      <c r="AE51" s="44">
        <v>44100</v>
      </c>
      <c r="AF51" s="40">
        <f t="shared" si="8"/>
        <v>153455.57</v>
      </c>
      <c r="AG51" s="40">
        <f t="shared" si="8"/>
        <v>149039.5290557</v>
      </c>
      <c r="AH51" s="40">
        <f t="shared" si="12"/>
        <v>4416.0409443000099</v>
      </c>
      <c r="AI51" s="43">
        <f t="shared" si="13"/>
        <v>2.87773258689796E-2</v>
      </c>
      <c r="AJ51" s="64">
        <f t="shared" si="10"/>
        <v>19501417.621734124</v>
      </c>
      <c r="AK51" s="64">
        <f t="shared" si="11"/>
        <v>4994.8700238073916</v>
      </c>
    </row>
    <row r="52" spans="22:37" x14ac:dyDescent="0.25">
      <c r="V52" s="44">
        <v>43818</v>
      </c>
      <c r="W52" s="44">
        <f t="shared" si="6"/>
        <v>43820</v>
      </c>
      <c r="X52" s="40">
        <v>6348.78</v>
      </c>
      <c r="Y52" s="40">
        <v>5261.9647292</v>
      </c>
      <c r="Z52" s="40">
        <f t="shared" si="0"/>
        <v>1086.8152707999998</v>
      </c>
      <c r="AA52" s="43">
        <f t="shared" si="1"/>
        <v>0.17118490021704955</v>
      </c>
      <c r="AB52" s="64">
        <f t="shared" si="2"/>
        <v>1181167.4328440768</v>
      </c>
      <c r="AC52" s="64">
        <f t="shared" si="7"/>
        <v>7321.3732465556004</v>
      </c>
      <c r="AD52" s="39"/>
      <c r="AE52" s="44">
        <v>44107</v>
      </c>
      <c r="AF52" s="40">
        <f t="shared" si="8"/>
        <v>152634.27000000002</v>
      </c>
      <c r="AG52" s="40">
        <f t="shared" si="8"/>
        <v>147415.17469279998</v>
      </c>
      <c r="AH52" s="40">
        <f t="shared" si="12"/>
        <v>5219.0953072000411</v>
      </c>
      <c r="AI52" s="43">
        <f t="shared" si="13"/>
        <v>3.4193469836099326E-2</v>
      </c>
      <c r="AJ52" s="64">
        <f t="shared" si="10"/>
        <v>27238955.825637493</v>
      </c>
      <c r="AK52" s="64">
        <f t="shared" si="11"/>
        <v>644896.30977277516</v>
      </c>
    </row>
    <row r="53" spans="22:37" x14ac:dyDescent="0.25">
      <c r="V53" s="44">
        <v>43819</v>
      </c>
      <c r="W53" s="44">
        <f t="shared" si="6"/>
        <v>43820</v>
      </c>
      <c r="X53" s="40">
        <v>8849.61</v>
      </c>
      <c r="Y53" s="40">
        <v>8365.7584220000008</v>
      </c>
      <c r="Z53" s="40">
        <f t="shared" si="0"/>
        <v>483.85157799999979</v>
      </c>
      <c r="AA53" s="43">
        <f t="shared" si="1"/>
        <v>5.4674904091818709E-2</v>
      </c>
      <c r="AB53" s="64">
        <f t="shared" si="2"/>
        <v>234112.34953308987</v>
      </c>
      <c r="AC53" s="64">
        <f t="shared" si="7"/>
        <v>363565.21483501274</v>
      </c>
      <c r="AD53" s="39"/>
      <c r="AE53" s="44">
        <v>44114</v>
      </c>
      <c r="AF53" s="40">
        <f t="shared" si="8"/>
        <v>150855.12</v>
      </c>
      <c r="AG53" s="40">
        <f t="shared" si="8"/>
        <v>150745.77391449999</v>
      </c>
      <c r="AH53" s="40">
        <f t="shared" si="12"/>
        <v>109.34608550000121</v>
      </c>
      <c r="AI53" s="43">
        <f t="shared" si="13"/>
        <v>7.2484172562390465E-4</v>
      </c>
      <c r="AJ53" s="64">
        <f t="shared" si="10"/>
        <v>11956.566414173574</v>
      </c>
      <c r="AK53" s="64">
        <f t="shared" si="11"/>
        <v>26109537.108664162</v>
      </c>
    </row>
    <row r="54" spans="22:37" x14ac:dyDescent="0.25">
      <c r="V54" s="44">
        <v>43820</v>
      </c>
      <c r="W54" s="44">
        <f t="shared" si="6"/>
        <v>43820</v>
      </c>
      <c r="X54" s="40">
        <v>5732.19</v>
      </c>
      <c r="Y54" s="40">
        <v>6244.1096957999998</v>
      </c>
      <c r="Z54" s="40">
        <f t="shared" si="0"/>
        <v>-511.91969580000023</v>
      </c>
      <c r="AA54" s="43">
        <f t="shared" si="1"/>
        <v>8.9306128338383806E-2</v>
      </c>
      <c r="AB54" s="64">
        <f t="shared" si="2"/>
        <v>262061.77494796476</v>
      </c>
      <c r="AC54" s="64">
        <f t="shared" si="7"/>
        <v>991560.42972527456</v>
      </c>
      <c r="AD54" s="39"/>
      <c r="AE54" s="44">
        <v>44121</v>
      </c>
      <c r="AF54" s="40">
        <f t="shared" si="8"/>
        <v>154128.57</v>
      </c>
      <c r="AG54" s="40">
        <f t="shared" si="8"/>
        <v>152609.35526479999</v>
      </c>
      <c r="AH54" s="40">
        <f t="shared" si="12"/>
        <v>1519.2147352000175</v>
      </c>
      <c r="AI54" s="43">
        <f t="shared" si="13"/>
        <v>9.856801598821149E-3</v>
      </c>
      <c r="AJ54" s="64">
        <f t="shared" si="10"/>
        <v>2308013.4116488593</v>
      </c>
      <c r="AK54" s="64">
        <f t="shared" si="11"/>
        <v>1987729.6094069472</v>
      </c>
    </row>
    <row r="55" spans="22:37" x14ac:dyDescent="0.25">
      <c r="V55" s="44">
        <v>43821</v>
      </c>
      <c r="W55" s="44">
        <f t="shared" si="6"/>
        <v>43827</v>
      </c>
      <c r="X55" s="40">
        <v>4849.93</v>
      </c>
      <c r="Y55" s="40">
        <v>5781.1419249999999</v>
      </c>
      <c r="Z55" s="40">
        <f t="shared" si="0"/>
        <v>-931.21192499999961</v>
      </c>
      <c r="AA55" s="43">
        <f t="shared" si="1"/>
        <v>0.19200522997239125</v>
      </c>
      <c r="AB55" s="64">
        <f t="shared" si="2"/>
        <v>867155.64926220488</v>
      </c>
      <c r="AC55" s="64">
        <f t="shared" si="7"/>
        <v>175805.97346750481</v>
      </c>
      <c r="AD55" s="39"/>
      <c r="AE55" s="44">
        <v>44128</v>
      </c>
      <c r="AF55" s="40">
        <f t="shared" si="8"/>
        <v>148621.66</v>
      </c>
      <c r="AG55" s="40">
        <f t="shared" si="8"/>
        <v>146050.3916345</v>
      </c>
      <c r="AH55" s="40">
        <f t="shared" si="12"/>
        <v>2571.2683655000001</v>
      </c>
      <c r="AI55" s="43">
        <f t="shared" si="13"/>
        <v>1.7300764676561949E-2</v>
      </c>
      <c r="AJ55" s="64">
        <f t="shared" si="10"/>
        <v>6611421.0074210418</v>
      </c>
      <c r="AK55" s="64">
        <f t="shared" si="11"/>
        <v>1106816.8410273725</v>
      </c>
    </row>
    <row r="56" spans="22:37" x14ac:dyDescent="0.25">
      <c r="V56" s="44">
        <v>43822</v>
      </c>
      <c r="W56" s="44">
        <f t="shared" si="6"/>
        <v>43827</v>
      </c>
      <c r="X56" s="40">
        <v>4273.04</v>
      </c>
      <c r="Y56" s="40">
        <v>4838.3503772000004</v>
      </c>
      <c r="Z56" s="40">
        <f t="shared" si="0"/>
        <v>-565.3103772000004</v>
      </c>
      <c r="AA56" s="43">
        <f t="shared" si="1"/>
        <v>0.13229700101098993</v>
      </c>
      <c r="AB56" s="64">
        <f t="shared" si="2"/>
        <v>319575.82257000671</v>
      </c>
      <c r="AC56" s="64">
        <f t="shared" si="7"/>
        <v>133883.9426824351</v>
      </c>
      <c r="AD56" s="39"/>
      <c r="AE56" s="44">
        <v>44135</v>
      </c>
      <c r="AF56" s="40">
        <f t="shared" si="8"/>
        <v>124999.01999999997</v>
      </c>
      <c r="AG56" s="40">
        <f t="shared" si="8"/>
        <v>129320.71866670001</v>
      </c>
      <c r="AH56" s="40">
        <f t="shared" si="12"/>
        <v>-4321.698666700031</v>
      </c>
      <c r="AI56" s="43">
        <f t="shared" si="13"/>
        <v>3.4573860392665731E-2</v>
      </c>
      <c r="AJ56" s="64">
        <f t="shared" si="10"/>
        <v>18677079.365756825</v>
      </c>
      <c r="AK56" s="64">
        <f t="shared" si="11"/>
        <v>47512994.506996505</v>
      </c>
    </row>
    <row r="57" spans="22:37" x14ac:dyDescent="0.25">
      <c r="V57" s="44">
        <v>43823</v>
      </c>
      <c r="W57" s="44">
        <f t="shared" si="6"/>
        <v>43827</v>
      </c>
      <c r="X57" s="40">
        <v>4806.5200000000004</v>
      </c>
      <c r="Y57" s="40">
        <v>6813.8216441000004</v>
      </c>
      <c r="Z57" s="40">
        <f t="shared" si="0"/>
        <v>-2007.3016441</v>
      </c>
      <c r="AA57" s="43">
        <f t="shared" si="1"/>
        <v>0.417620574573704</v>
      </c>
      <c r="AB57" s="64">
        <f t="shared" si="2"/>
        <v>4029259.8904065629</v>
      </c>
      <c r="AC57" s="64">
        <f t="shared" si="7"/>
        <v>2079338.8138158659</v>
      </c>
      <c r="AD57" s="39"/>
      <c r="AE57" s="39"/>
      <c r="AF57" s="39"/>
      <c r="AG57" s="39"/>
      <c r="AH57" s="39"/>
      <c r="AI57" s="39"/>
      <c r="AJ57" s="64"/>
      <c r="AK57" s="64"/>
    </row>
    <row r="58" spans="22:37" x14ac:dyDescent="0.25">
      <c r="V58" s="44">
        <v>43824</v>
      </c>
      <c r="W58" s="44">
        <f t="shared" si="6"/>
        <v>43827</v>
      </c>
      <c r="X58" s="40">
        <v>6225.75</v>
      </c>
      <c r="Y58" s="40">
        <v>6744.2610869</v>
      </c>
      <c r="Z58" s="40">
        <f t="shared" si="0"/>
        <v>-518.51108690000001</v>
      </c>
      <c r="AA58" s="43">
        <f t="shared" si="1"/>
        <v>8.3284919391237999E-2</v>
      </c>
      <c r="AB58" s="64">
        <f t="shared" si="2"/>
        <v>268853.74723821937</v>
      </c>
      <c r="AC58" s="64">
        <f t="shared" si="7"/>
        <v>2216497.3232078864</v>
      </c>
      <c r="AD58" s="39"/>
      <c r="AE58" s="39"/>
      <c r="AF58" s="39"/>
      <c r="AG58" s="39"/>
      <c r="AH58" s="39"/>
      <c r="AI58" s="39"/>
      <c r="AJ58" s="64"/>
      <c r="AK58" s="64"/>
    </row>
    <row r="59" spans="22:37" x14ac:dyDescent="0.25">
      <c r="V59" s="44">
        <v>43825</v>
      </c>
      <c r="W59" s="44">
        <f t="shared" si="6"/>
        <v>43827</v>
      </c>
      <c r="X59" s="40">
        <v>4705.34</v>
      </c>
      <c r="Y59" s="40">
        <v>6693.9618149999997</v>
      </c>
      <c r="Z59" s="40">
        <f t="shared" si="0"/>
        <v>-1988.6218149999995</v>
      </c>
      <c r="AA59" s="43">
        <f t="shared" si="1"/>
        <v>0.42263084389225847</v>
      </c>
      <c r="AB59" s="64">
        <f t="shared" si="2"/>
        <v>3954616.7230938924</v>
      </c>
      <c r="AC59" s="64">
        <f t="shared" si="7"/>
        <v>2161225.5528747109</v>
      </c>
      <c r="AD59" s="39"/>
      <c r="AE59" s="39"/>
      <c r="AF59" s="39"/>
      <c r="AG59" s="39"/>
      <c r="AH59" s="39"/>
      <c r="AI59" s="39"/>
      <c r="AJ59" s="64">
        <f>SUM(AJ4:AJ58)</f>
        <v>2471145620.4222002</v>
      </c>
      <c r="AK59" s="64">
        <f>SUM(AK4:AK58)</f>
        <v>3858673665.1486206</v>
      </c>
    </row>
    <row r="60" spans="22:37" x14ac:dyDescent="0.25">
      <c r="V60" s="44">
        <v>43826</v>
      </c>
      <c r="W60" s="44">
        <f t="shared" si="6"/>
        <v>43827</v>
      </c>
      <c r="X60" s="40">
        <v>11059.42</v>
      </c>
      <c r="Y60" s="40">
        <v>10083.432063800001</v>
      </c>
      <c r="Z60" s="40">
        <f t="shared" si="0"/>
        <v>975.98793619999924</v>
      </c>
      <c r="AA60" s="43">
        <f t="shared" si="1"/>
        <v>8.8249468435053491E-2</v>
      </c>
      <c r="AB60" s="64">
        <f t="shared" si="2"/>
        <v>952552.45160793373</v>
      </c>
      <c r="AC60" s="64">
        <f t="shared" si="7"/>
        <v>8788910.976910118</v>
      </c>
      <c r="AD60" s="39"/>
      <c r="AE60" s="39"/>
      <c r="AF60" s="39"/>
      <c r="AG60" s="39"/>
      <c r="AH60" s="39"/>
      <c r="AI60" s="39"/>
      <c r="AJ60" s="64"/>
      <c r="AK60" s="64"/>
    </row>
    <row r="61" spans="22:37" x14ac:dyDescent="0.25">
      <c r="V61" s="44">
        <v>43827</v>
      </c>
      <c r="W61" s="44">
        <f t="shared" si="6"/>
        <v>43827</v>
      </c>
      <c r="X61" s="40">
        <v>5583.94</v>
      </c>
      <c r="Y61" s="40">
        <v>7362.2874822000003</v>
      </c>
      <c r="Z61" s="40">
        <f t="shared" si="0"/>
        <v>-1778.3474822000007</v>
      </c>
      <c r="AA61" s="43">
        <f t="shared" si="1"/>
        <v>0.31847539232155087</v>
      </c>
      <c r="AB61" s="64">
        <f t="shared" si="2"/>
        <v>3162519.7674470819</v>
      </c>
      <c r="AC61" s="64">
        <f t="shared" si="7"/>
        <v>7586363.5970527027</v>
      </c>
      <c r="AD61" s="39"/>
      <c r="AE61" s="39"/>
      <c r="AF61" s="39"/>
      <c r="AG61" s="39"/>
      <c r="AH61" s="39"/>
      <c r="AI61" s="39"/>
      <c r="AJ61" s="64"/>
      <c r="AK61" s="64"/>
    </row>
    <row r="62" spans="22:37" x14ac:dyDescent="0.25">
      <c r="V62" s="44">
        <v>43828</v>
      </c>
      <c r="W62" s="44">
        <f t="shared" si="6"/>
        <v>43834</v>
      </c>
      <c r="X62" s="40">
        <v>9041.23</v>
      </c>
      <c r="Y62" s="40">
        <v>6190.3211359999996</v>
      </c>
      <c r="Z62" s="40">
        <f t="shared" si="0"/>
        <v>2850.908864</v>
      </c>
      <c r="AA62" s="43">
        <f t="shared" si="1"/>
        <v>0.31532312130097345</v>
      </c>
      <c r="AB62" s="64">
        <f t="shared" si="2"/>
        <v>8127681.3508337708</v>
      </c>
      <c r="AC62" s="64">
        <f t="shared" si="7"/>
        <v>21430014.318832982</v>
      </c>
      <c r="AD62" s="39"/>
      <c r="AE62" s="39"/>
      <c r="AF62" s="39"/>
      <c r="AG62" s="39"/>
      <c r="AH62" s="39"/>
      <c r="AI62" s="39"/>
      <c r="AJ62" s="64"/>
      <c r="AK62" s="64"/>
    </row>
    <row r="63" spans="22:37" x14ac:dyDescent="0.25">
      <c r="V63" s="44">
        <v>43829</v>
      </c>
      <c r="W63" s="44">
        <f t="shared" si="6"/>
        <v>43834</v>
      </c>
      <c r="X63" s="40">
        <v>6825.77</v>
      </c>
      <c r="Y63" s="40">
        <v>4799.4563584999996</v>
      </c>
      <c r="Z63" s="40">
        <f t="shared" si="0"/>
        <v>2026.3136415000008</v>
      </c>
      <c r="AA63" s="43">
        <f t="shared" si="1"/>
        <v>0.29686227949374222</v>
      </c>
      <c r="AB63" s="64">
        <f t="shared" si="2"/>
        <v>4105946.9737289939</v>
      </c>
      <c r="AC63" s="64">
        <f t="shared" si="7"/>
        <v>679957.28096982313</v>
      </c>
      <c r="AD63" s="39"/>
      <c r="AE63" s="39"/>
      <c r="AF63" s="39"/>
      <c r="AG63" s="39"/>
      <c r="AH63" s="39"/>
      <c r="AI63" s="39"/>
      <c r="AJ63" s="64"/>
      <c r="AK63" s="64"/>
    </row>
    <row r="64" spans="22:37" x14ac:dyDescent="0.25">
      <c r="V64" s="44">
        <v>43830</v>
      </c>
      <c r="W64" s="44">
        <f t="shared" si="6"/>
        <v>43834</v>
      </c>
      <c r="X64" s="40">
        <v>7556.48</v>
      </c>
      <c r="Y64" s="40">
        <v>5384.7800766</v>
      </c>
      <c r="Z64" s="40">
        <f t="shared" si="0"/>
        <v>2171.6999233999995</v>
      </c>
      <c r="AA64" s="43">
        <f t="shared" si="1"/>
        <v>0.28739570850448881</v>
      </c>
      <c r="AB64" s="64">
        <f t="shared" si="2"/>
        <v>4716280.5572955636</v>
      </c>
      <c r="AC64" s="64">
        <f t="shared" si="7"/>
        <v>21137.170964705896</v>
      </c>
      <c r="AD64" s="39"/>
      <c r="AE64" s="39"/>
      <c r="AF64" s="39"/>
      <c r="AG64" s="39"/>
      <c r="AH64" s="39"/>
      <c r="AI64" s="39"/>
      <c r="AJ64" s="64"/>
      <c r="AK64" s="64"/>
    </row>
    <row r="65" spans="22:37" x14ac:dyDescent="0.25">
      <c r="V65" s="44">
        <v>43831</v>
      </c>
      <c r="W65" s="44">
        <f t="shared" si="6"/>
        <v>43834</v>
      </c>
      <c r="X65" s="40">
        <v>7524.24</v>
      </c>
      <c r="Y65" s="40">
        <v>6218.0376088000003</v>
      </c>
      <c r="Z65" s="40">
        <f t="shared" si="0"/>
        <v>1306.2023911999995</v>
      </c>
      <c r="AA65" s="43">
        <f t="shared" si="1"/>
        <v>0.17359924606338972</v>
      </c>
      <c r="AB65" s="64">
        <f t="shared" si="2"/>
        <v>1706164.6867765966</v>
      </c>
      <c r="AC65" s="64">
        <f t="shared" si="7"/>
        <v>749085.97824429011</v>
      </c>
      <c r="AD65" s="39"/>
      <c r="AE65" s="39"/>
      <c r="AF65" s="39"/>
      <c r="AG65" s="39"/>
      <c r="AH65" s="39"/>
      <c r="AI65" s="39"/>
      <c r="AJ65" s="64"/>
      <c r="AK65" s="64"/>
    </row>
    <row r="66" spans="22:37" x14ac:dyDescent="0.25">
      <c r="V66" s="44">
        <v>43832</v>
      </c>
      <c r="W66" s="44">
        <f t="shared" si="6"/>
        <v>43834</v>
      </c>
      <c r="X66" s="40">
        <v>7461.31</v>
      </c>
      <c r="Y66" s="40">
        <v>6579.9196043000002</v>
      </c>
      <c r="Z66" s="40">
        <f t="shared" si="0"/>
        <v>881.39039570000023</v>
      </c>
      <c r="AA66" s="43">
        <f t="shared" si="1"/>
        <v>0.11812810293366717</v>
      </c>
      <c r="AB66" s="64">
        <f t="shared" si="2"/>
        <v>776849.02963220293</v>
      </c>
      <c r="AC66" s="64">
        <f t="shared" si="7"/>
        <v>180465.23152069142</v>
      </c>
      <c r="AD66" s="39"/>
      <c r="AE66" s="39"/>
      <c r="AF66" s="39"/>
      <c r="AG66" s="39"/>
      <c r="AH66" s="39"/>
      <c r="AI66" s="39"/>
      <c r="AJ66" s="64"/>
      <c r="AK66" s="64"/>
    </row>
    <row r="67" spans="22:37" x14ac:dyDescent="0.25">
      <c r="V67" s="44">
        <v>43833</v>
      </c>
      <c r="W67" s="44">
        <f t="shared" si="6"/>
        <v>43834</v>
      </c>
      <c r="X67" s="40">
        <v>9442.81</v>
      </c>
      <c r="Y67" s="40">
        <v>9009.1304830000008</v>
      </c>
      <c r="Z67" s="40">
        <f t="shared" si="0"/>
        <v>433.67951699999867</v>
      </c>
      <c r="AA67" s="43">
        <f t="shared" si="1"/>
        <v>4.5926955747282713E-2</v>
      </c>
      <c r="AB67" s="64">
        <f t="shared" si="2"/>
        <v>188077.92346535213</v>
      </c>
      <c r="AC67" s="64">
        <f t="shared" si="7"/>
        <v>200445.03090632751</v>
      </c>
      <c r="AD67" s="39"/>
      <c r="AE67" s="39"/>
      <c r="AF67" s="39"/>
      <c r="AG67" s="39"/>
      <c r="AH67" s="39"/>
      <c r="AI67" s="39"/>
      <c r="AJ67" s="64"/>
      <c r="AK67" s="64"/>
    </row>
    <row r="68" spans="22:37" x14ac:dyDescent="0.25">
      <c r="V68" s="44">
        <v>43834</v>
      </c>
      <c r="W68" s="44">
        <f t="shared" si="6"/>
        <v>43834</v>
      </c>
      <c r="X68" s="40">
        <v>7187.9</v>
      </c>
      <c r="Y68" s="40">
        <v>6142.4410453999999</v>
      </c>
      <c r="Z68" s="40">
        <f t="shared" ref="Z68:Z131" si="14">X68-Y68</f>
        <v>1045.4589545999997</v>
      </c>
      <c r="AA68" s="43">
        <f t="shared" ref="AA68:AA131" si="15">ABS(Z68)/X68</f>
        <v>0.14544706445554331</v>
      </c>
      <c r="AB68" s="64">
        <f t="shared" ref="AB68:AB131" si="16">Z68^2</f>
        <v>1092984.4257533243</v>
      </c>
      <c r="AC68" s="64">
        <f t="shared" si="7"/>
        <v>374274.08027017361</v>
      </c>
      <c r="AD68" s="39"/>
      <c r="AE68" s="39"/>
      <c r="AF68" s="39"/>
      <c r="AG68" s="39"/>
      <c r="AH68" s="39"/>
      <c r="AI68" s="39"/>
      <c r="AJ68" s="64"/>
      <c r="AK68" s="64"/>
    </row>
    <row r="69" spans="22:37" x14ac:dyDescent="0.25">
      <c r="V69" s="44">
        <v>43835</v>
      </c>
      <c r="W69" s="44">
        <f t="shared" ref="W69:W132" si="17">V69+7-WEEKDAY(V69)</f>
        <v>43841</v>
      </c>
      <c r="X69" s="40">
        <v>5316.92</v>
      </c>
      <c r="Y69" s="40">
        <v>6049.5916694999996</v>
      </c>
      <c r="Z69" s="40">
        <f t="shared" si="14"/>
        <v>-732.67166949999955</v>
      </c>
      <c r="AA69" s="43">
        <f t="shared" si="15"/>
        <v>0.13780001758536889</v>
      </c>
      <c r="AB69" s="64">
        <f t="shared" si="16"/>
        <v>536807.77528791653</v>
      </c>
      <c r="AC69" s="64">
        <f t="shared" ref="AC69:AC132" si="18">(Z68-Z69)^2</f>
        <v>3161748.5163622531</v>
      </c>
      <c r="AD69" s="39"/>
      <c r="AE69" s="39"/>
      <c r="AF69" s="39"/>
      <c r="AG69" s="39"/>
      <c r="AH69" s="39"/>
      <c r="AI69" s="39"/>
      <c r="AJ69" s="64"/>
      <c r="AK69" s="64"/>
    </row>
    <row r="70" spans="22:37" x14ac:dyDescent="0.25">
      <c r="V70" s="44">
        <v>43836</v>
      </c>
      <c r="W70" s="44">
        <f t="shared" si="17"/>
        <v>43841</v>
      </c>
      <c r="X70" s="40">
        <v>4640.2700000000004</v>
      </c>
      <c r="Y70" s="40">
        <v>4731.5982571000004</v>
      </c>
      <c r="Z70" s="40">
        <f t="shared" si="14"/>
        <v>-91.328257099999973</v>
      </c>
      <c r="AA70" s="43">
        <f t="shared" si="15"/>
        <v>1.9681668760654004E-2</v>
      </c>
      <c r="AB70" s="64">
        <f t="shared" si="16"/>
        <v>8340.8505449236964</v>
      </c>
      <c r="AC70" s="64">
        <f t="shared" si="18"/>
        <v>411321.37262887595</v>
      </c>
      <c r="AD70" s="39"/>
      <c r="AE70" s="39"/>
      <c r="AF70" s="39"/>
      <c r="AG70" s="39"/>
      <c r="AH70" s="39"/>
      <c r="AI70" s="39"/>
      <c r="AJ70" s="64"/>
      <c r="AK70" s="64"/>
    </row>
    <row r="71" spans="22:37" x14ac:dyDescent="0.25">
      <c r="V71" s="44">
        <v>43837</v>
      </c>
      <c r="W71" s="44">
        <f t="shared" si="17"/>
        <v>43841</v>
      </c>
      <c r="X71" s="40">
        <v>7149.02</v>
      </c>
      <c r="Y71" s="40">
        <v>6128.1968342</v>
      </c>
      <c r="Z71" s="40">
        <f t="shared" si="14"/>
        <v>1020.8231658000004</v>
      </c>
      <c r="AA71" s="43">
        <f t="shared" si="15"/>
        <v>0.14279204223795713</v>
      </c>
      <c r="AB71" s="64">
        <f t="shared" si="16"/>
        <v>1042079.9358339352</v>
      </c>
      <c r="AC71" s="64">
        <f t="shared" si="18"/>
        <v>1236880.7874584955</v>
      </c>
      <c r="AD71" s="39"/>
      <c r="AE71" s="39"/>
      <c r="AF71" s="39"/>
      <c r="AG71" s="39"/>
      <c r="AH71" s="39"/>
      <c r="AI71" s="39"/>
      <c r="AJ71" s="64"/>
      <c r="AK71" s="64"/>
    </row>
    <row r="72" spans="22:37" x14ac:dyDescent="0.25">
      <c r="V72" s="44">
        <v>43838</v>
      </c>
      <c r="W72" s="44">
        <f t="shared" si="17"/>
        <v>43841</v>
      </c>
      <c r="X72" s="40">
        <v>7935.51</v>
      </c>
      <c r="Y72" s="40">
        <v>6075.0080322000003</v>
      </c>
      <c r="Z72" s="40">
        <f t="shared" si="14"/>
        <v>1860.5019677999999</v>
      </c>
      <c r="AA72" s="43">
        <f t="shared" si="15"/>
        <v>0.23445272802882233</v>
      </c>
      <c r="AB72" s="64">
        <f t="shared" si="16"/>
        <v>3461467.5721876719</v>
      </c>
      <c r="AC72" s="64">
        <f t="shared" si="18"/>
        <v>705060.4905281543</v>
      </c>
      <c r="AD72" s="39"/>
      <c r="AE72" s="39"/>
      <c r="AF72" s="39"/>
      <c r="AG72" s="39"/>
      <c r="AH72" s="39"/>
      <c r="AI72" s="39"/>
      <c r="AJ72" s="64"/>
      <c r="AK72" s="64"/>
    </row>
    <row r="73" spans="22:37" x14ac:dyDescent="0.25">
      <c r="V73" s="44">
        <v>43839</v>
      </c>
      <c r="W73" s="44">
        <f t="shared" si="17"/>
        <v>43841</v>
      </c>
      <c r="X73" s="40">
        <v>8699.73</v>
      </c>
      <c r="Y73" s="40">
        <v>6563.5082757999999</v>
      </c>
      <c r="Z73" s="40">
        <f t="shared" si="14"/>
        <v>2136.2217241999997</v>
      </c>
      <c r="AA73" s="43">
        <f t="shared" si="15"/>
        <v>0.24555034744756443</v>
      </c>
      <c r="AB73" s="64">
        <f t="shared" si="16"/>
        <v>4563443.25494402</v>
      </c>
      <c r="AC73" s="64">
        <f t="shared" si="18"/>
        <v>76021.384069275242</v>
      </c>
      <c r="AD73" s="39"/>
      <c r="AE73" s="39"/>
      <c r="AF73" s="39"/>
      <c r="AG73" s="39"/>
      <c r="AH73" s="39"/>
      <c r="AI73" s="39"/>
      <c r="AJ73" s="64"/>
      <c r="AK73" s="64"/>
    </row>
    <row r="74" spans="22:37" x14ac:dyDescent="0.25">
      <c r="V74" s="44">
        <v>43840</v>
      </c>
      <c r="W74" s="44">
        <f t="shared" si="17"/>
        <v>43841</v>
      </c>
      <c r="X74" s="40">
        <v>10205.200000000001</v>
      </c>
      <c r="Y74" s="40">
        <v>9961.5265586000005</v>
      </c>
      <c r="Z74" s="40">
        <f t="shared" si="14"/>
        <v>243.67344140000023</v>
      </c>
      <c r="AA74" s="43">
        <f t="shared" si="15"/>
        <v>2.3877380296319545E-2</v>
      </c>
      <c r="AB74" s="64">
        <f t="shared" si="16"/>
        <v>59376.746043719344</v>
      </c>
      <c r="AC74" s="64">
        <f t="shared" si="18"/>
        <v>3581739.0027292268</v>
      </c>
      <c r="AD74" s="39"/>
      <c r="AE74" s="39"/>
      <c r="AF74" s="39"/>
      <c r="AG74" s="39"/>
      <c r="AH74" s="39"/>
      <c r="AI74" s="39"/>
      <c r="AJ74" s="64"/>
      <c r="AK74" s="64"/>
    </row>
    <row r="75" spans="22:37" x14ac:dyDescent="0.25">
      <c r="V75" s="44">
        <v>43841</v>
      </c>
      <c r="W75" s="44">
        <f t="shared" si="17"/>
        <v>43841</v>
      </c>
      <c r="X75" s="40">
        <v>7214.07</v>
      </c>
      <c r="Y75" s="40">
        <v>6952.9344490000003</v>
      </c>
      <c r="Z75" s="40">
        <f t="shared" si="14"/>
        <v>261.1355509999994</v>
      </c>
      <c r="AA75" s="43">
        <f t="shared" si="15"/>
        <v>3.6198089428020441E-2</v>
      </c>
      <c r="AB75" s="64">
        <f t="shared" si="16"/>
        <v>68191.77599607328</v>
      </c>
      <c r="AC75" s="64">
        <f t="shared" si="18"/>
        <v>304.92527168238308</v>
      </c>
      <c r="AD75" s="39"/>
      <c r="AE75" s="39"/>
      <c r="AF75" s="39"/>
      <c r="AG75" s="39"/>
      <c r="AH75" s="39"/>
      <c r="AI75" s="39"/>
      <c r="AJ75" s="64"/>
      <c r="AK75" s="64"/>
    </row>
    <row r="76" spans="22:37" x14ac:dyDescent="0.25">
      <c r="V76" s="44">
        <v>43842</v>
      </c>
      <c r="W76" s="44">
        <f t="shared" si="17"/>
        <v>43848</v>
      </c>
      <c r="X76" s="40">
        <v>4225.46</v>
      </c>
      <c r="Y76" s="40">
        <v>6013.5422122999998</v>
      </c>
      <c r="Z76" s="40">
        <f t="shared" si="14"/>
        <v>-1788.0822122999998</v>
      </c>
      <c r="AA76" s="43">
        <f t="shared" si="15"/>
        <v>0.42316865200475212</v>
      </c>
      <c r="AB76" s="64">
        <f t="shared" si="16"/>
        <v>3197237.9979436616</v>
      </c>
      <c r="AC76" s="64">
        <f t="shared" si="18"/>
        <v>4199293.4414242515</v>
      </c>
      <c r="AD76" s="39"/>
      <c r="AE76" s="39"/>
      <c r="AF76" s="39"/>
      <c r="AG76" s="39"/>
      <c r="AH76" s="39"/>
      <c r="AI76" s="39"/>
      <c r="AJ76" s="64"/>
      <c r="AK76" s="64"/>
    </row>
    <row r="77" spans="22:37" x14ac:dyDescent="0.25">
      <c r="V77" s="44">
        <v>43843</v>
      </c>
      <c r="W77" s="44">
        <f t="shared" si="17"/>
        <v>43848</v>
      </c>
      <c r="X77" s="40">
        <v>3802.96</v>
      </c>
      <c r="Y77" s="40">
        <v>4415.6344919000003</v>
      </c>
      <c r="Z77" s="40">
        <f t="shared" si="14"/>
        <v>-612.67449190000025</v>
      </c>
      <c r="AA77" s="43">
        <f t="shared" si="15"/>
        <v>0.1611046374140144</v>
      </c>
      <c r="AB77" s="64">
        <f t="shared" si="16"/>
        <v>375370.03302492347</v>
      </c>
      <c r="AC77" s="64">
        <f t="shared" si="18"/>
        <v>1381583.3091759235</v>
      </c>
      <c r="AD77" s="39"/>
      <c r="AE77" s="39"/>
      <c r="AF77" s="39"/>
      <c r="AG77" s="39"/>
      <c r="AH77" s="39"/>
      <c r="AI77" s="39"/>
      <c r="AJ77" s="64"/>
      <c r="AK77" s="64"/>
    </row>
    <row r="78" spans="22:37" x14ac:dyDescent="0.25">
      <c r="V78" s="44">
        <v>43844</v>
      </c>
      <c r="W78" s="44">
        <f t="shared" si="17"/>
        <v>43848</v>
      </c>
      <c r="X78" s="40">
        <v>4146.55</v>
      </c>
      <c r="Y78" s="40">
        <v>6002.3009749000003</v>
      </c>
      <c r="Z78" s="40">
        <f t="shared" si="14"/>
        <v>-1855.7509749000001</v>
      </c>
      <c r="AA78" s="43">
        <f t="shared" si="15"/>
        <v>0.44754096173927721</v>
      </c>
      <c r="AB78" s="64">
        <f t="shared" si="16"/>
        <v>3443811.6808423009</v>
      </c>
      <c r="AC78" s="64">
        <f t="shared" si="18"/>
        <v>1545239.1425876489</v>
      </c>
      <c r="AD78" s="39"/>
      <c r="AE78" s="39"/>
      <c r="AF78" s="39"/>
      <c r="AG78" s="39"/>
      <c r="AH78" s="39"/>
      <c r="AI78" s="39"/>
      <c r="AJ78" s="64"/>
      <c r="AK78" s="64"/>
    </row>
    <row r="79" spans="22:37" x14ac:dyDescent="0.25">
      <c r="V79" s="44">
        <v>43845</v>
      </c>
      <c r="W79" s="44">
        <f t="shared" si="17"/>
        <v>43848</v>
      </c>
      <c r="X79" s="40">
        <v>4958.18</v>
      </c>
      <c r="Y79" s="40">
        <v>6529.3905120999998</v>
      </c>
      <c r="Z79" s="40">
        <f t="shared" si="14"/>
        <v>-1571.2105120999995</v>
      </c>
      <c r="AA79" s="43">
        <f t="shared" si="15"/>
        <v>0.31689259205998965</v>
      </c>
      <c r="AB79" s="64">
        <f t="shared" si="16"/>
        <v>2468702.4733335427</v>
      </c>
      <c r="AC79" s="64">
        <f t="shared" si="18"/>
        <v>80963.274970438506</v>
      </c>
      <c r="AD79" s="39"/>
      <c r="AE79" s="39"/>
      <c r="AF79" s="39"/>
      <c r="AG79" s="39"/>
      <c r="AH79" s="39"/>
      <c r="AI79" s="39"/>
      <c r="AJ79" s="64"/>
      <c r="AK79" s="64"/>
    </row>
    <row r="80" spans="22:37" x14ac:dyDescent="0.25">
      <c r="V80" s="44">
        <v>43846</v>
      </c>
      <c r="W80" s="44">
        <f t="shared" si="17"/>
        <v>43848</v>
      </c>
      <c r="X80" s="40">
        <v>10733.6</v>
      </c>
      <c r="Y80" s="40">
        <v>9059.6617019999994</v>
      </c>
      <c r="Z80" s="40">
        <f t="shared" si="14"/>
        <v>1673.9382980000009</v>
      </c>
      <c r="AA80" s="43">
        <f t="shared" si="15"/>
        <v>0.15595310967429388</v>
      </c>
      <c r="AB80" s="64">
        <f t="shared" si="16"/>
        <v>2802069.4255111399</v>
      </c>
      <c r="AC80" s="64">
        <f t="shared" si="18"/>
        <v>10530990.799693448</v>
      </c>
      <c r="AD80" s="39"/>
      <c r="AE80" s="39"/>
      <c r="AF80" s="39"/>
      <c r="AG80" s="39"/>
      <c r="AH80" s="39"/>
      <c r="AI80" s="39"/>
      <c r="AJ80" s="64"/>
      <c r="AK80" s="64"/>
    </row>
    <row r="81" spans="22:37" x14ac:dyDescent="0.25">
      <c r="V81" s="44">
        <v>43847</v>
      </c>
      <c r="W81" s="44">
        <f t="shared" si="17"/>
        <v>43848</v>
      </c>
      <c r="X81" s="40">
        <v>9536.67</v>
      </c>
      <c r="Y81" s="40">
        <v>11129.127764000001</v>
      </c>
      <c r="Z81" s="40">
        <f t="shared" si="14"/>
        <v>-1592.4577640000007</v>
      </c>
      <c r="AA81" s="43">
        <f t="shared" si="15"/>
        <v>0.16698258029270183</v>
      </c>
      <c r="AB81" s="64">
        <f t="shared" si="16"/>
        <v>2535921.7301238817</v>
      </c>
      <c r="AC81" s="64">
        <f t="shared" si="18"/>
        <v>10669343.233849118</v>
      </c>
      <c r="AD81" s="39"/>
      <c r="AE81" s="39"/>
      <c r="AF81" s="39"/>
      <c r="AG81" s="39"/>
      <c r="AH81" s="39"/>
      <c r="AI81" s="39"/>
      <c r="AJ81" s="64"/>
      <c r="AK81" s="64"/>
    </row>
    <row r="82" spans="22:37" x14ac:dyDescent="0.25">
      <c r="V82" s="44">
        <v>43848</v>
      </c>
      <c r="W82" s="44">
        <f t="shared" si="17"/>
        <v>43848</v>
      </c>
      <c r="X82" s="40">
        <v>7645.26</v>
      </c>
      <c r="Y82" s="40">
        <v>7446.5633467999996</v>
      </c>
      <c r="Z82" s="40">
        <f t="shared" si="14"/>
        <v>198.69665320000058</v>
      </c>
      <c r="AA82" s="43">
        <f t="shared" si="15"/>
        <v>2.5989522030643898E-2</v>
      </c>
      <c r="AB82" s="64">
        <f t="shared" si="16"/>
        <v>39480.359992881298</v>
      </c>
      <c r="AC82" s="64">
        <f t="shared" si="18"/>
        <v>3208234.1462550764</v>
      </c>
      <c r="AD82" s="39"/>
      <c r="AE82" s="39"/>
      <c r="AF82" s="39"/>
      <c r="AG82" s="39"/>
      <c r="AH82" s="39"/>
      <c r="AI82" s="39"/>
      <c r="AJ82" s="64"/>
      <c r="AK82" s="64"/>
    </row>
    <row r="83" spans="22:37" x14ac:dyDescent="0.25">
      <c r="V83" s="44">
        <v>43849</v>
      </c>
      <c r="W83" s="44">
        <f t="shared" si="17"/>
        <v>43855</v>
      </c>
      <c r="X83" s="40">
        <v>5570.8</v>
      </c>
      <c r="Y83" s="40">
        <v>7347.3466799999997</v>
      </c>
      <c r="Z83" s="40">
        <f t="shared" si="14"/>
        <v>-1776.5466799999995</v>
      </c>
      <c r="AA83" s="43">
        <f t="shared" si="15"/>
        <v>0.31890333165793056</v>
      </c>
      <c r="AB83" s="64">
        <f t="shared" si="16"/>
        <v>3156118.1062190207</v>
      </c>
      <c r="AC83" s="64">
        <f t="shared" si="18"/>
        <v>3901586.2253510463</v>
      </c>
      <c r="AD83" s="39"/>
      <c r="AE83" s="39"/>
      <c r="AF83" s="39"/>
      <c r="AG83" s="39"/>
      <c r="AH83" s="39"/>
      <c r="AI83" s="39"/>
      <c r="AJ83" s="64"/>
      <c r="AK83" s="64"/>
    </row>
    <row r="84" spans="22:37" x14ac:dyDescent="0.25">
      <c r="V84" s="44">
        <v>43850</v>
      </c>
      <c r="W84" s="44">
        <f t="shared" si="17"/>
        <v>43855</v>
      </c>
      <c r="X84" s="40">
        <v>3925.97</v>
      </c>
      <c r="Y84" s="40">
        <v>5245.0934245999997</v>
      </c>
      <c r="Z84" s="40">
        <f t="shared" si="14"/>
        <v>-1319.1234245999999</v>
      </c>
      <c r="AA84" s="43">
        <f t="shared" si="15"/>
        <v>0.33599936438638095</v>
      </c>
      <c r="AB84" s="64">
        <f t="shared" si="16"/>
        <v>1740086.6093284315</v>
      </c>
      <c r="AC84" s="64">
        <f t="shared" si="18"/>
        <v>209236.03458073322</v>
      </c>
      <c r="AD84" s="39"/>
      <c r="AE84" s="39"/>
      <c r="AF84" s="39"/>
      <c r="AG84" s="39"/>
      <c r="AH84" s="39"/>
      <c r="AI84" s="39"/>
      <c r="AJ84" s="64"/>
      <c r="AK84" s="64"/>
    </row>
    <row r="85" spans="22:37" x14ac:dyDescent="0.25">
      <c r="V85" s="44">
        <v>43851</v>
      </c>
      <c r="W85" s="44">
        <f t="shared" si="17"/>
        <v>43855</v>
      </c>
      <c r="X85" s="40">
        <v>8009.56</v>
      </c>
      <c r="Y85" s="40">
        <v>7395.1916361000003</v>
      </c>
      <c r="Z85" s="40">
        <f t="shared" si="14"/>
        <v>614.36836390000008</v>
      </c>
      <c r="AA85" s="43">
        <f t="shared" si="15"/>
        <v>7.6704383748920052E-2</v>
      </c>
      <c r="AB85" s="64">
        <f t="shared" si="16"/>
        <v>377448.48656116292</v>
      </c>
      <c r="AC85" s="64">
        <f t="shared" si="18"/>
        <v>3738390.4961969289</v>
      </c>
      <c r="AD85" s="39"/>
      <c r="AE85" s="39"/>
      <c r="AF85" s="39"/>
      <c r="AG85" s="39"/>
      <c r="AH85" s="39"/>
      <c r="AI85" s="39"/>
      <c r="AJ85" s="64"/>
      <c r="AK85" s="64"/>
    </row>
    <row r="86" spans="22:37" x14ac:dyDescent="0.25">
      <c r="V86" s="44">
        <v>43852</v>
      </c>
      <c r="W86" s="44">
        <f t="shared" si="17"/>
        <v>43855</v>
      </c>
      <c r="X86" s="40">
        <v>5886.16</v>
      </c>
      <c r="Y86" s="40">
        <v>6899.0705747000002</v>
      </c>
      <c r="Z86" s="40">
        <f t="shared" si="14"/>
        <v>-1012.9105747000003</v>
      </c>
      <c r="AA86" s="43">
        <f t="shared" si="15"/>
        <v>0.17208342530614193</v>
      </c>
      <c r="AB86" s="64">
        <f t="shared" si="16"/>
        <v>1025987.8323390849</v>
      </c>
      <c r="AC86" s="64">
        <f t="shared" si="18"/>
        <v>2648036.7440111437</v>
      </c>
      <c r="AD86" s="39"/>
      <c r="AE86" s="39"/>
      <c r="AF86" s="39"/>
      <c r="AG86" s="39"/>
      <c r="AH86" s="39"/>
      <c r="AI86" s="39"/>
      <c r="AJ86" s="64"/>
      <c r="AK86" s="64"/>
    </row>
    <row r="87" spans="22:37" x14ac:dyDescent="0.25">
      <c r="V87" s="44">
        <v>43853</v>
      </c>
      <c r="W87" s="44">
        <f t="shared" si="17"/>
        <v>43855</v>
      </c>
      <c r="X87" s="40">
        <v>8561.08</v>
      </c>
      <c r="Y87" s="40">
        <v>7156.2558163000003</v>
      </c>
      <c r="Z87" s="40">
        <f t="shared" si="14"/>
        <v>1404.8241836999996</v>
      </c>
      <c r="AA87" s="43">
        <f t="shared" si="15"/>
        <v>0.1640942712484873</v>
      </c>
      <c r="AB87" s="64">
        <f t="shared" si="16"/>
        <v>1973530.9871083703</v>
      </c>
      <c r="AC87" s="64">
        <f t="shared" si="18"/>
        <v>5845441.3619755059</v>
      </c>
      <c r="AD87" s="39"/>
      <c r="AE87" s="39"/>
      <c r="AF87" s="39"/>
      <c r="AG87" s="39"/>
      <c r="AH87" s="39"/>
      <c r="AI87" s="39"/>
      <c r="AJ87" s="64"/>
      <c r="AK87" s="64"/>
    </row>
    <row r="88" spans="22:37" x14ac:dyDescent="0.25">
      <c r="V88" s="44">
        <v>43854</v>
      </c>
      <c r="W88" s="44">
        <f t="shared" si="17"/>
        <v>43855</v>
      </c>
      <c r="X88" s="40">
        <v>9139.99</v>
      </c>
      <c r="Y88" s="40">
        <v>9372.8578990999995</v>
      </c>
      <c r="Z88" s="40">
        <f t="shared" si="14"/>
        <v>-232.8678990999997</v>
      </c>
      <c r="AA88" s="43">
        <f t="shared" si="15"/>
        <v>2.5477916179339331E-2</v>
      </c>
      <c r="AB88" s="64">
        <f t="shared" si="16"/>
        <v>54227.458431247644</v>
      </c>
      <c r="AC88" s="64">
        <f t="shared" si="18"/>
        <v>2682035.3580657998</v>
      </c>
      <c r="AD88" s="39"/>
      <c r="AE88" s="39"/>
      <c r="AF88" s="39"/>
      <c r="AG88" s="39"/>
      <c r="AH88" s="39"/>
      <c r="AI88" s="39"/>
      <c r="AJ88" s="64"/>
      <c r="AK88" s="64"/>
    </row>
    <row r="89" spans="22:37" x14ac:dyDescent="0.25">
      <c r="V89" s="44">
        <v>43855</v>
      </c>
      <c r="W89" s="44">
        <f t="shared" si="17"/>
        <v>43855</v>
      </c>
      <c r="X89" s="40">
        <v>6949.19</v>
      </c>
      <c r="Y89" s="40">
        <v>6358.4984364000002</v>
      </c>
      <c r="Z89" s="40">
        <f t="shared" si="14"/>
        <v>590.69156359999943</v>
      </c>
      <c r="AA89" s="43">
        <f t="shared" si="15"/>
        <v>8.500149853436148E-2</v>
      </c>
      <c r="AB89" s="64">
        <f t="shared" si="16"/>
        <v>348916.52330821217</v>
      </c>
      <c r="AC89" s="64">
        <f t="shared" si="18"/>
        <v>678250.18860271131</v>
      </c>
      <c r="AD89" s="39"/>
      <c r="AE89" s="39"/>
      <c r="AF89" s="39"/>
      <c r="AG89" s="39"/>
      <c r="AH89" s="39"/>
      <c r="AI89" s="39"/>
      <c r="AJ89" s="64"/>
      <c r="AK89" s="64"/>
    </row>
    <row r="90" spans="22:37" x14ac:dyDescent="0.25">
      <c r="V90" s="44">
        <v>43856</v>
      </c>
      <c r="W90" s="44">
        <f t="shared" si="17"/>
        <v>43862</v>
      </c>
      <c r="X90" s="40">
        <v>5030.03</v>
      </c>
      <c r="Y90" s="40">
        <v>6103.5064884000003</v>
      </c>
      <c r="Z90" s="40">
        <f t="shared" si="14"/>
        <v>-1073.4764884000006</v>
      </c>
      <c r="AA90" s="43">
        <f t="shared" si="15"/>
        <v>0.2134135359828869</v>
      </c>
      <c r="AB90" s="64">
        <f t="shared" si="16"/>
        <v>1152351.7711475966</v>
      </c>
      <c r="AC90" s="64">
        <f t="shared" si="18"/>
        <v>2769455.3052974748</v>
      </c>
      <c r="AD90" s="39"/>
      <c r="AE90" s="39"/>
      <c r="AF90" s="39"/>
      <c r="AG90" s="39"/>
      <c r="AH90" s="39"/>
      <c r="AI90" s="39"/>
      <c r="AJ90" s="64"/>
      <c r="AK90" s="64"/>
    </row>
    <row r="91" spans="22:37" x14ac:dyDescent="0.25">
      <c r="V91" s="44">
        <v>43857</v>
      </c>
      <c r="W91" s="44">
        <f t="shared" si="17"/>
        <v>43862</v>
      </c>
      <c r="X91" s="40">
        <v>4242.5600000000004</v>
      </c>
      <c r="Y91" s="40">
        <v>4566.1514624000001</v>
      </c>
      <c r="Z91" s="40">
        <f t="shared" si="14"/>
        <v>-323.59146239999973</v>
      </c>
      <c r="AA91" s="43">
        <f t="shared" si="15"/>
        <v>7.6272689696786772E-2</v>
      </c>
      <c r="AB91" s="64">
        <f t="shared" si="16"/>
        <v>104711.43453817043</v>
      </c>
      <c r="AC91" s="64">
        <f t="shared" si="18"/>
        <v>562327.55221902195</v>
      </c>
      <c r="AD91" s="39"/>
      <c r="AE91" s="39"/>
      <c r="AF91" s="39"/>
      <c r="AG91" s="39"/>
      <c r="AH91" s="39"/>
      <c r="AI91" s="39"/>
      <c r="AJ91" s="64"/>
      <c r="AK91" s="64"/>
    </row>
    <row r="92" spans="22:37" x14ac:dyDescent="0.25">
      <c r="V92" s="44">
        <v>43858</v>
      </c>
      <c r="W92" s="44">
        <f t="shared" si="17"/>
        <v>43862</v>
      </c>
      <c r="X92" s="40">
        <v>6939.12</v>
      </c>
      <c r="Y92" s="40">
        <v>6797.9524798000002</v>
      </c>
      <c r="Z92" s="40">
        <f t="shared" si="14"/>
        <v>141.16752019999967</v>
      </c>
      <c r="AA92" s="43">
        <f t="shared" si="15"/>
        <v>2.0343720846447342E-2</v>
      </c>
      <c r="AB92" s="64">
        <f t="shared" si="16"/>
        <v>19928.268759417315</v>
      </c>
      <c r="AC92" s="64">
        <f t="shared" si="18"/>
        <v>216000.91190738656</v>
      </c>
      <c r="AD92" s="39"/>
      <c r="AE92" s="39"/>
      <c r="AF92" s="39"/>
      <c r="AG92" s="39"/>
      <c r="AH92" s="39"/>
      <c r="AI92" s="39"/>
      <c r="AJ92" s="64"/>
      <c r="AK92" s="64"/>
    </row>
    <row r="93" spans="22:37" x14ac:dyDescent="0.25">
      <c r="V93" s="44">
        <v>43859</v>
      </c>
      <c r="W93" s="44">
        <f t="shared" si="17"/>
        <v>43862</v>
      </c>
      <c r="X93" s="40">
        <v>6156.28</v>
      </c>
      <c r="Y93" s="40">
        <v>6346.8306750000002</v>
      </c>
      <c r="Z93" s="40">
        <f t="shared" si="14"/>
        <v>-190.55067500000041</v>
      </c>
      <c r="AA93" s="43">
        <f t="shared" si="15"/>
        <v>3.0952243075363761E-2</v>
      </c>
      <c r="AB93" s="64">
        <f t="shared" si="16"/>
        <v>36309.559742955782</v>
      </c>
      <c r="AC93" s="64">
        <f t="shared" si="18"/>
        <v>110036.96102674535</v>
      </c>
      <c r="AD93" s="39"/>
      <c r="AE93" s="39"/>
      <c r="AF93" s="39"/>
      <c r="AG93" s="39"/>
      <c r="AH93" s="39"/>
      <c r="AI93" s="39"/>
      <c r="AJ93" s="64"/>
      <c r="AK93" s="64"/>
    </row>
    <row r="94" spans="22:37" x14ac:dyDescent="0.25">
      <c r="V94" s="44">
        <v>43860</v>
      </c>
      <c r="W94" s="44">
        <f t="shared" si="17"/>
        <v>43862</v>
      </c>
      <c r="X94" s="40">
        <v>7427.96</v>
      </c>
      <c r="Y94" s="40">
        <v>6151.1348617000003</v>
      </c>
      <c r="Z94" s="40">
        <f t="shared" si="14"/>
        <v>1276.8251382999997</v>
      </c>
      <c r="AA94" s="43">
        <f t="shared" si="15"/>
        <v>0.17189445531478356</v>
      </c>
      <c r="AB94" s="64">
        <f t="shared" si="16"/>
        <v>1630282.4337948135</v>
      </c>
      <c r="AC94" s="64">
        <f t="shared" si="18"/>
        <v>2153191.777457837</v>
      </c>
      <c r="AD94" s="39"/>
      <c r="AE94" s="39"/>
      <c r="AF94" s="39"/>
      <c r="AG94" s="39"/>
      <c r="AH94" s="39"/>
      <c r="AI94" s="39"/>
      <c r="AJ94" s="64"/>
      <c r="AK94" s="64"/>
    </row>
    <row r="95" spans="22:37" x14ac:dyDescent="0.25">
      <c r="V95" s="44">
        <v>43861</v>
      </c>
      <c r="W95" s="44">
        <f t="shared" si="17"/>
        <v>43862</v>
      </c>
      <c r="X95" s="40">
        <v>8939.51</v>
      </c>
      <c r="Y95" s="40">
        <v>8813.3317664999995</v>
      </c>
      <c r="Z95" s="40">
        <f t="shared" si="14"/>
        <v>126.17823350000072</v>
      </c>
      <c r="AA95" s="43">
        <f t="shared" si="15"/>
        <v>1.4114669987504987E-2</v>
      </c>
      <c r="AB95" s="64">
        <f t="shared" si="16"/>
        <v>15920.946609180703</v>
      </c>
      <c r="AC95" s="64">
        <f t="shared" si="18"/>
        <v>1323988.2995258179</v>
      </c>
      <c r="AD95" s="39"/>
      <c r="AE95" s="39"/>
      <c r="AF95" s="39"/>
      <c r="AG95" s="39"/>
      <c r="AH95" s="39"/>
      <c r="AI95" s="39"/>
      <c r="AJ95" s="64"/>
      <c r="AK95" s="64"/>
    </row>
    <row r="96" spans="22:37" x14ac:dyDescent="0.25">
      <c r="V96" s="44">
        <v>43862</v>
      </c>
      <c r="W96" s="44">
        <f t="shared" si="17"/>
        <v>43862</v>
      </c>
      <c r="X96" s="40">
        <v>7128.76</v>
      </c>
      <c r="Y96" s="40">
        <v>5806.4693933999997</v>
      </c>
      <c r="Z96" s="40">
        <f t="shared" si="14"/>
        <v>1322.2906066000005</v>
      </c>
      <c r="AA96" s="43">
        <f t="shared" si="15"/>
        <v>0.18548676159668728</v>
      </c>
      <c r="AB96" s="64">
        <f t="shared" si="16"/>
        <v>1748452.4483025973</v>
      </c>
      <c r="AC96" s="64">
        <f t="shared" si="18"/>
        <v>1430684.809082913</v>
      </c>
      <c r="AD96" s="39"/>
      <c r="AE96" s="39"/>
      <c r="AF96" s="39"/>
      <c r="AG96" s="39"/>
      <c r="AH96" s="39"/>
      <c r="AI96" s="39"/>
      <c r="AJ96" s="64"/>
      <c r="AK96" s="64"/>
    </row>
    <row r="97" spans="22:37" x14ac:dyDescent="0.25">
      <c r="V97" s="44">
        <v>43863</v>
      </c>
      <c r="W97" s="44">
        <f t="shared" si="17"/>
        <v>43869</v>
      </c>
      <c r="X97" s="40">
        <v>7305.8</v>
      </c>
      <c r="Y97" s="40">
        <v>7305.7982370999998</v>
      </c>
      <c r="Z97" s="40">
        <f t="shared" si="14"/>
        <v>1.7629000003580586E-3</v>
      </c>
      <c r="AA97" s="43">
        <f t="shared" si="15"/>
        <v>2.4130143178817631E-7</v>
      </c>
      <c r="AB97" s="64">
        <f t="shared" si="16"/>
        <v>3.107816411262443E-6</v>
      </c>
      <c r="AC97" s="64">
        <f t="shared" si="18"/>
        <v>1748447.7861734834</v>
      </c>
      <c r="AD97" s="39"/>
      <c r="AE97" s="39"/>
      <c r="AF97" s="39"/>
      <c r="AG97" s="39"/>
      <c r="AH97" s="39"/>
      <c r="AI97" s="39"/>
      <c r="AJ97" s="64"/>
      <c r="AK97" s="64"/>
    </row>
    <row r="98" spans="22:37" x14ac:dyDescent="0.25">
      <c r="V98" s="44">
        <v>43864</v>
      </c>
      <c r="W98" s="44">
        <f t="shared" si="17"/>
        <v>43869</v>
      </c>
      <c r="X98" s="40">
        <v>7749.05</v>
      </c>
      <c r="Y98" s="40">
        <v>6447.4948291000001</v>
      </c>
      <c r="Z98" s="40">
        <f t="shared" si="14"/>
        <v>1301.5551709000001</v>
      </c>
      <c r="AA98" s="43">
        <f t="shared" si="15"/>
        <v>0.16796319173318019</v>
      </c>
      <c r="AB98" s="64">
        <f t="shared" si="16"/>
        <v>1694045.8628965286</v>
      </c>
      <c r="AC98" s="64">
        <f t="shared" si="18"/>
        <v>1694041.2738764139</v>
      </c>
      <c r="AD98" s="39"/>
      <c r="AE98" s="39"/>
      <c r="AF98" s="39"/>
      <c r="AG98" s="39"/>
      <c r="AH98" s="39"/>
      <c r="AI98" s="39"/>
      <c r="AJ98" s="64"/>
      <c r="AK98" s="64"/>
    </row>
    <row r="99" spans="22:37" x14ac:dyDescent="0.25">
      <c r="V99" s="44">
        <v>43865</v>
      </c>
      <c r="W99" s="44">
        <f t="shared" si="17"/>
        <v>43869</v>
      </c>
      <c r="X99" s="40">
        <v>6577.6</v>
      </c>
      <c r="Y99" s="40">
        <v>7275.1755745</v>
      </c>
      <c r="Z99" s="40">
        <f t="shared" si="14"/>
        <v>-697.57557449999968</v>
      </c>
      <c r="AA99" s="43">
        <f t="shared" si="15"/>
        <v>0.1060532070207978</v>
      </c>
      <c r="AB99" s="64">
        <f t="shared" si="16"/>
        <v>486611.68213900458</v>
      </c>
      <c r="AC99" s="64">
        <f t="shared" si="18"/>
        <v>3996523.7372035589</v>
      </c>
      <c r="AD99" s="39"/>
      <c r="AE99" s="39"/>
      <c r="AF99" s="39"/>
      <c r="AG99" s="39"/>
      <c r="AH99" s="39"/>
      <c r="AI99" s="39"/>
      <c r="AJ99" s="64"/>
      <c r="AK99" s="64"/>
    </row>
    <row r="100" spans="22:37" x14ac:dyDescent="0.25">
      <c r="V100" s="44">
        <v>43866</v>
      </c>
      <c r="W100" s="44">
        <f t="shared" si="17"/>
        <v>43869</v>
      </c>
      <c r="X100" s="40">
        <v>6661.32</v>
      </c>
      <c r="Y100" s="40">
        <v>8091.2619883999996</v>
      </c>
      <c r="Z100" s="40">
        <f t="shared" si="14"/>
        <v>-1429.9419883999999</v>
      </c>
      <c r="AA100" s="43">
        <f t="shared" si="15"/>
        <v>0.21466345835359957</v>
      </c>
      <c r="AB100" s="64">
        <f t="shared" si="16"/>
        <v>2044734.0901893454</v>
      </c>
      <c r="AC100" s="64">
        <f t="shared" si="18"/>
        <v>536360.56420874642</v>
      </c>
      <c r="AD100" s="39"/>
      <c r="AE100" s="39"/>
      <c r="AF100" s="39"/>
      <c r="AG100" s="39"/>
      <c r="AH100" s="39"/>
      <c r="AI100" s="39"/>
      <c r="AJ100" s="64"/>
      <c r="AK100" s="64"/>
    </row>
    <row r="101" spans="22:37" x14ac:dyDescent="0.25">
      <c r="V101" s="44">
        <v>43867</v>
      </c>
      <c r="W101" s="44">
        <f t="shared" si="17"/>
        <v>43869</v>
      </c>
      <c r="X101" s="40">
        <v>6679.31</v>
      </c>
      <c r="Y101" s="40">
        <v>7029.1230587999999</v>
      </c>
      <c r="Z101" s="40">
        <f t="shared" si="14"/>
        <v>-349.81305879999945</v>
      </c>
      <c r="AA101" s="43">
        <f t="shared" si="15"/>
        <v>5.237263411939249E-2</v>
      </c>
      <c r="AB101" s="64">
        <f t="shared" si="16"/>
        <v>122369.17610701188</v>
      </c>
      <c r="AC101" s="64">
        <f t="shared" si="18"/>
        <v>1166678.5045588426</v>
      </c>
      <c r="AD101" s="39"/>
      <c r="AE101" s="39"/>
      <c r="AF101" s="39"/>
      <c r="AG101" s="39"/>
      <c r="AH101" s="39"/>
      <c r="AI101" s="39"/>
      <c r="AJ101" s="64"/>
      <c r="AK101" s="64"/>
    </row>
    <row r="102" spans="22:37" x14ac:dyDescent="0.25">
      <c r="V102" s="44">
        <v>43868</v>
      </c>
      <c r="W102" s="44">
        <f t="shared" si="17"/>
        <v>43869</v>
      </c>
      <c r="X102" s="40">
        <v>10595.82</v>
      </c>
      <c r="Y102" s="40">
        <v>10406.532234800001</v>
      </c>
      <c r="Z102" s="40">
        <f t="shared" si="14"/>
        <v>189.28776519999883</v>
      </c>
      <c r="AA102" s="43">
        <f t="shared" si="15"/>
        <v>1.78643809728741E-2</v>
      </c>
      <c r="AB102" s="64">
        <f t="shared" si="16"/>
        <v>35829.858054409888</v>
      </c>
      <c r="AC102" s="64">
        <f t="shared" si="18"/>
        <v>290629.69843747711</v>
      </c>
      <c r="AD102" s="39"/>
      <c r="AE102" s="39"/>
      <c r="AF102" s="39"/>
      <c r="AG102" s="39"/>
      <c r="AH102" s="39"/>
      <c r="AI102" s="39"/>
      <c r="AJ102" s="64"/>
      <c r="AK102" s="64"/>
    </row>
    <row r="103" spans="22:37" x14ac:dyDescent="0.25">
      <c r="V103" s="44">
        <v>43869</v>
      </c>
      <c r="W103" s="44">
        <f t="shared" si="17"/>
        <v>43869</v>
      </c>
      <c r="X103" s="40">
        <v>7047.64</v>
      </c>
      <c r="Y103" s="40">
        <v>6915.1690765000003</v>
      </c>
      <c r="Z103" s="40">
        <f t="shared" si="14"/>
        <v>132.47092350000003</v>
      </c>
      <c r="AA103" s="43">
        <f t="shared" si="15"/>
        <v>1.8796494074612213E-2</v>
      </c>
      <c r="AB103" s="64">
        <f t="shared" si="16"/>
        <v>17548.545572942858</v>
      </c>
      <c r="AC103" s="64">
        <f t="shared" si="18"/>
        <v>3228.1535007627231</v>
      </c>
      <c r="AD103" s="39"/>
      <c r="AE103" s="39"/>
      <c r="AF103" s="39"/>
      <c r="AG103" s="39"/>
      <c r="AH103" s="39"/>
      <c r="AI103" s="39"/>
      <c r="AJ103" s="64"/>
      <c r="AK103" s="64"/>
    </row>
    <row r="104" spans="22:37" x14ac:dyDescent="0.25">
      <c r="V104" s="44">
        <v>43870</v>
      </c>
      <c r="W104" s="44">
        <f t="shared" si="17"/>
        <v>43876</v>
      </c>
      <c r="X104" s="40">
        <v>5613.11</v>
      </c>
      <c r="Y104" s="40">
        <v>6482.9293795000003</v>
      </c>
      <c r="Z104" s="40">
        <f t="shared" si="14"/>
        <v>-869.81937950000065</v>
      </c>
      <c r="AA104" s="43">
        <f t="shared" si="15"/>
        <v>0.15496211182392661</v>
      </c>
      <c r="AB104" s="64">
        <f t="shared" si="16"/>
        <v>756585.75295376615</v>
      </c>
      <c r="AC104" s="64">
        <f t="shared" si="18"/>
        <v>1004585.8514878332</v>
      </c>
      <c r="AD104" s="39"/>
      <c r="AE104" s="39"/>
      <c r="AF104" s="39"/>
      <c r="AG104" s="39"/>
      <c r="AH104" s="39"/>
      <c r="AI104" s="39"/>
      <c r="AJ104" s="64"/>
      <c r="AK104" s="64"/>
    </row>
    <row r="105" spans="22:37" x14ac:dyDescent="0.25">
      <c r="V105" s="44">
        <v>43871</v>
      </c>
      <c r="W105" s="44">
        <f t="shared" si="17"/>
        <v>43876</v>
      </c>
      <c r="X105" s="40">
        <v>6013.66</v>
      </c>
      <c r="Y105" s="40">
        <v>4579.0552895000001</v>
      </c>
      <c r="Z105" s="40">
        <f t="shared" si="14"/>
        <v>1434.6047104999998</v>
      </c>
      <c r="AA105" s="43">
        <f t="shared" si="15"/>
        <v>0.23855766879071977</v>
      </c>
      <c r="AB105" s="64">
        <f t="shared" si="16"/>
        <v>2058090.6753887881</v>
      </c>
      <c r="AC105" s="64">
        <f t="shared" si="18"/>
        <v>5310370.3865723303</v>
      </c>
      <c r="AD105" s="39"/>
      <c r="AE105" s="39"/>
      <c r="AF105" s="39"/>
      <c r="AG105" s="39"/>
      <c r="AH105" s="39"/>
      <c r="AI105" s="39"/>
      <c r="AJ105" s="64"/>
      <c r="AK105" s="64"/>
    </row>
    <row r="106" spans="22:37" x14ac:dyDescent="0.25">
      <c r="V106" s="44">
        <v>43872</v>
      </c>
      <c r="W106" s="44">
        <f t="shared" si="17"/>
        <v>43876</v>
      </c>
      <c r="X106" s="40">
        <v>6027.11</v>
      </c>
      <c r="Y106" s="40">
        <v>6475.6922726000003</v>
      </c>
      <c r="Z106" s="40">
        <f t="shared" si="14"/>
        <v>-448.58227260000058</v>
      </c>
      <c r="AA106" s="43">
        <f t="shared" si="15"/>
        <v>7.4427424188375627E-2</v>
      </c>
      <c r="AB106" s="64">
        <f t="shared" si="16"/>
        <v>201226.05529098122</v>
      </c>
      <c r="AC106" s="64">
        <f t="shared" si="18"/>
        <v>3546393.2133172811</v>
      </c>
      <c r="AD106" s="39"/>
      <c r="AE106" s="39"/>
      <c r="AF106" s="39"/>
      <c r="AG106" s="39"/>
      <c r="AH106" s="39"/>
      <c r="AI106" s="39"/>
      <c r="AJ106" s="64"/>
      <c r="AK106" s="64"/>
    </row>
    <row r="107" spans="22:37" x14ac:dyDescent="0.25">
      <c r="V107" s="44">
        <v>43873</v>
      </c>
      <c r="W107" s="44">
        <f t="shared" si="17"/>
        <v>43876</v>
      </c>
      <c r="X107" s="40">
        <v>7572.11</v>
      </c>
      <c r="Y107" s="40">
        <v>6755.8990657000004</v>
      </c>
      <c r="Z107" s="40">
        <f t="shared" si="14"/>
        <v>816.21093429999928</v>
      </c>
      <c r="AA107" s="43">
        <f t="shared" si="15"/>
        <v>0.10779174289596946</v>
      </c>
      <c r="AB107" s="64">
        <f t="shared" si="16"/>
        <v>666200.28927087772</v>
      </c>
      <c r="AC107" s="64">
        <f t="shared" si="18"/>
        <v>1599701.8562203858</v>
      </c>
      <c r="AD107" s="39"/>
      <c r="AE107" s="39"/>
      <c r="AF107" s="39"/>
      <c r="AG107" s="39"/>
      <c r="AH107" s="39"/>
      <c r="AI107" s="39"/>
      <c r="AJ107" s="64"/>
      <c r="AK107" s="64"/>
    </row>
    <row r="108" spans="22:37" x14ac:dyDescent="0.25">
      <c r="V108" s="44">
        <v>43874</v>
      </c>
      <c r="W108" s="44">
        <f t="shared" si="17"/>
        <v>43876</v>
      </c>
      <c r="X108" s="40">
        <v>6997.54</v>
      </c>
      <c r="Y108" s="40">
        <v>6978.3125902000002</v>
      </c>
      <c r="Z108" s="40">
        <f t="shared" si="14"/>
        <v>19.227409799999805</v>
      </c>
      <c r="AA108" s="43">
        <f t="shared" si="15"/>
        <v>2.7477384623738922E-3</v>
      </c>
      <c r="AB108" s="64">
        <f t="shared" si="16"/>
        <v>369.69328761712853</v>
      </c>
      <c r="AC108" s="64">
        <f t="shared" si="18"/>
        <v>635182.73832444125</v>
      </c>
      <c r="AD108" s="39"/>
      <c r="AE108" s="39"/>
      <c r="AF108" s="39"/>
      <c r="AG108" s="39"/>
      <c r="AH108" s="39"/>
      <c r="AI108" s="39"/>
      <c r="AJ108" s="64"/>
      <c r="AK108" s="64"/>
    </row>
    <row r="109" spans="22:37" x14ac:dyDescent="0.25">
      <c r="V109" s="44">
        <v>43875</v>
      </c>
      <c r="W109" s="44">
        <f t="shared" si="17"/>
        <v>43876</v>
      </c>
      <c r="X109" s="40">
        <v>10849.77</v>
      </c>
      <c r="Y109" s="40">
        <v>10017.2442397</v>
      </c>
      <c r="Z109" s="40">
        <f t="shared" si="14"/>
        <v>832.52576030000091</v>
      </c>
      <c r="AA109" s="43">
        <f t="shared" si="15"/>
        <v>7.673211139959657E-2</v>
      </c>
      <c r="AB109" s="64">
        <f t="shared" si="16"/>
        <v>693099.14156309457</v>
      </c>
      <c r="AC109" s="64">
        <f t="shared" si="18"/>
        <v>661454.20692602266</v>
      </c>
      <c r="AD109" s="39"/>
      <c r="AE109" s="39"/>
      <c r="AF109" s="39"/>
      <c r="AG109" s="39"/>
      <c r="AH109" s="39"/>
      <c r="AI109" s="39"/>
      <c r="AJ109" s="64"/>
      <c r="AK109" s="64"/>
    </row>
    <row r="110" spans="22:37" x14ac:dyDescent="0.25">
      <c r="V110" s="44">
        <v>43876</v>
      </c>
      <c r="W110" s="44">
        <f t="shared" si="17"/>
        <v>43876</v>
      </c>
      <c r="X110" s="40">
        <v>7823.21</v>
      </c>
      <c r="Y110" s="40">
        <v>7386.3282397000003</v>
      </c>
      <c r="Z110" s="40">
        <f t="shared" si="14"/>
        <v>436.88176029999977</v>
      </c>
      <c r="AA110" s="43">
        <f t="shared" si="15"/>
        <v>5.584430947143177E-2</v>
      </c>
      <c r="AB110" s="64">
        <f t="shared" si="16"/>
        <v>190865.67248282646</v>
      </c>
      <c r="AC110" s="64">
        <f t="shared" si="18"/>
        <v>156534.17473600092</v>
      </c>
      <c r="AD110" s="39"/>
      <c r="AE110" s="39"/>
      <c r="AF110" s="39"/>
      <c r="AG110" s="39"/>
      <c r="AH110" s="39"/>
      <c r="AI110" s="39"/>
      <c r="AJ110" s="64"/>
      <c r="AK110" s="64"/>
    </row>
    <row r="111" spans="22:37" x14ac:dyDescent="0.25">
      <c r="V111" s="44">
        <v>43877</v>
      </c>
      <c r="W111" s="44">
        <f t="shared" si="17"/>
        <v>43883</v>
      </c>
      <c r="X111" s="40">
        <v>5461.43</v>
      </c>
      <c r="Y111" s="40">
        <v>6911.1216495999997</v>
      </c>
      <c r="Z111" s="40">
        <f t="shared" si="14"/>
        <v>-1449.6916495999994</v>
      </c>
      <c r="AA111" s="43">
        <f t="shared" si="15"/>
        <v>0.26544177067178365</v>
      </c>
      <c r="AB111" s="64">
        <f t="shared" si="16"/>
        <v>2101605.8789199675</v>
      </c>
      <c r="AC111" s="64">
        <f t="shared" si="18"/>
        <v>3559159.2309417105</v>
      </c>
      <c r="AD111" s="39"/>
      <c r="AE111" s="39"/>
      <c r="AF111" s="39"/>
      <c r="AG111" s="39"/>
      <c r="AH111" s="39"/>
      <c r="AI111" s="39"/>
      <c r="AJ111" s="64"/>
      <c r="AK111" s="64"/>
    </row>
    <row r="112" spans="22:37" x14ac:dyDescent="0.25">
      <c r="V112" s="44">
        <v>43878</v>
      </c>
      <c r="W112" s="44">
        <f t="shared" si="17"/>
        <v>43883</v>
      </c>
      <c r="X112" s="40">
        <v>4368.66</v>
      </c>
      <c r="Y112" s="40">
        <v>5167.7147469000001</v>
      </c>
      <c r="Z112" s="40">
        <f t="shared" si="14"/>
        <v>-799.05474690000028</v>
      </c>
      <c r="AA112" s="43">
        <f t="shared" si="15"/>
        <v>0.18290614213511702</v>
      </c>
      <c r="AB112" s="64">
        <f t="shared" si="16"/>
        <v>638488.48854342347</v>
      </c>
      <c r="AC112" s="64">
        <f t="shared" si="18"/>
        <v>423328.37915504817</v>
      </c>
      <c r="AD112" s="39"/>
      <c r="AE112" s="39"/>
      <c r="AF112" s="39"/>
      <c r="AG112" s="39"/>
      <c r="AH112" s="39"/>
      <c r="AI112" s="39"/>
      <c r="AJ112" s="64"/>
      <c r="AK112" s="64"/>
    </row>
    <row r="113" spans="22:37" x14ac:dyDescent="0.25">
      <c r="V113" s="44">
        <v>43879</v>
      </c>
      <c r="W113" s="44">
        <f t="shared" si="17"/>
        <v>43883</v>
      </c>
      <c r="X113" s="40">
        <v>5443.79</v>
      </c>
      <c r="Y113" s="40">
        <v>6335.6917801999998</v>
      </c>
      <c r="Z113" s="40">
        <f t="shared" si="14"/>
        <v>-891.90178019999985</v>
      </c>
      <c r="AA113" s="43">
        <f t="shared" si="15"/>
        <v>0.16383838836545861</v>
      </c>
      <c r="AB113" s="64">
        <f t="shared" si="16"/>
        <v>795488.78552392882</v>
      </c>
      <c r="AC113" s="64">
        <f t="shared" si="18"/>
        <v>8620.571592611228</v>
      </c>
      <c r="AD113" s="39"/>
      <c r="AE113" s="39"/>
      <c r="AF113" s="39"/>
      <c r="AG113" s="39"/>
      <c r="AH113" s="39"/>
      <c r="AI113" s="39"/>
      <c r="AJ113" s="64"/>
      <c r="AK113" s="64"/>
    </row>
    <row r="114" spans="22:37" x14ac:dyDescent="0.25">
      <c r="V114" s="44">
        <v>43880</v>
      </c>
      <c r="W114" s="44">
        <f t="shared" si="17"/>
        <v>43883</v>
      </c>
      <c r="X114" s="40">
        <v>6162.16</v>
      </c>
      <c r="Y114" s="40">
        <v>7248.5255905000004</v>
      </c>
      <c r="Z114" s="40">
        <f t="shared" si="14"/>
        <v>-1086.3655905000005</v>
      </c>
      <c r="AA114" s="43">
        <f t="shared" si="15"/>
        <v>0.17629623224648508</v>
      </c>
      <c r="AB114" s="64">
        <f t="shared" si="16"/>
        <v>1180190.1962224147</v>
      </c>
      <c r="AC114" s="64">
        <f t="shared" si="18"/>
        <v>37816.173516394643</v>
      </c>
      <c r="AD114" s="39"/>
      <c r="AE114" s="39"/>
      <c r="AF114" s="39"/>
      <c r="AG114" s="39"/>
      <c r="AH114" s="39"/>
      <c r="AI114" s="39"/>
      <c r="AJ114" s="64"/>
      <c r="AK114" s="64"/>
    </row>
    <row r="115" spans="22:37" x14ac:dyDescent="0.25">
      <c r="V115" s="44">
        <v>43881</v>
      </c>
      <c r="W115" s="44">
        <f t="shared" si="17"/>
        <v>43883</v>
      </c>
      <c r="X115" s="40">
        <v>10815.95</v>
      </c>
      <c r="Y115" s="40">
        <v>7054.7642690000002</v>
      </c>
      <c r="Z115" s="40">
        <f t="shared" si="14"/>
        <v>3761.1857310000005</v>
      </c>
      <c r="AA115" s="43">
        <f t="shared" si="15"/>
        <v>0.34774437113707074</v>
      </c>
      <c r="AB115" s="64">
        <f t="shared" si="16"/>
        <v>14146518.103078008</v>
      </c>
      <c r="AC115" s="64">
        <f t="shared" si="18"/>
        <v>23498753.814576406</v>
      </c>
      <c r="AD115" s="39"/>
      <c r="AE115" s="39"/>
      <c r="AF115" s="39"/>
      <c r="AG115" s="39"/>
      <c r="AH115" s="39"/>
      <c r="AI115" s="39"/>
      <c r="AJ115" s="64"/>
      <c r="AK115" s="64"/>
    </row>
    <row r="116" spans="22:37" x14ac:dyDescent="0.25">
      <c r="V116" s="44">
        <v>43882</v>
      </c>
      <c r="W116" s="44">
        <f t="shared" si="17"/>
        <v>43883</v>
      </c>
      <c r="X116" s="40">
        <v>11026</v>
      </c>
      <c r="Y116" s="40">
        <v>11025.9966792</v>
      </c>
      <c r="Z116" s="40">
        <f t="shared" si="14"/>
        <v>3.3208000004378846E-3</v>
      </c>
      <c r="AA116" s="43">
        <f t="shared" si="15"/>
        <v>3.0117903142008751E-7</v>
      </c>
      <c r="AB116" s="64">
        <f t="shared" si="16"/>
        <v>1.1027712642908255E-5</v>
      </c>
      <c r="AC116" s="64">
        <f t="shared" si="18"/>
        <v>14146493.122797882</v>
      </c>
      <c r="AD116" s="39"/>
      <c r="AE116" s="39"/>
      <c r="AF116" s="39"/>
      <c r="AG116" s="39"/>
      <c r="AH116" s="39"/>
      <c r="AI116" s="39"/>
      <c r="AJ116" s="64"/>
      <c r="AK116" s="64"/>
    </row>
    <row r="117" spans="22:37" x14ac:dyDescent="0.25">
      <c r="V117" s="44">
        <v>43883</v>
      </c>
      <c r="W117" s="44">
        <f t="shared" si="17"/>
        <v>43883</v>
      </c>
      <c r="X117" s="40">
        <v>6992.59</v>
      </c>
      <c r="Y117" s="40">
        <v>8011.0561587000002</v>
      </c>
      <c r="Z117" s="40">
        <f t="shared" si="14"/>
        <v>-1018.4661587000001</v>
      </c>
      <c r="AA117" s="43">
        <f t="shared" si="15"/>
        <v>0.14564934576458793</v>
      </c>
      <c r="AB117" s="64">
        <f t="shared" si="16"/>
        <v>1037273.3164171337</v>
      </c>
      <c r="AC117" s="64">
        <f t="shared" si="18"/>
        <v>1037280.0806730019</v>
      </c>
      <c r="AD117" s="39"/>
      <c r="AE117" s="39"/>
      <c r="AF117" s="39"/>
      <c r="AG117" s="39"/>
      <c r="AH117" s="39"/>
      <c r="AI117" s="39"/>
      <c r="AJ117" s="64"/>
      <c r="AK117" s="64"/>
    </row>
    <row r="118" spans="22:37" x14ac:dyDescent="0.25">
      <c r="V118" s="44">
        <v>43884</v>
      </c>
      <c r="W118" s="44">
        <f t="shared" si="17"/>
        <v>43890</v>
      </c>
      <c r="X118" s="40">
        <v>8896.65</v>
      </c>
      <c r="Y118" s="40">
        <v>7768.2567510999997</v>
      </c>
      <c r="Z118" s="40">
        <f t="shared" si="14"/>
        <v>1128.3932488999999</v>
      </c>
      <c r="AA118" s="43">
        <f t="shared" si="15"/>
        <v>0.12683349900243349</v>
      </c>
      <c r="AB118" s="64">
        <f t="shared" si="16"/>
        <v>1273271.3241630972</v>
      </c>
      <c r="AC118" s="64">
        <f t="shared" si="18"/>
        <v>4609005.3160006227</v>
      </c>
      <c r="AD118" s="39"/>
      <c r="AE118" s="39"/>
      <c r="AF118" s="39"/>
      <c r="AG118" s="39"/>
      <c r="AH118" s="39"/>
      <c r="AI118" s="39"/>
      <c r="AJ118" s="64"/>
      <c r="AK118" s="64"/>
    </row>
    <row r="119" spans="22:37" x14ac:dyDescent="0.25">
      <c r="V119" s="44">
        <v>43885</v>
      </c>
      <c r="W119" s="44">
        <f t="shared" si="17"/>
        <v>43890</v>
      </c>
      <c r="X119" s="40">
        <v>5680.24</v>
      </c>
      <c r="Y119" s="40">
        <v>5270.5743524999998</v>
      </c>
      <c r="Z119" s="40">
        <f t="shared" si="14"/>
        <v>409.66564749999998</v>
      </c>
      <c r="AA119" s="43">
        <f t="shared" si="15"/>
        <v>7.2121186340717999E-2</v>
      </c>
      <c r="AB119" s="64">
        <f t="shared" si="16"/>
        <v>167825.94274159425</v>
      </c>
      <c r="AC119" s="64">
        <f t="shared" si="18"/>
        <v>516569.36501419713</v>
      </c>
      <c r="AD119" s="39"/>
      <c r="AE119" s="39"/>
      <c r="AF119" s="39"/>
      <c r="AG119" s="39"/>
      <c r="AH119" s="39"/>
      <c r="AI119" s="39"/>
      <c r="AJ119" s="64"/>
      <c r="AK119" s="64"/>
    </row>
    <row r="120" spans="22:37" x14ac:dyDescent="0.25">
      <c r="V120" s="44">
        <v>43886</v>
      </c>
      <c r="W120" s="44">
        <f t="shared" si="17"/>
        <v>43890</v>
      </c>
      <c r="X120" s="40">
        <v>8777.32</v>
      </c>
      <c r="Y120" s="40">
        <v>6440.0044017</v>
      </c>
      <c r="Z120" s="40">
        <f t="shared" si="14"/>
        <v>2337.3155982999997</v>
      </c>
      <c r="AA120" s="43">
        <f t="shared" si="15"/>
        <v>0.26629034811309144</v>
      </c>
      <c r="AB120" s="64">
        <f t="shared" si="16"/>
        <v>5463044.2060564859</v>
      </c>
      <c r="AC120" s="64">
        <f t="shared" si="18"/>
        <v>3715834.3328192411</v>
      </c>
      <c r="AD120" s="39"/>
      <c r="AE120" s="39"/>
      <c r="AF120" s="39"/>
      <c r="AG120" s="39"/>
      <c r="AH120" s="39"/>
      <c r="AI120" s="39"/>
      <c r="AJ120" s="64"/>
      <c r="AK120" s="64"/>
    </row>
    <row r="121" spans="22:37" x14ac:dyDescent="0.25">
      <c r="V121" s="44">
        <v>43887</v>
      </c>
      <c r="W121" s="44">
        <f t="shared" si="17"/>
        <v>43890</v>
      </c>
      <c r="X121" s="40">
        <v>11511.57</v>
      </c>
      <c r="Y121" s="40">
        <v>10957.2109112</v>
      </c>
      <c r="Z121" s="40">
        <f t="shared" si="14"/>
        <v>554.35908879999988</v>
      </c>
      <c r="AA121" s="43">
        <f t="shared" si="15"/>
        <v>4.8156688340513058E-2</v>
      </c>
      <c r="AB121" s="64">
        <f t="shared" si="16"/>
        <v>307313.99933516613</v>
      </c>
      <c r="AC121" s="64">
        <f t="shared" si="18"/>
        <v>3178933.914768423</v>
      </c>
      <c r="AD121" s="39"/>
      <c r="AE121" s="39"/>
      <c r="AF121" s="39"/>
      <c r="AG121" s="39"/>
      <c r="AH121" s="39"/>
      <c r="AI121" s="39"/>
      <c r="AJ121" s="64"/>
      <c r="AK121" s="64"/>
    </row>
    <row r="122" spans="22:37" x14ac:dyDescent="0.25">
      <c r="V122" s="44">
        <v>43888</v>
      </c>
      <c r="W122" s="44">
        <f t="shared" si="17"/>
        <v>43890</v>
      </c>
      <c r="X122" s="40">
        <v>9964</v>
      </c>
      <c r="Y122" s="40">
        <v>10641.084012200001</v>
      </c>
      <c r="Z122" s="40">
        <f t="shared" si="14"/>
        <v>-677.08401220000087</v>
      </c>
      <c r="AA122" s="43">
        <f t="shared" si="15"/>
        <v>6.7953032135688568E-2</v>
      </c>
      <c r="AB122" s="64">
        <f t="shared" si="16"/>
        <v>458442.75957685092</v>
      </c>
      <c r="AC122" s="64">
        <f t="shared" si="18"/>
        <v>1516452.1110004981</v>
      </c>
      <c r="AD122" s="39"/>
      <c r="AE122" s="39"/>
      <c r="AF122" s="39"/>
      <c r="AG122" s="39"/>
      <c r="AH122" s="39"/>
      <c r="AI122" s="39"/>
      <c r="AJ122" s="64"/>
      <c r="AK122" s="64"/>
    </row>
    <row r="123" spans="22:37" x14ac:dyDescent="0.25">
      <c r="V123" s="44">
        <v>43889</v>
      </c>
      <c r="W123" s="44">
        <f t="shared" si="17"/>
        <v>43890</v>
      </c>
      <c r="X123" s="40">
        <v>14548.65</v>
      </c>
      <c r="Y123" s="40">
        <v>13946.862598899999</v>
      </c>
      <c r="Z123" s="40">
        <f t="shared" si="14"/>
        <v>601.78740110000035</v>
      </c>
      <c r="AA123" s="43">
        <f t="shared" si="15"/>
        <v>4.1363796716533861E-2</v>
      </c>
      <c r="AB123" s="64">
        <f t="shared" si="16"/>
        <v>362148.07612269273</v>
      </c>
      <c r="AC123" s="64">
        <f t="shared" si="18"/>
        <v>1635512.0917559424</v>
      </c>
      <c r="AD123" s="39"/>
      <c r="AE123" s="39"/>
      <c r="AF123" s="39"/>
      <c r="AG123" s="39"/>
      <c r="AH123" s="39"/>
      <c r="AI123" s="39"/>
      <c r="AJ123" s="64"/>
      <c r="AK123" s="64"/>
    </row>
    <row r="124" spans="22:37" x14ac:dyDescent="0.25">
      <c r="V124" s="44">
        <v>43890</v>
      </c>
      <c r="W124" s="44">
        <f t="shared" si="17"/>
        <v>43890</v>
      </c>
      <c r="X124" s="40">
        <v>11971.74</v>
      </c>
      <c r="Y124" s="40">
        <v>13068.269093299999</v>
      </c>
      <c r="Z124" s="40">
        <f t="shared" si="14"/>
        <v>-1096.5290932999997</v>
      </c>
      <c r="AA124" s="43">
        <f t="shared" si="15"/>
        <v>9.1593126253994794E-2</v>
      </c>
      <c r="AB124" s="64">
        <f t="shared" si="16"/>
        <v>1202376.0524533193</v>
      </c>
      <c r="AC124" s="64">
        <f t="shared" si="18"/>
        <v>2884278.9151511053</v>
      </c>
      <c r="AD124" s="39"/>
      <c r="AE124" s="39"/>
      <c r="AF124" s="39"/>
      <c r="AG124" s="39"/>
      <c r="AH124" s="39"/>
      <c r="AI124" s="39"/>
      <c r="AJ124" s="64"/>
      <c r="AK124" s="64"/>
    </row>
    <row r="125" spans="22:37" x14ac:dyDescent="0.25">
      <c r="V125" s="44">
        <v>43891</v>
      </c>
      <c r="W125" s="44">
        <f t="shared" si="17"/>
        <v>43897</v>
      </c>
      <c r="X125" s="40">
        <v>12041.73</v>
      </c>
      <c r="Y125" s="40">
        <v>9833.5819214999992</v>
      </c>
      <c r="Z125" s="40">
        <f t="shared" si="14"/>
        <v>2208.1480785000003</v>
      </c>
      <c r="AA125" s="43">
        <f t="shared" si="15"/>
        <v>0.18337465451392784</v>
      </c>
      <c r="AB125" s="64">
        <f t="shared" si="16"/>
        <v>4875917.9365832433</v>
      </c>
      <c r="AC125" s="64">
        <f t="shared" si="18"/>
        <v>10920891.209816046</v>
      </c>
      <c r="AD125" s="39"/>
      <c r="AE125" s="39"/>
      <c r="AF125" s="39"/>
      <c r="AG125" s="39"/>
      <c r="AH125" s="39"/>
      <c r="AI125" s="39"/>
      <c r="AJ125" s="64"/>
      <c r="AK125" s="64"/>
    </row>
    <row r="126" spans="22:37" x14ac:dyDescent="0.25">
      <c r="V126" s="44">
        <v>43892</v>
      </c>
      <c r="W126" s="44">
        <f t="shared" si="17"/>
        <v>43897</v>
      </c>
      <c r="X126" s="40">
        <v>7616.96</v>
      </c>
      <c r="Y126" s="40">
        <v>6853.1127023999998</v>
      </c>
      <c r="Z126" s="40">
        <f t="shared" si="14"/>
        <v>763.84729760000027</v>
      </c>
      <c r="AA126" s="43">
        <f t="shared" si="15"/>
        <v>0.10028243519724409</v>
      </c>
      <c r="AB126" s="64">
        <f t="shared" si="16"/>
        <v>583462.69405082334</v>
      </c>
      <c r="AC126" s="64">
        <f t="shared" si="18"/>
        <v>2086004.7457083501</v>
      </c>
      <c r="AD126" s="39"/>
      <c r="AE126" s="39"/>
      <c r="AF126" s="39"/>
      <c r="AG126" s="39"/>
      <c r="AH126" s="39"/>
      <c r="AI126" s="39"/>
      <c r="AJ126" s="64"/>
      <c r="AK126" s="64"/>
    </row>
    <row r="127" spans="22:37" x14ac:dyDescent="0.25">
      <c r="V127" s="44">
        <v>43893</v>
      </c>
      <c r="W127" s="44">
        <f t="shared" si="17"/>
        <v>43897</v>
      </c>
      <c r="X127" s="40">
        <v>11562.98</v>
      </c>
      <c r="Y127" s="40">
        <v>8269.8400750000001</v>
      </c>
      <c r="Z127" s="40">
        <f t="shared" si="14"/>
        <v>3293.1399249999995</v>
      </c>
      <c r="AA127" s="43">
        <f t="shared" si="15"/>
        <v>0.28480027856140888</v>
      </c>
      <c r="AB127" s="64">
        <f t="shared" si="16"/>
        <v>10844770.565629002</v>
      </c>
      <c r="AC127" s="64">
        <f t="shared" si="18"/>
        <v>6397321.1950199911</v>
      </c>
      <c r="AD127" s="39"/>
      <c r="AE127" s="39"/>
      <c r="AF127" s="39"/>
      <c r="AG127" s="39"/>
      <c r="AH127" s="39"/>
      <c r="AI127" s="39"/>
      <c r="AJ127" s="64"/>
      <c r="AK127" s="64"/>
    </row>
    <row r="128" spans="22:37" x14ac:dyDescent="0.25">
      <c r="V128" s="44">
        <v>43894</v>
      </c>
      <c r="W128" s="44">
        <f t="shared" si="17"/>
        <v>43897</v>
      </c>
      <c r="X128" s="40">
        <v>11288.19</v>
      </c>
      <c r="Y128" s="40">
        <v>8998.6421522000001</v>
      </c>
      <c r="Z128" s="40">
        <f t="shared" si="14"/>
        <v>2289.5478478000005</v>
      </c>
      <c r="AA128" s="43">
        <f t="shared" si="15"/>
        <v>0.20282683475384453</v>
      </c>
      <c r="AB128" s="64">
        <f t="shared" si="16"/>
        <v>5242029.347365614</v>
      </c>
      <c r="AC128" s="64">
        <f t="shared" si="18"/>
        <v>1007197.0574186088</v>
      </c>
      <c r="AD128" s="39"/>
      <c r="AE128" s="39"/>
      <c r="AF128" s="39"/>
      <c r="AG128" s="39"/>
      <c r="AH128" s="39"/>
      <c r="AI128" s="39"/>
      <c r="AJ128" s="64"/>
      <c r="AK128" s="64"/>
    </row>
    <row r="129" spans="22:37" x14ac:dyDescent="0.25">
      <c r="V129" s="44">
        <v>43895</v>
      </c>
      <c r="W129" s="44">
        <f t="shared" si="17"/>
        <v>43897</v>
      </c>
      <c r="X129" s="40">
        <v>12098.43</v>
      </c>
      <c r="Y129" s="40">
        <v>9247.5318874000004</v>
      </c>
      <c r="Z129" s="40">
        <f t="shared" si="14"/>
        <v>2850.8981125999999</v>
      </c>
      <c r="AA129" s="43">
        <f t="shared" si="15"/>
        <v>0.235641989299438</v>
      </c>
      <c r="AB129" s="64">
        <f t="shared" si="16"/>
        <v>8127620.0484262416</v>
      </c>
      <c r="AC129" s="64">
        <f t="shared" si="18"/>
        <v>315114.11979102949</v>
      </c>
      <c r="AD129" s="39"/>
      <c r="AE129" s="39"/>
      <c r="AF129" s="39"/>
      <c r="AG129" s="39"/>
      <c r="AH129" s="39"/>
      <c r="AI129" s="39"/>
      <c r="AJ129" s="64"/>
      <c r="AK129" s="64"/>
    </row>
    <row r="130" spans="22:37" x14ac:dyDescent="0.25">
      <c r="V130" s="44">
        <v>43896</v>
      </c>
      <c r="W130" s="44">
        <f t="shared" si="17"/>
        <v>43897</v>
      </c>
      <c r="X130" s="40">
        <v>12157.66</v>
      </c>
      <c r="Y130" s="40">
        <v>11866.748938700001</v>
      </c>
      <c r="Z130" s="40">
        <f t="shared" si="14"/>
        <v>290.91106129999935</v>
      </c>
      <c r="AA130" s="43">
        <f t="shared" si="15"/>
        <v>2.3928211621315233E-2</v>
      </c>
      <c r="AB130" s="64">
        <f t="shared" si="16"/>
        <v>84629.245586691977</v>
      </c>
      <c r="AC130" s="64">
        <f t="shared" si="18"/>
        <v>6553533.7028236715</v>
      </c>
      <c r="AD130" s="39"/>
      <c r="AE130" s="39"/>
      <c r="AF130" s="39"/>
      <c r="AG130" s="39"/>
      <c r="AH130" s="39"/>
      <c r="AI130" s="39"/>
      <c r="AJ130" s="64"/>
      <c r="AK130" s="64"/>
    </row>
    <row r="131" spans="22:37" x14ac:dyDescent="0.25">
      <c r="V131" s="44">
        <v>43897</v>
      </c>
      <c r="W131" s="44">
        <f t="shared" si="17"/>
        <v>43897</v>
      </c>
      <c r="X131" s="40">
        <v>13970.61</v>
      </c>
      <c r="Y131" s="40">
        <v>13848.1453752</v>
      </c>
      <c r="Z131" s="40">
        <f t="shared" si="14"/>
        <v>122.46462480000082</v>
      </c>
      <c r="AA131" s="43">
        <f t="shared" si="15"/>
        <v>8.7658752767417331E-3</v>
      </c>
      <c r="AB131" s="64">
        <f t="shared" si="16"/>
        <v>14997.584327404977</v>
      </c>
      <c r="AC131" s="64">
        <f t="shared" si="18"/>
        <v>28374.201969548038</v>
      </c>
      <c r="AD131" s="39"/>
      <c r="AE131" s="39"/>
      <c r="AF131" s="39"/>
      <c r="AG131" s="39"/>
      <c r="AH131" s="39"/>
      <c r="AI131" s="39"/>
      <c r="AJ131" s="64"/>
      <c r="AK131" s="64"/>
    </row>
    <row r="132" spans="22:37" x14ac:dyDescent="0.25">
      <c r="V132" s="44">
        <v>43898</v>
      </c>
      <c r="W132" s="44">
        <f t="shared" si="17"/>
        <v>43904</v>
      </c>
      <c r="X132" s="40">
        <v>11873.21</v>
      </c>
      <c r="Y132" s="40">
        <v>12119.8096523</v>
      </c>
      <c r="Z132" s="40">
        <f t="shared" ref="Z132:Z195" si="19">X132-Y132</f>
        <v>-246.59965230000125</v>
      </c>
      <c r="AA132" s="43">
        <f t="shared" ref="AA132:AA195" si="20">ABS(Z132)/X132</f>
        <v>2.076941722583878E-2</v>
      </c>
      <c r="AB132" s="64">
        <f t="shared" ref="AB132:AB195" si="21">Z132^2</f>
        <v>60811.388514481514</v>
      </c>
      <c r="AC132" s="64">
        <f t="shared" si="18"/>
        <v>136208.44063134713</v>
      </c>
      <c r="AD132" s="39"/>
      <c r="AE132" s="39"/>
      <c r="AF132" s="39"/>
      <c r="AG132" s="39"/>
      <c r="AH132" s="39"/>
      <c r="AI132" s="39"/>
      <c r="AJ132" s="64"/>
      <c r="AK132" s="64"/>
    </row>
    <row r="133" spans="22:37" x14ac:dyDescent="0.25">
      <c r="V133" s="44">
        <v>43899</v>
      </c>
      <c r="W133" s="44">
        <f t="shared" ref="W133:W196" si="22">V133+7-WEEKDAY(V133)</f>
        <v>43904</v>
      </c>
      <c r="X133" s="40">
        <v>7726.4</v>
      </c>
      <c r="Y133" s="40">
        <v>9293.3590824000003</v>
      </c>
      <c r="Z133" s="40">
        <f t="shared" si="19"/>
        <v>-1566.9590824000006</v>
      </c>
      <c r="AA133" s="43">
        <f t="shared" si="20"/>
        <v>0.20280584520604689</v>
      </c>
      <c r="AB133" s="64">
        <f t="shared" si="21"/>
        <v>2455360.765915852</v>
      </c>
      <c r="AC133" s="64">
        <f t="shared" ref="AC133:AC196" si="23">(Z132-Z133)^2</f>
        <v>1743349.0246539952</v>
      </c>
      <c r="AD133" s="39"/>
      <c r="AE133" s="39"/>
      <c r="AF133" s="39"/>
      <c r="AG133" s="39"/>
      <c r="AH133" s="39"/>
      <c r="AI133" s="39"/>
      <c r="AJ133" s="64"/>
      <c r="AK133" s="64"/>
    </row>
    <row r="134" spans="22:37" x14ac:dyDescent="0.25">
      <c r="V134" s="44">
        <v>43900</v>
      </c>
      <c r="W134" s="44">
        <f t="shared" si="22"/>
        <v>43904</v>
      </c>
      <c r="X134" s="40">
        <v>9998.15</v>
      </c>
      <c r="Y134" s="40">
        <v>11696.857236100001</v>
      </c>
      <c r="Z134" s="40">
        <f t="shared" si="19"/>
        <v>-1698.707236100001</v>
      </c>
      <c r="AA134" s="43">
        <f t="shared" si="20"/>
        <v>0.16990215550876922</v>
      </c>
      <c r="AB134" s="64">
        <f t="shared" si="21"/>
        <v>2885606.2739785044</v>
      </c>
      <c r="AC134" s="64">
        <f t="shared" si="23"/>
        <v>17357.57600335891</v>
      </c>
      <c r="AD134" s="39"/>
      <c r="AE134" s="39"/>
      <c r="AF134" s="39"/>
      <c r="AG134" s="39"/>
      <c r="AH134" s="39"/>
      <c r="AI134" s="39"/>
      <c r="AJ134" s="64"/>
      <c r="AK134" s="64"/>
    </row>
    <row r="135" spans="22:37" x14ac:dyDescent="0.25">
      <c r="V135" s="44">
        <v>43901</v>
      </c>
      <c r="W135" s="44">
        <f t="shared" si="22"/>
        <v>43904</v>
      </c>
      <c r="X135" s="40">
        <v>10927.85</v>
      </c>
      <c r="Y135" s="40">
        <v>12841.4818151</v>
      </c>
      <c r="Z135" s="40">
        <f t="shared" si="19"/>
        <v>-1913.6318150999996</v>
      </c>
      <c r="AA135" s="43">
        <f t="shared" si="20"/>
        <v>0.17511512466770679</v>
      </c>
      <c r="AB135" s="64">
        <f t="shared" si="21"/>
        <v>3661986.7237629192</v>
      </c>
      <c r="AC135" s="64">
        <f t="shared" si="23"/>
        <v>46192.574658326652</v>
      </c>
      <c r="AD135" s="39"/>
      <c r="AE135" s="39"/>
      <c r="AF135" s="39"/>
      <c r="AG135" s="39"/>
      <c r="AH135" s="39"/>
      <c r="AI135" s="39"/>
      <c r="AJ135" s="64"/>
      <c r="AK135" s="64"/>
    </row>
    <row r="136" spans="22:37" x14ac:dyDescent="0.25">
      <c r="V136" s="44">
        <v>43902</v>
      </c>
      <c r="W136" s="44">
        <f t="shared" si="22"/>
        <v>43904</v>
      </c>
      <c r="X136" s="40">
        <v>9976.0499999999993</v>
      </c>
      <c r="Y136" s="40">
        <v>13871.701785699999</v>
      </c>
      <c r="Z136" s="40">
        <f t="shared" si="19"/>
        <v>-3895.6517856999999</v>
      </c>
      <c r="AA136" s="43">
        <f t="shared" si="20"/>
        <v>0.39050042709288746</v>
      </c>
      <c r="AB136" s="64">
        <f t="shared" si="21"/>
        <v>15176102.835427597</v>
      </c>
      <c r="AC136" s="64">
        <f t="shared" si="23"/>
        <v>3928403.1638572263</v>
      </c>
      <c r="AD136" s="39"/>
      <c r="AE136" s="39"/>
      <c r="AF136" s="39"/>
      <c r="AG136" s="39"/>
      <c r="AH136" s="39"/>
      <c r="AI136" s="39"/>
      <c r="AJ136" s="64"/>
      <c r="AK136" s="64"/>
    </row>
    <row r="137" spans="22:37" x14ac:dyDescent="0.25">
      <c r="V137" s="44">
        <v>43903</v>
      </c>
      <c r="W137" s="44">
        <f t="shared" si="22"/>
        <v>43904</v>
      </c>
      <c r="X137" s="40">
        <v>14030.56</v>
      </c>
      <c r="Y137" s="40">
        <v>15651.089990300001</v>
      </c>
      <c r="Z137" s="40">
        <f t="shared" si="19"/>
        <v>-1620.5299903000014</v>
      </c>
      <c r="AA137" s="43">
        <f t="shared" si="20"/>
        <v>0.11550002211600972</v>
      </c>
      <c r="AB137" s="64">
        <f t="shared" si="21"/>
        <v>2626117.4494617227</v>
      </c>
      <c r="AC137" s="64">
        <f t="shared" si="23"/>
        <v>5176179.1839041123</v>
      </c>
      <c r="AD137" s="39"/>
      <c r="AE137" s="39"/>
      <c r="AF137" s="39"/>
      <c r="AG137" s="39"/>
      <c r="AH137" s="39"/>
      <c r="AI137" s="39"/>
      <c r="AJ137" s="64"/>
      <c r="AK137" s="64"/>
    </row>
    <row r="138" spans="22:37" x14ac:dyDescent="0.25">
      <c r="V138" s="44">
        <v>43904</v>
      </c>
      <c r="W138" s="44">
        <f t="shared" si="22"/>
        <v>43904</v>
      </c>
      <c r="X138" s="40">
        <v>14878.76</v>
      </c>
      <c r="Y138" s="40">
        <v>14541.6653484</v>
      </c>
      <c r="Z138" s="40">
        <f t="shared" si="19"/>
        <v>337.09465160000036</v>
      </c>
      <c r="AA138" s="43">
        <f t="shared" si="20"/>
        <v>2.2656098465194705E-2</v>
      </c>
      <c r="AB138" s="64">
        <f t="shared" si="21"/>
        <v>113632.80413732563</v>
      </c>
      <c r="AC138" s="64">
        <f t="shared" si="23"/>
        <v>3832294.23857411</v>
      </c>
      <c r="AD138" s="39"/>
      <c r="AE138" s="39"/>
      <c r="AF138" s="39"/>
      <c r="AG138" s="39"/>
      <c r="AH138" s="39"/>
      <c r="AI138" s="39"/>
      <c r="AJ138" s="64"/>
      <c r="AK138" s="64"/>
    </row>
    <row r="139" spans="22:37" x14ac:dyDescent="0.25">
      <c r="V139" s="44">
        <v>43905</v>
      </c>
      <c r="W139" s="44">
        <f t="shared" si="22"/>
        <v>43911</v>
      </c>
      <c r="X139" s="40">
        <v>9247.56</v>
      </c>
      <c r="Y139" s="40">
        <v>9247.5423276000001</v>
      </c>
      <c r="Z139" s="40">
        <f t="shared" si="19"/>
        <v>1.7672399999355548E-2</v>
      </c>
      <c r="AA139" s="43">
        <f t="shared" si="20"/>
        <v>1.911033829394516E-6</v>
      </c>
      <c r="AB139" s="64">
        <f t="shared" si="21"/>
        <v>3.1231372173722195E-4</v>
      </c>
      <c r="AC139" s="64">
        <f t="shared" si="23"/>
        <v>113620.88990659791</v>
      </c>
      <c r="AD139" s="39"/>
      <c r="AE139" s="39"/>
      <c r="AF139" s="39"/>
      <c r="AG139" s="39"/>
      <c r="AH139" s="39"/>
      <c r="AI139" s="39"/>
      <c r="AJ139" s="64"/>
      <c r="AK139" s="64"/>
    </row>
    <row r="140" spans="22:37" x14ac:dyDescent="0.25">
      <c r="V140" s="44">
        <v>43906</v>
      </c>
      <c r="W140" s="44">
        <f t="shared" si="22"/>
        <v>43911</v>
      </c>
      <c r="X140" s="40">
        <v>14479.84</v>
      </c>
      <c r="Y140" s="40">
        <v>12881.6521529</v>
      </c>
      <c r="Z140" s="40">
        <f t="shared" si="19"/>
        <v>1598.1878471</v>
      </c>
      <c r="AA140" s="43">
        <f t="shared" si="20"/>
        <v>0.11037330848269042</v>
      </c>
      <c r="AB140" s="64">
        <f t="shared" si="21"/>
        <v>2554204.3946181331</v>
      </c>
      <c r="AC140" s="64">
        <f t="shared" si="23"/>
        <v>2554147.9073006306</v>
      </c>
      <c r="AD140" s="39"/>
      <c r="AE140" s="39"/>
      <c r="AF140" s="39"/>
      <c r="AG140" s="39"/>
      <c r="AH140" s="39"/>
      <c r="AI140" s="39"/>
      <c r="AJ140" s="64"/>
      <c r="AK140" s="64"/>
    </row>
    <row r="141" spans="22:37" x14ac:dyDescent="0.25">
      <c r="V141" s="44">
        <v>43907</v>
      </c>
      <c r="W141" s="44">
        <f t="shared" si="22"/>
        <v>43911</v>
      </c>
      <c r="X141" s="40">
        <v>11443.45</v>
      </c>
      <c r="Y141" s="40">
        <v>14239.9992717</v>
      </c>
      <c r="Z141" s="40">
        <f t="shared" si="19"/>
        <v>-2796.5492716999997</v>
      </c>
      <c r="AA141" s="43">
        <f t="shared" si="20"/>
        <v>0.2443799091794869</v>
      </c>
      <c r="AB141" s="64">
        <f t="shared" si="21"/>
        <v>7820687.8290457986</v>
      </c>
      <c r="AC141" s="64">
        <f t="shared" si="23"/>
        <v>19313714.343358524</v>
      </c>
      <c r="AD141" s="39"/>
      <c r="AE141" s="39"/>
      <c r="AF141" s="39"/>
      <c r="AG141" s="39"/>
      <c r="AH141" s="39"/>
      <c r="AI141" s="39"/>
      <c r="AJ141" s="64"/>
      <c r="AK141" s="64"/>
    </row>
    <row r="142" spans="22:37" x14ac:dyDescent="0.25">
      <c r="V142" s="44">
        <v>43908</v>
      </c>
      <c r="W142" s="44">
        <f t="shared" si="22"/>
        <v>43911</v>
      </c>
      <c r="X142" s="40">
        <v>9683.0400000000009</v>
      </c>
      <c r="Y142" s="40">
        <v>9683.0255680999999</v>
      </c>
      <c r="Z142" s="40">
        <f t="shared" si="19"/>
        <v>1.4431900001000031E-2</v>
      </c>
      <c r="AA142" s="43">
        <f t="shared" si="20"/>
        <v>1.4904306912911678E-6</v>
      </c>
      <c r="AB142" s="64">
        <f t="shared" si="21"/>
        <v>2.0827973763886469E-4</v>
      </c>
      <c r="AC142" s="64">
        <f t="shared" si="23"/>
        <v>7820768.5482929526</v>
      </c>
      <c r="AD142" s="39"/>
      <c r="AE142" s="39"/>
      <c r="AF142" s="39"/>
      <c r="AG142" s="39"/>
      <c r="AH142" s="39"/>
      <c r="AI142" s="39"/>
      <c r="AJ142" s="64"/>
      <c r="AK142" s="64"/>
    </row>
    <row r="143" spans="22:37" x14ac:dyDescent="0.25">
      <c r="V143" s="44">
        <v>43909</v>
      </c>
      <c r="W143" s="44">
        <f t="shared" si="22"/>
        <v>43911</v>
      </c>
      <c r="X143" s="40">
        <v>11252.95</v>
      </c>
      <c r="Y143" s="40">
        <v>14659.164260699999</v>
      </c>
      <c r="Z143" s="40">
        <f t="shared" si="19"/>
        <v>-3406.2142606999987</v>
      </c>
      <c r="AA143" s="43">
        <f t="shared" si="20"/>
        <v>0.30269522753589045</v>
      </c>
      <c r="AB143" s="64">
        <f t="shared" si="21"/>
        <v>11602295.589796038</v>
      </c>
      <c r="AC143" s="64">
        <f t="shared" si="23"/>
        <v>11602393.906291503</v>
      </c>
      <c r="AD143" s="39"/>
      <c r="AE143" s="39"/>
      <c r="AF143" s="39"/>
      <c r="AG143" s="39"/>
      <c r="AH143" s="39"/>
      <c r="AI143" s="39"/>
      <c r="AJ143" s="64"/>
      <c r="AK143" s="64"/>
    </row>
    <row r="144" spans="22:37" x14ac:dyDescent="0.25">
      <c r="V144" s="44">
        <v>43910</v>
      </c>
      <c r="W144" s="44">
        <f t="shared" si="22"/>
        <v>43911</v>
      </c>
      <c r="X144" s="40">
        <v>17136.03</v>
      </c>
      <c r="Y144" s="40">
        <v>15685.700526299999</v>
      </c>
      <c r="Z144" s="40">
        <f t="shared" si="19"/>
        <v>1450.3294736999997</v>
      </c>
      <c r="AA144" s="43">
        <f t="shared" si="20"/>
        <v>8.4636259022655758E-2</v>
      </c>
      <c r="AB144" s="64">
        <f t="shared" si="21"/>
        <v>2103455.582282918</v>
      </c>
      <c r="AC144" s="64">
        <f t="shared" si="23"/>
        <v>23586017.044139881</v>
      </c>
      <c r="AD144" s="39"/>
      <c r="AE144" s="39"/>
      <c r="AF144" s="39"/>
      <c r="AG144" s="39"/>
      <c r="AH144" s="39"/>
      <c r="AI144" s="39"/>
      <c r="AJ144" s="64"/>
      <c r="AK144" s="64"/>
    </row>
    <row r="145" spans="22:37" x14ac:dyDescent="0.25">
      <c r="V145" s="44">
        <v>43911</v>
      </c>
      <c r="W145" s="44">
        <f t="shared" si="22"/>
        <v>43911</v>
      </c>
      <c r="X145" s="40">
        <v>12829.74</v>
      </c>
      <c r="Y145" s="40">
        <v>13818.106547400001</v>
      </c>
      <c r="Z145" s="40">
        <f t="shared" si="19"/>
        <v>-988.36654740000085</v>
      </c>
      <c r="AA145" s="43">
        <f t="shared" si="20"/>
        <v>7.7037145522824382E-2</v>
      </c>
      <c r="AB145" s="64">
        <f t="shared" si="21"/>
        <v>976868.43201939808</v>
      </c>
      <c r="AC145" s="64">
        <f t="shared" si="23"/>
        <v>5947238.2833289737</v>
      </c>
      <c r="AD145" s="39"/>
      <c r="AE145" s="39"/>
      <c r="AF145" s="39"/>
      <c r="AG145" s="39"/>
      <c r="AH145" s="39"/>
      <c r="AI145" s="39"/>
      <c r="AJ145" s="64"/>
      <c r="AK145" s="64"/>
    </row>
    <row r="146" spans="22:37" x14ac:dyDescent="0.25">
      <c r="V146" s="44">
        <v>43912</v>
      </c>
      <c r="W146" s="44">
        <f t="shared" si="22"/>
        <v>43918</v>
      </c>
      <c r="X146" s="40">
        <v>9539.56</v>
      </c>
      <c r="Y146" s="40">
        <v>13430.581219399999</v>
      </c>
      <c r="Z146" s="40">
        <f t="shared" si="19"/>
        <v>-3891.0212193999996</v>
      </c>
      <c r="AA146" s="43">
        <f t="shared" si="20"/>
        <v>0.40788267167458453</v>
      </c>
      <c r="AB146" s="64">
        <f t="shared" si="21"/>
        <v>15140046.12982106</v>
      </c>
      <c r="AC146" s="64">
        <f t="shared" si="23"/>
        <v>8425404.1448834203</v>
      </c>
      <c r="AD146" s="39"/>
      <c r="AE146" s="39"/>
      <c r="AF146" s="39"/>
      <c r="AG146" s="39"/>
      <c r="AH146" s="39"/>
      <c r="AI146" s="39"/>
      <c r="AJ146" s="64"/>
      <c r="AK146" s="64"/>
    </row>
    <row r="147" spans="22:37" x14ac:dyDescent="0.25">
      <c r="V147" s="44">
        <v>43913</v>
      </c>
      <c r="W147" s="44">
        <f t="shared" si="22"/>
        <v>43918</v>
      </c>
      <c r="X147" s="40">
        <v>8074.7</v>
      </c>
      <c r="Y147" s="40">
        <v>8074.6920247999997</v>
      </c>
      <c r="Z147" s="40">
        <f t="shared" si="19"/>
        <v>7.9752000001462875E-3</v>
      </c>
      <c r="AA147" s="43">
        <f t="shared" si="20"/>
        <v>9.8767756079436847E-7</v>
      </c>
      <c r="AB147" s="64">
        <f t="shared" si="21"/>
        <v>6.3603815042333341E-5</v>
      </c>
      <c r="AC147" s="64">
        <f t="shared" si="23"/>
        <v>15140108.193229523</v>
      </c>
      <c r="AD147" s="39"/>
      <c r="AE147" s="39"/>
      <c r="AF147" s="39"/>
      <c r="AG147" s="39"/>
      <c r="AH147" s="39"/>
      <c r="AI147" s="39"/>
      <c r="AJ147" s="64"/>
      <c r="AK147" s="64"/>
    </row>
    <row r="148" spans="22:37" x14ac:dyDescent="0.25">
      <c r="V148" s="44">
        <v>43914</v>
      </c>
      <c r="W148" s="44">
        <f t="shared" si="22"/>
        <v>43918</v>
      </c>
      <c r="X148" s="40">
        <v>9124.0400000000009</v>
      </c>
      <c r="Y148" s="40">
        <v>12449.579183600001</v>
      </c>
      <c r="Z148" s="40">
        <f t="shared" si="19"/>
        <v>-3325.5391835999999</v>
      </c>
      <c r="AA148" s="43">
        <f t="shared" si="20"/>
        <v>0.36448099565543329</v>
      </c>
      <c r="AB148" s="64">
        <f t="shared" si="21"/>
        <v>11059210.861658953</v>
      </c>
      <c r="AC148" s="64">
        <f t="shared" si="23"/>
        <v>11059263.905402754</v>
      </c>
      <c r="AD148" s="39"/>
      <c r="AE148" s="39"/>
      <c r="AF148" s="39"/>
      <c r="AG148" s="39"/>
      <c r="AH148" s="39"/>
      <c r="AI148" s="39"/>
      <c r="AJ148" s="64"/>
      <c r="AK148" s="64"/>
    </row>
    <row r="149" spans="22:37" x14ac:dyDescent="0.25">
      <c r="V149" s="44">
        <v>43915</v>
      </c>
      <c r="W149" s="44">
        <f t="shared" si="22"/>
        <v>43918</v>
      </c>
      <c r="X149" s="40">
        <v>7920.88</v>
      </c>
      <c r="Y149" s="40">
        <v>12381.1316671</v>
      </c>
      <c r="Z149" s="40">
        <f t="shared" si="19"/>
        <v>-4460.2516671000003</v>
      </c>
      <c r="AA149" s="43">
        <f t="shared" si="20"/>
        <v>0.56310052255557463</v>
      </c>
      <c r="AB149" s="64">
        <f t="shared" si="21"/>
        <v>19893844.933868334</v>
      </c>
      <c r="AC149" s="64">
        <f t="shared" si="23"/>
        <v>1287572.4202107387</v>
      </c>
      <c r="AD149" s="39"/>
      <c r="AE149" s="39"/>
      <c r="AF149" s="39"/>
      <c r="AG149" s="39"/>
      <c r="AH149" s="39"/>
      <c r="AI149" s="39"/>
      <c r="AJ149" s="64"/>
      <c r="AK149" s="64"/>
    </row>
    <row r="150" spans="22:37" x14ac:dyDescent="0.25">
      <c r="V150" s="44">
        <v>43916</v>
      </c>
      <c r="W150" s="44">
        <f t="shared" si="22"/>
        <v>43918</v>
      </c>
      <c r="X150" s="40">
        <v>11071.81</v>
      </c>
      <c r="Y150" s="40">
        <v>13017.1952807</v>
      </c>
      <c r="Z150" s="40">
        <f t="shared" si="19"/>
        <v>-1945.3852807000003</v>
      </c>
      <c r="AA150" s="43">
        <f t="shared" si="20"/>
        <v>0.17570616554113558</v>
      </c>
      <c r="AB150" s="64">
        <f t="shared" si="21"/>
        <v>3784523.890364219</v>
      </c>
      <c r="AC150" s="64">
        <f t="shared" si="23"/>
        <v>6324552.9414445944</v>
      </c>
      <c r="AD150" s="39"/>
      <c r="AE150" s="39"/>
      <c r="AF150" s="39"/>
      <c r="AG150" s="39"/>
      <c r="AH150" s="39"/>
      <c r="AI150" s="39"/>
      <c r="AJ150" s="64"/>
      <c r="AK150" s="64"/>
    </row>
    <row r="151" spans="22:37" x14ac:dyDescent="0.25">
      <c r="V151" s="44">
        <v>43917</v>
      </c>
      <c r="W151" s="44">
        <f t="shared" si="22"/>
        <v>43918</v>
      </c>
      <c r="X151" s="40">
        <v>16215.11</v>
      </c>
      <c r="Y151" s="40">
        <v>16672.383041100002</v>
      </c>
      <c r="Z151" s="40">
        <f t="shared" si="19"/>
        <v>-457.27304110000114</v>
      </c>
      <c r="AA151" s="43">
        <f t="shared" si="20"/>
        <v>2.8200427940359402E-2</v>
      </c>
      <c r="AB151" s="64">
        <f t="shared" si="21"/>
        <v>209098.63411684334</v>
      </c>
      <c r="AC151" s="64">
        <f t="shared" si="23"/>
        <v>2214478.0376473251</v>
      </c>
      <c r="AD151" s="39"/>
      <c r="AE151" s="39"/>
      <c r="AF151" s="39"/>
      <c r="AG151" s="39"/>
      <c r="AH151" s="39"/>
      <c r="AI151" s="39"/>
      <c r="AJ151" s="64"/>
      <c r="AK151" s="64"/>
    </row>
    <row r="152" spans="22:37" x14ac:dyDescent="0.25">
      <c r="V152" s="44">
        <v>43918</v>
      </c>
      <c r="W152" s="44">
        <f t="shared" si="22"/>
        <v>43918</v>
      </c>
      <c r="X152" s="40">
        <v>15085.16</v>
      </c>
      <c r="Y152" s="40">
        <v>14164.322537</v>
      </c>
      <c r="Z152" s="40">
        <f t="shared" si="19"/>
        <v>920.83746299999984</v>
      </c>
      <c r="AA152" s="43">
        <f t="shared" si="20"/>
        <v>6.1042604983970995E-2</v>
      </c>
      <c r="AB152" s="64">
        <f t="shared" si="21"/>
        <v>847941.63326427608</v>
      </c>
      <c r="AC152" s="64">
        <f t="shared" si="23"/>
        <v>1899188.5615107587</v>
      </c>
      <c r="AD152" s="39"/>
      <c r="AE152" s="39"/>
      <c r="AF152" s="39"/>
      <c r="AG152" s="39"/>
      <c r="AH152" s="39"/>
      <c r="AI152" s="39"/>
      <c r="AJ152" s="64"/>
      <c r="AK152" s="64"/>
    </row>
    <row r="153" spans="22:37" x14ac:dyDescent="0.25">
      <c r="V153" s="44">
        <v>43919</v>
      </c>
      <c r="W153" s="44">
        <f t="shared" si="22"/>
        <v>43925</v>
      </c>
      <c r="X153" s="40">
        <v>10344.379999999999</v>
      </c>
      <c r="Y153" s="40">
        <v>10344.3672916</v>
      </c>
      <c r="Z153" s="40">
        <f t="shared" si="19"/>
        <v>1.2708399999610265E-2</v>
      </c>
      <c r="AA153" s="43">
        <f t="shared" si="20"/>
        <v>1.2285318211057856E-6</v>
      </c>
      <c r="AB153" s="64">
        <f t="shared" si="21"/>
        <v>1.6150343055009418E-4</v>
      </c>
      <c r="AC153" s="64">
        <f t="shared" si="23"/>
        <v>847918.22868415061</v>
      </c>
      <c r="AD153" s="39"/>
      <c r="AE153" s="39"/>
      <c r="AF153" s="39"/>
      <c r="AG153" s="39"/>
      <c r="AH153" s="39"/>
      <c r="AI153" s="39"/>
      <c r="AJ153" s="64"/>
      <c r="AK153" s="64"/>
    </row>
    <row r="154" spans="22:37" x14ac:dyDescent="0.25">
      <c r="V154" s="44">
        <v>43920</v>
      </c>
      <c r="W154" s="44">
        <f t="shared" si="22"/>
        <v>43925</v>
      </c>
      <c r="X154" s="40">
        <v>12078.34</v>
      </c>
      <c r="Y154" s="40">
        <v>12873.3731009</v>
      </c>
      <c r="Z154" s="40">
        <f t="shared" si="19"/>
        <v>-795.03310090000014</v>
      </c>
      <c r="AA154" s="43">
        <f t="shared" si="20"/>
        <v>6.5823043638447015E-2</v>
      </c>
      <c r="AB154" s="64">
        <f t="shared" si="21"/>
        <v>632077.63152666984</v>
      </c>
      <c r="AC154" s="64">
        <f t="shared" si="23"/>
        <v>632097.8388854916</v>
      </c>
      <c r="AD154" s="39"/>
      <c r="AE154" s="39"/>
      <c r="AF154" s="39"/>
      <c r="AG154" s="39"/>
      <c r="AH154" s="39"/>
      <c r="AI154" s="39"/>
      <c r="AJ154" s="64"/>
      <c r="AK154" s="64"/>
    </row>
    <row r="155" spans="22:37" x14ac:dyDescent="0.25">
      <c r="V155" s="44">
        <v>43921</v>
      </c>
      <c r="W155" s="44">
        <f t="shared" si="22"/>
        <v>43925</v>
      </c>
      <c r="X155" s="40">
        <v>13787.75</v>
      </c>
      <c r="Y155" s="40">
        <v>14670.9197613</v>
      </c>
      <c r="Z155" s="40">
        <f t="shared" si="19"/>
        <v>-883.16976129999966</v>
      </c>
      <c r="AA155" s="43">
        <f t="shared" si="20"/>
        <v>6.4054668912621682E-2</v>
      </c>
      <c r="AB155" s="64">
        <f t="shared" si="21"/>
        <v>779988.82727469841</v>
      </c>
      <c r="AC155" s="64">
        <f t="shared" si="23"/>
        <v>7768.0709064648445</v>
      </c>
      <c r="AD155" s="39"/>
      <c r="AE155" s="39"/>
      <c r="AF155" s="39"/>
      <c r="AG155" s="39"/>
      <c r="AH155" s="39"/>
      <c r="AI155" s="39"/>
      <c r="AJ155" s="64"/>
      <c r="AK155" s="64"/>
    </row>
    <row r="156" spans="22:37" x14ac:dyDescent="0.25">
      <c r="V156" s="44">
        <v>43922</v>
      </c>
      <c r="W156" s="44">
        <f t="shared" si="22"/>
        <v>43925</v>
      </c>
      <c r="X156" s="40">
        <v>13043.51</v>
      </c>
      <c r="Y156" s="40">
        <v>15474.072482600001</v>
      </c>
      <c r="Z156" s="40">
        <f t="shared" si="19"/>
        <v>-2430.5624826000003</v>
      </c>
      <c r="AA156" s="43">
        <f t="shared" si="20"/>
        <v>0.18634267023216913</v>
      </c>
      <c r="AB156" s="64">
        <f t="shared" si="21"/>
        <v>5907633.981822677</v>
      </c>
      <c r="AC156" s="64">
        <f t="shared" si="23"/>
        <v>2394424.2339322213</v>
      </c>
      <c r="AD156" s="39"/>
      <c r="AE156" s="39"/>
      <c r="AF156" s="39"/>
      <c r="AG156" s="39"/>
      <c r="AH156" s="39"/>
      <c r="AI156" s="39"/>
      <c r="AJ156" s="64"/>
      <c r="AK156" s="64"/>
    </row>
    <row r="157" spans="22:37" x14ac:dyDescent="0.25">
      <c r="V157" s="44">
        <v>43923</v>
      </c>
      <c r="W157" s="44">
        <f t="shared" si="22"/>
        <v>43925</v>
      </c>
      <c r="X157" s="40">
        <v>15269.32</v>
      </c>
      <c r="Y157" s="40">
        <v>15106.2071927</v>
      </c>
      <c r="Z157" s="40">
        <f t="shared" si="19"/>
        <v>163.11280729999999</v>
      </c>
      <c r="AA157" s="43">
        <f t="shared" si="20"/>
        <v>1.068238842987114E-2</v>
      </c>
      <c r="AB157" s="64">
        <f t="shared" si="21"/>
        <v>26605.787905286928</v>
      </c>
      <c r="AC157" s="64">
        <f t="shared" si="23"/>
        <v>6727151.5094378507</v>
      </c>
      <c r="AD157" s="39"/>
      <c r="AE157" s="39"/>
      <c r="AF157" s="39"/>
      <c r="AG157" s="39"/>
      <c r="AH157" s="39"/>
      <c r="AI157" s="39"/>
      <c r="AJ157" s="64"/>
      <c r="AK157" s="64"/>
    </row>
    <row r="158" spans="22:37" x14ac:dyDescent="0.25">
      <c r="V158" s="44">
        <v>43924</v>
      </c>
      <c r="W158" s="44">
        <f t="shared" si="22"/>
        <v>43925</v>
      </c>
      <c r="X158" s="40">
        <v>14707.15</v>
      </c>
      <c r="Y158" s="40">
        <v>16495.262859400002</v>
      </c>
      <c r="Z158" s="40">
        <f t="shared" si="19"/>
        <v>-1788.112859400002</v>
      </c>
      <c r="AA158" s="43">
        <f t="shared" si="20"/>
        <v>0.12158119414026525</v>
      </c>
      <c r="AB158" s="64">
        <f t="shared" si="21"/>
        <v>3197347.5979516511</v>
      </c>
      <c r="AC158" s="64">
        <f t="shared" si="23"/>
        <v>3807281.6023888672</v>
      </c>
      <c r="AD158" s="39"/>
      <c r="AE158" s="39"/>
      <c r="AF158" s="39"/>
      <c r="AG158" s="39"/>
      <c r="AH158" s="39"/>
      <c r="AI158" s="39"/>
      <c r="AJ158" s="64"/>
      <c r="AK158" s="64"/>
    </row>
    <row r="159" spans="22:37" x14ac:dyDescent="0.25">
      <c r="V159" s="44">
        <v>43925</v>
      </c>
      <c r="W159" s="44">
        <f t="shared" si="22"/>
        <v>43925</v>
      </c>
      <c r="X159" s="40">
        <v>12823.44</v>
      </c>
      <c r="Y159" s="40">
        <v>15097.3118158</v>
      </c>
      <c r="Z159" s="40">
        <f t="shared" si="19"/>
        <v>-2273.8718157999992</v>
      </c>
      <c r="AA159" s="43">
        <f t="shared" si="20"/>
        <v>0.17732151558396181</v>
      </c>
      <c r="AB159" s="64">
        <f t="shared" si="21"/>
        <v>5170493.0346895857</v>
      </c>
      <c r="AC159" s="64">
        <f t="shared" si="23"/>
        <v>235961.76372281444</v>
      </c>
      <c r="AD159" s="39"/>
      <c r="AE159" s="39"/>
      <c r="AF159" s="39"/>
      <c r="AG159" s="39"/>
      <c r="AH159" s="39"/>
      <c r="AI159" s="39"/>
      <c r="AJ159" s="64"/>
      <c r="AK159" s="64"/>
    </row>
    <row r="160" spans="22:37" x14ac:dyDescent="0.25">
      <c r="V160" s="44">
        <v>43926</v>
      </c>
      <c r="W160" s="44">
        <f t="shared" si="22"/>
        <v>43932</v>
      </c>
      <c r="X160" s="40">
        <v>12296.26</v>
      </c>
      <c r="Y160" s="40">
        <v>15573.7851926</v>
      </c>
      <c r="Z160" s="40">
        <f t="shared" si="19"/>
        <v>-3277.5251926000001</v>
      </c>
      <c r="AA160" s="43">
        <f t="shared" si="20"/>
        <v>0.26654651028849424</v>
      </c>
      <c r="AB160" s="64">
        <f t="shared" si="21"/>
        <v>10742171.388127668</v>
      </c>
      <c r="AC160" s="64">
        <f t="shared" si="23"/>
        <v>1007320.1007620444</v>
      </c>
      <c r="AD160" s="39"/>
      <c r="AE160" s="39"/>
      <c r="AF160" s="39"/>
      <c r="AG160" s="39"/>
      <c r="AH160" s="39"/>
      <c r="AI160" s="39"/>
      <c r="AJ160" s="64"/>
      <c r="AK160" s="64"/>
    </row>
    <row r="161" spans="22:37" x14ac:dyDescent="0.25">
      <c r="V161" s="44">
        <v>43927</v>
      </c>
      <c r="W161" s="44">
        <f t="shared" si="22"/>
        <v>43932</v>
      </c>
      <c r="X161" s="40">
        <v>8532.35</v>
      </c>
      <c r="Y161" s="40">
        <v>8532.3400194000005</v>
      </c>
      <c r="Z161" s="40">
        <f t="shared" si="19"/>
        <v>9.980599999835249E-3</v>
      </c>
      <c r="AA161" s="43">
        <f t="shared" si="20"/>
        <v>1.1697363563186283E-6</v>
      </c>
      <c r="AB161" s="64">
        <f t="shared" si="21"/>
        <v>9.9612376356711374E-5</v>
      </c>
      <c r="AC161" s="64">
        <f t="shared" si="23"/>
        <v>10742236.811563153</v>
      </c>
      <c r="AD161" s="39"/>
      <c r="AE161" s="39"/>
      <c r="AF161" s="39"/>
      <c r="AG161" s="39"/>
      <c r="AH161" s="39"/>
      <c r="AI161" s="39"/>
      <c r="AJ161" s="64"/>
      <c r="AK161" s="64"/>
    </row>
    <row r="162" spans="22:37" x14ac:dyDescent="0.25">
      <c r="V162" s="44">
        <v>43928</v>
      </c>
      <c r="W162" s="44">
        <f t="shared" si="22"/>
        <v>43932</v>
      </c>
      <c r="X162" s="40">
        <v>15376.11</v>
      </c>
      <c r="Y162" s="40">
        <v>15139.166062599999</v>
      </c>
      <c r="Z162" s="40">
        <f t="shared" si="19"/>
        <v>236.94393740000123</v>
      </c>
      <c r="AA162" s="43">
        <f t="shared" si="20"/>
        <v>1.5409875280548931E-2</v>
      </c>
      <c r="AB162" s="64">
        <f t="shared" si="21"/>
        <v>56142.429470615702</v>
      </c>
      <c r="AC162" s="64">
        <f t="shared" si="23"/>
        <v>56137.699884904927</v>
      </c>
      <c r="AD162" s="39"/>
      <c r="AE162" s="39"/>
      <c r="AF162" s="39"/>
      <c r="AG162" s="39"/>
      <c r="AH162" s="39"/>
      <c r="AI162" s="39"/>
      <c r="AJ162" s="64"/>
      <c r="AK162" s="64"/>
    </row>
    <row r="163" spans="22:37" x14ac:dyDescent="0.25">
      <c r="V163" s="44">
        <v>43929</v>
      </c>
      <c r="W163" s="44">
        <f t="shared" si="22"/>
        <v>43932</v>
      </c>
      <c r="X163" s="40">
        <v>11615.48</v>
      </c>
      <c r="Y163" s="40">
        <v>14836.4284317</v>
      </c>
      <c r="Z163" s="40">
        <f t="shared" si="19"/>
        <v>-3220.9484317000006</v>
      </c>
      <c r="AA163" s="43">
        <f t="shared" si="20"/>
        <v>0.27729791895814904</v>
      </c>
      <c r="AB163" s="64">
        <f t="shared" si="21"/>
        <v>10374508.799670693</v>
      </c>
      <c r="AC163" s="64">
        <f t="shared" si="23"/>
        <v>11957019.636280023</v>
      </c>
      <c r="AD163" s="39"/>
      <c r="AE163" s="39"/>
      <c r="AF163" s="39"/>
      <c r="AG163" s="39"/>
      <c r="AH163" s="39"/>
      <c r="AI163" s="39"/>
      <c r="AJ163" s="64"/>
      <c r="AK163" s="64"/>
    </row>
    <row r="164" spans="22:37" x14ac:dyDescent="0.25">
      <c r="V164" s="44">
        <v>43930</v>
      </c>
      <c r="W164" s="44">
        <f t="shared" si="22"/>
        <v>43932</v>
      </c>
      <c r="X164" s="40">
        <v>11510.45</v>
      </c>
      <c r="Y164" s="40">
        <v>11510.443136600001</v>
      </c>
      <c r="Z164" s="40">
        <f t="shared" si="19"/>
        <v>6.8633999999292428E-3</v>
      </c>
      <c r="AA164" s="43">
        <f t="shared" si="20"/>
        <v>5.962755582908785E-7</v>
      </c>
      <c r="AB164" s="64">
        <f t="shared" si="21"/>
        <v>4.7106259559028729E-5</v>
      </c>
      <c r="AC164" s="64">
        <f t="shared" si="23"/>
        <v>10374553.013032731</v>
      </c>
      <c r="AD164" s="39"/>
      <c r="AE164" s="39"/>
      <c r="AF164" s="39"/>
      <c r="AG164" s="39"/>
      <c r="AH164" s="39"/>
      <c r="AI164" s="39"/>
      <c r="AJ164" s="64"/>
      <c r="AK164" s="64"/>
    </row>
    <row r="165" spans="22:37" x14ac:dyDescent="0.25">
      <c r="V165" s="44">
        <v>43931</v>
      </c>
      <c r="W165" s="44">
        <f t="shared" si="22"/>
        <v>43932</v>
      </c>
      <c r="X165" s="40">
        <v>18451.45</v>
      </c>
      <c r="Y165" s="40">
        <v>16928.540519800001</v>
      </c>
      <c r="Z165" s="40">
        <f t="shared" si="19"/>
        <v>1522.9094802</v>
      </c>
      <c r="AA165" s="43">
        <f t="shared" si="20"/>
        <v>8.2536032680358445E-2</v>
      </c>
      <c r="AB165" s="64">
        <f t="shared" si="21"/>
        <v>2319253.2848830339</v>
      </c>
      <c r="AC165" s="64">
        <f t="shared" si="23"/>
        <v>2319232.3802562878</v>
      </c>
      <c r="AD165" s="39"/>
      <c r="AE165" s="39"/>
      <c r="AF165" s="39"/>
      <c r="AG165" s="39"/>
      <c r="AH165" s="39"/>
      <c r="AI165" s="39"/>
      <c r="AJ165" s="64"/>
      <c r="AK165" s="64"/>
    </row>
    <row r="166" spans="22:37" x14ac:dyDescent="0.25">
      <c r="V166" s="44">
        <v>43932</v>
      </c>
      <c r="W166" s="44">
        <f t="shared" si="22"/>
        <v>43932</v>
      </c>
      <c r="X166" s="40">
        <v>11052.54</v>
      </c>
      <c r="Y166" s="40">
        <v>15120.639823400001</v>
      </c>
      <c r="Z166" s="40">
        <f t="shared" si="19"/>
        <v>-4068.0998233999999</v>
      </c>
      <c r="AA166" s="43">
        <f t="shared" si="20"/>
        <v>0.36806922421452443</v>
      </c>
      <c r="AB166" s="64">
        <f t="shared" si="21"/>
        <v>16549436.17314711</v>
      </c>
      <c r="AC166" s="64">
        <f t="shared" si="23"/>
        <v>31259385.032941755</v>
      </c>
      <c r="AD166" s="39"/>
      <c r="AE166" s="39"/>
      <c r="AF166" s="39"/>
      <c r="AG166" s="39"/>
      <c r="AH166" s="39"/>
      <c r="AI166" s="39"/>
      <c r="AJ166" s="64"/>
      <c r="AK166" s="64"/>
    </row>
    <row r="167" spans="22:37" x14ac:dyDescent="0.25">
      <c r="V167" s="44">
        <v>43933</v>
      </c>
      <c r="W167" s="44">
        <f t="shared" si="22"/>
        <v>43939</v>
      </c>
      <c r="X167" s="40">
        <v>8579.5400000000009</v>
      </c>
      <c r="Y167" s="40">
        <v>8579.5323012999997</v>
      </c>
      <c r="Z167" s="40">
        <f t="shared" si="19"/>
        <v>7.6987000011286E-3</v>
      </c>
      <c r="AA167" s="43">
        <f t="shared" si="20"/>
        <v>8.9733249115087741E-7</v>
      </c>
      <c r="AB167" s="64">
        <f t="shared" si="21"/>
        <v>5.9269981707377504E-5</v>
      </c>
      <c r="AC167" s="64">
        <f t="shared" si="23"/>
        <v>16549498.81136661</v>
      </c>
      <c r="AD167" s="39"/>
      <c r="AE167" s="39"/>
      <c r="AF167" s="39"/>
      <c r="AG167" s="39"/>
      <c r="AH167" s="39"/>
      <c r="AI167" s="39"/>
      <c r="AJ167" s="64"/>
      <c r="AK167" s="64"/>
    </row>
    <row r="168" spans="22:37" x14ac:dyDescent="0.25">
      <c r="V168" s="44">
        <v>43934</v>
      </c>
      <c r="W168" s="44">
        <f t="shared" si="22"/>
        <v>43939</v>
      </c>
      <c r="X168" s="40">
        <v>10632.89</v>
      </c>
      <c r="Y168" s="40">
        <v>10632.883907699999</v>
      </c>
      <c r="Z168" s="40">
        <f t="shared" si="19"/>
        <v>6.0923000000911998E-3</v>
      </c>
      <c r="AA168" s="43">
        <f t="shared" si="20"/>
        <v>5.7296746228835244E-7</v>
      </c>
      <c r="AB168" s="64">
        <f t="shared" si="21"/>
        <v>3.7116119291111232E-5</v>
      </c>
      <c r="AC168" s="64">
        <f t="shared" si="23"/>
        <v>2.5805209633329594E-6</v>
      </c>
      <c r="AD168" s="39"/>
      <c r="AE168" s="39"/>
      <c r="AF168" s="39"/>
      <c r="AG168" s="39"/>
      <c r="AH168" s="39"/>
      <c r="AI168" s="39"/>
      <c r="AJ168" s="64"/>
      <c r="AK168" s="64"/>
    </row>
    <row r="169" spans="22:37" x14ac:dyDescent="0.25">
      <c r="V169" s="44">
        <v>43935</v>
      </c>
      <c r="W169" s="44">
        <f t="shared" si="22"/>
        <v>43939</v>
      </c>
      <c r="X169" s="40">
        <v>15741.64</v>
      </c>
      <c r="Y169" s="40">
        <v>14177.2362772</v>
      </c>
      <c r="Z169" s="40">
        <f t="shared" si="19"/>
        <v>1564.4037227999997</v>
      </c>
      <c r="AA169" s="43">
        <f t="shared" si="20"/>
        <v>9.9379970752729696E-2</v>
      </c>
      <c r="AB169" s="64">
        <f t="shared" si="21"/>
        <v>2447359.0079104984</v>
      </c>
      <c r="AC169" s="64">
        <f t="shared" si="23"/>
        <v>2447339.9463140136</v>
      </c>
      <c r="AD169" s="39"/>
      <c r="AE169" s="39"/>
      <c r="AF169" s="39"/>
      <c r="AG169" s="39"/>
      <c r="AH169" s="39"/>
      <c r="AI169" s="39"/>
      <c r="AJ169" s="64"/>
      <c r="AK169" s="64"/>
    </row>
    <row r="170" spans="22:37" x14ac:dyDescent="0.25">
      <c r="V170" s="44">
        <v>43936</v>
      </c>
      <c r="W170" s="44">
        <f t="shared" si="22"/>
        <v>43939</v>
      </c>
      <c r="X170" s="40">
        <v>30816.51</v>
      </c>
      <c r="Y170" s="40">
        <v>28856.9406332</v>
      </c>
      <c r="Z170" s="40">
        <f t="shared" si="19"/>
        <v>1959.5693667999985</v>
      </c>
      <c r="AA170" s="43">
        <f t="shared" si="20"/>
        <v>6.3588296234713099E-2</v>
      </c>
      <c r="AB170" s="64">
        <f t="shared" si="21"/>
        <v>3839912.1033009472</v>
      </c>
      <c r="AC170" s="64">
        <f t="shared" si="23"/>
        <v>156155.88619793378</v>
      </c>
      <c r="AD170" s="39"/>
      <c r="AE170" s="39"/>
      <c r="AF170" s="39"/>
      <c r="AG170" s="39"/>
      <c r="AH170" s="39"/>
      <c r="AI170" s="39"/>
      <c r="AJ170" s="64"/>
      <c r="AK170" s="64"/>
    </row>
    <row r="171" spans="22:37" x14ac:dyDescent="0.25">
      <c r="V171" s="44">
        <v>43937</v>
      </c>
      <c r="W171" s="44">
        <f t="shared" si="22"/>
        <v>43939</v>
      </c>
      <c r="X171" s="40">
        <v>25301.34</v>
      </c>
      <c r="Y171" s="40">
        <v>27480.2407853</v>
      </c>
      <c r="Z171" s="40">
        <f t="shared" si="19"/>
        <v>-2178.9007853000003</v>
      </c>
      <c r="AA171" s="43">
        <f t="shared" si="20"/>
        <v>8.6117999493307479E-2</v>
      </c>
      <c r="AB171" s="64">
        <f t="shared" si="21"/>
        <v>4747608.6321809581</v>
      </c>
      <c r="AC171" s="64">
        <f t="shared" si="23"/>
        <v>17126935.199822586</v>
      </c>
      <c r="AD171" s="39"/>
      <c r="AE171" s="39"/>
      <c r="AF171" s="39"/>
      <c r="AG171" s="39"/>
      <c r="AH171" s="39"/>
      <c r="AI171" s="39"/>
      <c r="AJ171" s="64"/>
      <c r="AK171" s="64"/>
    </row>
    <row r="172" spans="22:37" x14ac:dyDescent="0.25">
      <c r="V172" s="44">
        <v>43938</v>
      </c>
      <c r="W172" s="44">
        <f t="shared" si="22"/>
        <v>43939</v>
      </c>
      <c r="X172" s="40">
        <v>24682.639999999999</v>
      </c>
      <c r="Y172" s="40">
        <v>26681.511883300002</v>
      </c>
      <c r="Z172" s="40">
        <f t="shared" si="19"/>
        <v>-1998.8718833000021</v>
      </c>
      <c r="AA172" s="43">
        <f t="shared" si="20"/>
        <v>8.0982904717647797E-2</v>
      </c>
      <c r="AB172" s="64">
        <f t="shared" si="21"/>
        <v>3995488.805847297</v>
      </c>
      <c r="AC172" s="64">
        <f t="shared" si="23"/>
        <v>32410.405555324956</v>
      </c>
      <c r="AD172" s="39"/>
      <c r="AE172" s="39"/>
      <c r="AF172" s="39"/>
      <c r="AG172" s="39"/>
      <c r="AH172" s="39"/>
      <c r="AI172" s="39"/>
      <c r="AJ172" s="64"/>
      <c r="AK172" s="64"/>
    </row>
    <row r="173" spans="22:37" x14ac:dyDescent="0.25">
      <c r="V173" s="44">
        <v>43939</v>
      </c>
      <c r="W173" s="44">
        <f t="shared" si="22"/>
        <v>43939</v>
      </c>
      <c r="X173" s="40">
        <v>22510.2</v>
      </c>
      <c r="Y173" s="40">
        <v>20315.683656500001</v>
      </c>
      <c r="Z173" s="40">
        <f t="shared" si="19"/>
        <v>2194.5163434999995</v>
      </c>
      <c r="AA173" s="43">
        <f t="shared" si="20"/>
        <v>9.7489864305959045E-2</v>
      </c>
      <c r="AB173" s="64">
        <f t="shared" si="21"/>
        <v>4815901.9818886081</v>
      </c>
      <c r="AC173" s="64">
        <f t="shared" si="23"/>
        <v>17584504.82066486</v>
      </c>
      <c r="AD173" s="39"/>
      <c r="AE173" s="39"/>
      <c r="AF173" s="39"/>
      <c r="AG173" s="39"/>
      <c r="AH173" s="39"/>
      <c r="AI173" s="39"/>
      <c r="AJ173" s="64"/>
      <c r="AK173" s="64"/>
    </row>
    <row r="174" spans="22:37" x14ac:dyDescent="0.25">
      <c r="V174" s="44">
        <v>43940</v>
      </c>
      <c r="W174" s="44">
        <f t="shared" si="22"/>
        <v>43946</v>
      </c>
      <c r="X174" s="40">
        <v>19743.22</v>
      </c>
      <c r="Y174" s="40">
        <v>17742.785582199998</v>
      </c>
      <c r="Z174" s="40">
        <f t="shared" si="19"/>
        <v>2000.4344178000028</v>
      </c>
      <c r="AA174" s="43">
        <f t="shared" si="20"/>
        <v>0.10132260177417882</v>
      </c>
      <c r="AB174" s="64">
        <f t="shared" si="21"/>
        <v>4001737.8599188365</v>
      </c>
      <c r="AC174" s="64">
        <f t="shared" si="23"/>
        <v>37667.793883419021</v>
      </c>
      <c r="AD174" s="39"/>
      <c r="AE174" s="39"/>
      <c r="AF174" s="39"/>
      <c r="AG174" s="39"/>
      <c r="AH174" s="39"/>
      <c r="AI174" s="39"/>
      <c r="AJ174" s="64"/>
      <c r="AK174" s="64"/>
    </row>
    <row r="175" spans="22:37" x14ac:dyDescent="0.25">
      <c r="V175" s="44">
        <v>43941</v>
      </c>
      <c r="W175" s="44">
        <f t="shared" si="22"/>
        <v>43946</v>
      </c>
      <c r="X175" s="40">
        <v>13725.7</v>
      </c>
      <c r="Y175" s="40">
        <v>12376.2208445</v>
      </c>
      <c r="Z175" s="40">
        <f t="shared" si="19"/>
        <v>1349.4791555000011</v>
      </c>
      <c r="AA175" s="43">
        <f t="shared" si="20"/>
        <v>9.8317692758839337E-2</v>
      </c>
      <c r="AB175" s="64">
        <f t="shared" si="21"/>
        <v>1821093.991128996</v>
      </c>
      <c r="AC175" s="64">
        <f t="shared" si="23"/>
        <v>423742.75351606414</v>
      </c>
      <c r="AD175" s="39"/>
      <c r="AE175" s="39"/>
      <c r="AF175" s="39"/>
      <c r="AG175" s="39"/>
      <c r="AH175" s="39"/>
      <c r="AI175" s="39"/>
      <c r="AJ175" s="64"/>
      <c r="AK175" s="64"/>
    </row>
    <row r="176" spans="22:37" x14ac:dyDescent="0.25">
      <c r="V176" s="44">
        <v>43942</v>
      </c>
      <c r="W176" s="44">
        <f t="shared" si="22"/>
        <v>43946</v>
      </c>
      <c r="X176" s="40">
        <v>12943.02</v>
      </c>
      <c r="Y176" s="40">
        <v>12351.339142500001</v>
      </c>
      <c r="Z176" s="40">
        <f t="shared" si="19"/>
        <v>591.68085749999955</v>
      </c>
      <c r="AA176" s="43">
        <f t="shared" si="20"/>
        <v>4.5714281326923664E-2</v>
      </c>
      <c r="AB176" s="64">
        <f t="shared" si="21"/>
        <v>350086.23713193479</v>
      </c>
      <c r="AC176" s="64">
        <f t="shared" si="23"/>
        <v>574258.26045169914</v>
      </c>
      <c r="AD176" s="39"/>
      <c r="AE176" s="39"/>
      <c r="AF176" s="39"/>
      <c r="AG176" s="39"/>
      <c r="AH176" s="39"/>
      <c r="AI176" s="39"/>
      <c r="AJ176" s="64"/>
      <c r="AK176" s="64"/>
    </row>
    <row r="177" spans="22:37" x14ac:dyDescent="0.25">
      <c r="V177" s="44">
        <v>43943</v>
      </c>
      <c r="W177" s="44">
        <f t="shared" si="22"/>
        <v>43946</v>
      </c>
      <c r="X177" s="40">
        <v>15952.19</v>
      </c>
      <c r="Y177" s="40">
        <v>12321.7842581</v>
      </c>
      <c r="Z177" s="40">
        <f t="shared" si="19"/>
        <v>3630.4057419000001</v>
      </c>
      <c r="AA177" s="43">
        <f t="shared" si="20"/>
        <v>0.22758039754416165</v>
      </c>
      <c r="AB177" s="64">
        <f t="shared" si="21"/>
        <v>13179845.850820489</v>
      </c>
      <c r="AC177" s="64">
        <f t="shared" si="23"/>
        <v>9233848.9230717961</v>
      </c>
      <c r="AD177" s="39"/>
      <c r="AE177" s="39"/>
      <c r="AF177" s="39"/>
      <c r="AG177" s="39"/>
      <c r="AH177" s="39"/>
      <c r="AI177" s="39"/>
      <c r="AJ177" s="64"/>
      <c r="AK177" s="64"/>
    </row>
    <row r="178" spans="22:37" x14ac:dyDescent="0.25">
      <c r="V178" s="44">
        <v>43944</v>
      </c>
      <c r="W178" s="44">
        <f t="shared" si="22"/>
        <v>43946</v>
      </c>
      <c r="X178" s="40">
        <v>18648.8</v>
      </c>
      <c r="Y178" s="40">
        <v>12545.2309652</v>
      </c>
      <c r="Z178" s="40">
        <f t="shared" si="19"/>
        <v>6103.5690347999989</v>
      </c>
      <c r="AA178" s="43">
        <f t="shared" si="20"/>
        <v>0.32729017603277416</v>
      </c>
      <c r="AB178" s="64">
        <f t="shared" si="21"/>
        <v>37253554.962569393</v>
      </c>
      <c r="AC178" s="64">
        <f t="shared" si="23"/>
        <v>6116536.6733479658</v>
      </c>
      <c r="AD178" s="39"/>
      <c r="AE178" s="39"/>
      <c r="AF178" s="39"/>
      <c r="AG178" s="39"/>
      <c r="AH178" s="39"/>
      <c r="AI178" s="39"/>
      <c r="AJ178" s="64"/>
      <c r="AK178" s="64"/>
    </row>
    <row r="179" spans="22:37" x14ac:dyDescent="0.25">
      <c r="V179" s="44">
        <v>43945</v>
      </c>
      <c r="W179" s="44">
        <f t="shared" si="22"/>
        <v>43946</v>
      </c>
      <c r="X179" s="40">
        <v>20721.189999999999</v>
      </c>
      <c r="Y179" s="40">
        <v>19749.0754438</v>
      </c>
      <c r="Z179" s="40">
        <f t="shared" si="19"/>
        <v>972.11455619999833</v>
      </c>
      <c r="AA179" s="43">
        <f t="shared" si="20"/>
        <v>4.6914031298395428E-2</v>
      </c>
      <c r="AB179" s="64">
        <f t="shared" si="21"/>
        <v>945006.71037591971</v>
      </c>
      <c r="AC179" s="64">
        <f t="shared" si="23"/>
        <v>26331825.065944005</v>
      </c>
      <c r="AD179" s="39"/>
      <c r="AE179" s="39"/>
      <c r="AF179" s="39"/>
      <c r="AG179" s="39"/>
      <c r="AH179" s="39"/>
      <c r="AI179" s="39"/>
      <c r="AJ179" s="64"/>
      <c r="AK179" s="64"/>
    </row>
    <row r="180" spans="22:37" x14ac:dyDescent="0.25">
      <c r="V180" s="44">
        <v>43946</v>
      </c>
      <c r="W180" s="44">
        <f t="shared" si="22"/>
        <v>43946</v>
      </c>
      <c r="X180" s="40">
        <v>13892.82</v>
      </c>
      <c r="Y180" s="40">
        <v>15850.437240699999</v>
      </c>
      <c r="Z180" s="40">
        <f t="shared" si="19"/>
        <v>-1957.6172406999995</v>
      </c>
      <c r="AA180" s="43">
        <f t="shared" si="20"/>
        <v>0.14090855857198176</v>
      </c>
      <c r="AB180" s="64">
        <f t="shared" si="21"/>
        <v>3832265.2610858795</v>
      </c>
      <c r="AC180" s="64">
        <f t="shared" si="23"/>
        <v>8583328.4017668907</v>
      </c>
      <c r="AD180" s="39"/>
      <c r="AE180" s="39"/>
      <c r="AF180" s="39"/>
      <c r="AG180" s="39"/>
      <c r="AH180" s="39"/>
      <c r="AI180" s="39"/>
      <c r="AJ180" s="64"/>
      <c r="AK180" s="64"/>
    </row>
    <row r="181" spans="22:37" x14ac:dyDescent="0.25">
      <c r="V181" s="44">
        <v>43947</v>
      </c>
      <c r="W181" s="44">
        <f t="shared" si="22"/>
        <v>43953</v>
      </c>
      <c r="X181" s="40">
        <v>16570.16</v>
      </c>
      <c r="Y181" s="40">
        <v>13162.0516309</v>
      </c>
      <c r="Z181" s="40">
        <f t="shared" si="19"/>
        <v>3408.1083691000003</v>
      </c>
      <c r="AA181" s="43">
        <f t="shared" si="20"/>
        <v>0.20567745689238973</v>
      </c>
      <c r="AB181" s="64">
        <f t="shared" si="21"/>
        <v>11615202.655529464</v>
      </c>
      <c r="AC181" s="64">
        <f t="shared" si="23"/>
        <v>28791011.319663581</v>
      </c>
      <c r="AD181" s="39"/>
      <c r="AE181" s="39"/>
      <c r="AF181" s="39"/>
      <c r="AG181" s="39"/>
      <c r="AH181" s="39"/>
      <c r="AI181" s="39"/>
      <c r="AJ181" s="64"/>
      <c r="AK181" s="64"/>
    </row>
    <row r="182" spans="22:37" x14ac:dyDescent="0.25">
      <c r="V182" s="44">
        <v>43948</v>
      </c>
      <c r="W182" s="44">
        <f t="shared" si="22"/>
        <v>43953</v>
      </c>
      <c r="X182" s="40">
        <v>15224.51</v>
      </c>
      <c r="Y182" s="40">
        <v>13846.6755256</v>
      </c>
      <c r="Z182" s="40">
        <f t="shared" si="19"/>
        <v>1377.8344744000005</v>
      </c>
      <c r="AA182" s="43">
        <f t="shared" si="20"/>
        <v>9.0501071916271894E-2</v>
      </c>
      <c r="AB182" s="64">
        <f t="shared" si="21"/>
        <v>1898427.8388451259</v>
      </c>
      <c r="AC182" s="64">
        <f t="shared" si="23"/>
        <v>4122012.0875003058</v>
      </c>
      <c r="AD182" s="39"/>
      <c r="AE182" s="39"/>
      <c r="AF182" s="39"/>
      <c r="AG182" s="39"/>
      <c r="AH182" s="39"/>
      <c r="AI182" s="39"/>
      <c r="AJ182" s="64"/>
      <c r="AK182" s="64"/>
    </row>
    <row r="183" spans="22:37" x14ac:dyDescent="0.25">
      <c r="V183" s="44">
        <v>43949</v>
      </c>
      <c r="W183" s="44">
        <f t="shared" si="22"/>
        <v>43953</v>
      </c>
      <c r="X183" s="40">
        <v>18051.61</v>
      </c>
      <c r="Y183" s="40">
        <v>17654.2218302</v>
      </c>
      <c r="Z183" s="40">
        <f t="shared" si="19"/>
        <v>397.38816980000047</v>
      </c>
      <c r="AA183" s="43">
        <f t="shared" si="20"/>
        <v>2.2014001510114636E-2</v>
      </c>
      <c r="AB183" s="64">
        <f t="shared" si="21"/>
        <v>157917.35749699399</v>
      </c>
      <c r="AC183" s="64">
        <f t="shared" si="23"/>
        <v>961274.95620379609</v>
      </c>
      <c r="AD183" s="39"/>
      <c r="AE183" s="39"/>
      <c r="AF183" s="39"/>
      <c r="AG183" s="39"/>
      <c r="AH183" s="39"/>
      <c r="AI183" s="39"/>
      <c r="AJ183" s="64"/>
      <c r="AK183" s="64"/>
    </row>
    <row r="184" spans="22:37" x14ac:dyDescent="0.25">
      <c r="V184" s="44">
        <v>43950</v>
      </c>
      <c r="W184" s="44">
        <f t="shared" si="22"/>
        <v>43953</v>
      </c>
      <c r="X184" s="40">
        <v>17641.54</v>
      </c>
      <c r="Y184" s="40">
        <v>18126.9142588</v>
      </c>
      <c r="Z184" s="40">
        <f t="shared" si="19"/>
        <v>-485.37425879999864</v>
      </c>
      <c r="AA184" s="43">
        <f t="shared" si="20"/>
        <v>2.7513145609736941E-2</v>
      </c>
      <c r="AB184" s="64">
        <f t="shared" si="21"/>
        <v>235588.17110564807</v>
      </c>
      <c r="AC184" s="64">
        <f t="shared" si="23"/>
        <v>779269.50534776854</v>
      </c>
      <c r="AD184" s="39"/>
      <c r="AE184" s="39"/>
      <c r="AF184" s="39"/>
      <c r="AG184" s="39"/>
      <c r="AH184" s="39"/>
      <c r="AI184" s="39"/>
      <c r="AJ184" s="64"/>
      <c r="AK184" s="64"/>
    </row>
    <row r="185" spans="22:37" x14ac:dyDescent="0.25">
      <c r="V185" s="44">
        <v>43951</v>
      </c>
      <c r="W185" s="44">
        <f t="shared" si="22"/>
        <v>43953</v>
      </c>
      <c r="X185" s="40">
        <v>25451.57</v>
      </c>
      <c r="Y185" s="40">
        <v>14525.393304499999</v>
      </c>
      <c r="Z185" s="40">
        <f t="shared" si="19"/>
        <v>10926.1766955</v>
      </c>
      <c r="AA185" s="43">
        <f t="shared" si="20"/>
        <v>0.42929283716092959</v>
      </c>
      <c r="AB185" s="64">
        <f t="shared" si="21"/>
        <v>119381337.1812873</v>
      </c>
      <c r="AC185" s="64">
        <f t="shared" si="23"/>
        <v>130223495.18258521</v>
      </c>
      <c r="AD185" s="39"/>
      <c r="AE185" s="39"/>
      <c r="AF185" s="39"/>
      <c r="AG185" s="39"/>
      <c r="AH185" s="39"/>
      <c r="AI185" s="39"/>
      <c r="AJ185" s="64"/>
      <c r="AK185" s="64"/>
    </row>
    <row r="186" spans="22:37" x14ac:dyDescent="0.25">
      <c r="V186" s="44">
        <v>43952</v>
      </c>
      <c r="W186" s="44">
        <f t="shared" si="22"/>
        <v>43953</v>
      </c>
      <c r="X186" s="40">
        <v>29710.34</v>
      </c>
      <c r="Y186" s="40">
        <v>29344.1704943</v>
      </c>
      <c r="Z186" s="40">
        <f t="shared" si="19"/>
        <v>366.16950569999972</v>
      </c>
      <c r="AA186" s="43">
        <f t="shared" si="20"/>
        <v>1.2324648782208474E-2</v>
      </c>
      <c r="AB186" s="64">
        <f t="shared" si="21"/>
        <v>134080.10690458212</v>
      </c>
      <c r="AC186" s="64">
        <f t="shared" si="23"/>
        <v>111513751.8486277</v>
      </c>
      <c r="AD186" s="39"/>
      <c r="AE186" s="39"/>
      <c r="AF186" s="39"/>
      <c r="AG186" s="39"/>
      <c r="AH186" s="39"/>
      <c r="AI186" s="39"/>
      <c r="AJ186" s="64"/>
      <c r="AK186" s="64"/>
    </row>
    <row r="187" spans="22:37" x14ac:dyDescent="0.25">
      <c r="V187" s="44">
        <v>43953</v>
      </c>
      <c r="W187" s="44">
        <f t="shared" si="22"/>
        <v>43953</v>
      </c>
      <c r="X187" s="40">
        <v>22539.75</v>
      </c>
      <c r="Y187" s="40">
        <v>22252.223626300001</v>
      </c>
      <c r="Z187" s="40">
        <f t="shared" si="19"/>
        <v>287.52637369999866</v>
      </c>
      <c r="AA187" s="43">
        <f t="shared" si="20"/>
        <v>1.2756413611508498E-2</v>
      </c>
      <c r="AB187" s="64">
        <f t="shared" si="21"/>
        <v>82671.415573071281</v>
      </c>
      <c r="AC187" s="64">
        <f t="shared" si="23"/>
        <v>6184.7422107695911</v>
      </c>
      <c r="AD187" s="39"/>
      <c r="AE187" s="39"/>
      <c r="AF187" s="39"/>
      <c r="AG187" s="39"/>
      <c r="AH187" s="39"/>
      <c r="AI187" s="39"/>
      <c r="AJ187" s="64"/>
      <c r="AK187" s="64"/>
    </row>
    <row r="188" spans="22:37" x14ac:dyDescent="0.25">
      <c r="V188" s="44">
        <v>43954</v>
      </c>
      <c r="W188" s="44">
        <f t="shared" si="22"/>
        <v>43960</v>
      </c>
      <c r="X188" s="40">
        <v>18018.349999999999</v>
      </c>
      <c r="Y188" s="40">
        <v>19487.819986400002</v>
      </c>
      <c r="Z188" s="40">
        <f t="shared" si="19"/>
        <v>-1469.4699864000031</v>
      </c>
      <c r="AA188" s="43">
        <f t="shared" si="20"/>
        <v>8.1554081611246498E-2</v>
      </c>
      <c r="AB188" s="64">
        <f t="shared" si="21"/>
        <v>2159342.0409304253</v>
      </c>
      <c r="AC188" s="64">
        <f t="shared" si="23"/>
        <v>3087036.2094046553</v>
      </c>
      <c r="AD188" s="39"/>
      <c r="AE188" s="39"/>
      <c r="AF188" s="39"/>
      <c r="AG188" s="39"/>
      <c r="AH188" s="39"/>
      <c r="AI188" s="39"/>
      <c r="AJ188" s="64"/>
      <c r="AK188" s="64"/>
    </row>
    <row r="189" spans="22:37" x14ac:dyDescent="0.25">
      <c r="V189" s="44">
        <v>43955</v>
      </c>
      <c r="W189" s="44">
        <f t="shared" si="22"/>
        <v>43960</v>
      </c>
      <c r="X189" s="40">
        <v>21809.51</v>
      </c>
      <c r="Y189" s="40">
        <v>20423.932960400001</v>
      </c>
      <c r="Z189" s="40">
        <f t="shared" si="19"/>
        <v>1385.5770395999971</v>
      </c>
      <c r="AA189" s="43">
        <f t="shared" si="20"/>
        <v>6.353086518679224E-2</v>
      </c>
      <c r="AB189" s="64">
        <f t="shared" si="21"/>
        <v>1919823.7326666918</v>
      </c>
      <c r="AC189" s="64">
        <f t="shared" si="23"/>
        <v>8151293.5206714459</v>
      </c>
      <c r="AD189" s="39"/>
      <c r="AE189" s="39"/>
      <c r="AF189" s="39"/>
      <c r="AG189" s="39"/>
      <c r="AH189" s="39"/>
      <c r="AI189" s="39"/>
      <c r="AJ189" s="64"/>
      <c r="AK189" s="64"/>
    </row>
    <row r="190" spans="22:37" x14ac:dyDescent="0.25">
      <c r="V190" s="44">
        <v>43956</v>
      </c>
      <c r="W190" s="44">
        <f t="shared" si="22"/>
        <v>43960</v>
      </c>
      <c r="X190" s="40">
        <v>14724.85</v>
      </c>
      <c r="Y190" s="40">
        <v>17808.529375400001</v>
      </c>
      <c r="Z190" s="40">
        <f t="shared" si="19"/>
        <v>-3083.6793754000009</v>
      </c>
      <c r="AA190" s="43">
        <f t="shared" si="20"/>
        <v>0.2094200874983447</v>
      </c>
      <c r="AB190" s="64">
        <f t="shared" si="21"/>
        <v>9509078.4902673401</v>
      </c>
      <c r="AC190" s="64">
        <f t="shared" si="23"/>
        <v>19974252.903018635</v>
      </c>
      <c r="AD190" s="39"/>
      <c r="AE190" s="39"/>
      <c r="AF190" s="39"/>
      <c r="AG190" s="39"/>
      <c r="AH190" s="39"/>
      <c r="AI190" s="39"/>
      <c r="AJ190" s="64"/>
      <c r="AK190" s="64"/>
    </row>
    <row r="191" spans="22:37" x14ac:dyDescent="0.25">
      <c r="V191" s="44">
        <v>43957</v>
      </c>
      <c r="W191" s="44">
        <f t="shared" si="22"/>
        <v>43960</v>
      </c>
      <c r="X191" s="40">
        <v>14349.19</v>
      </c>
      <c r="Y191" s="40">
        <v>14275.172726999999</v>
      </c>
      <c r="Z191" s="40">
        <f t="shared" si="19"/>
        <v>74.017273000001296</v>
      </c>
      <c r="AA191" s="43">
        <f t="shared" si="20"/>
        <v>5.1582892832279237E-3</v>
      </c>
      <c r="AB191" s="64">
        <f t="shared" si="21"/>
        <v>5478.556702356721</v>
      </c>
      <c r="AC191" s="64">
        <f t="shared" si="23"/>
        <v>9971048.1233166065</v>
      </c>
      <c r="AD191" s="39"/>
      <c r="AE191" s="39"/>
      <c r="AF191" s="39"/>
      <c r="AG191" s="39"/>
      <c r="AH191" s="39"/>
      <c r="AI191" s="39"/>
      <c r="AJ191" s="64"/>
      <c r="AK191" s="64"/>
    </row>
    <row r="192" spans="22:37" x14ac:dyDescent="0.25">
      <c r="V192" s="44">
        <v>43958</v>
      </c>
      <c r="W192" s="44">
        <f t="shared" si="22"/>
        <v>43960</v>
      </c>
      <c r="X192" s="40">
        <v>15468.11</v>
      </c>
      <c r="Y192" s="40">
        <v>13708.667709400001</v>
      </c>
      <c r="Z192" s="40">
        <f t="shared" si="19"/>
        <v>1759.4422906</v>
      </c>
      <c r="AA192" s="43">
        <f t="shared" si="20"/>
        <v>0.1137464299516877</v>
      </c>
      <c r="AB192" s="64">
        <f t="shared" si="21"/>
        <v>3095637.1739517748</v>
      </c>
      <c r="AC192" s="64">
        <f t="shared" si="23"/>
        <v>2840657.4899519561</v>
      </c>
      <c r="AD192" s="39"/>
      <c r="AE192" s="39"/>
      <c r="AF192" s="39"/>
      <c r="AG192" s="39"/>
      <c r="AH192" s="39"/>
      <c r="AI192" s="39"/>
      <c r="AJ192" s="64"/>
      <c r="AK192" s="64"/>
    </row>
    <row r="193" spans="22:37" x14ac:dyDescent="0.25">
      <c r="V193" s="44">
        <v>43959</v>
      </c>
      <c r="W193" s="44">
        <f t="shared" si="22"/>
        <v>43960</v>
      </c>
      <c r="X193" s="40">
        <v>25498.76</v>
      </c>
      <c r="Y193" s="40">
        <v>26433.410363800002</v>
      </c>
      <c r="Z193" s="40">
        <f t="shared" si="19"/>
        <v>-934.65036380000311</v>
      </c>
      <c r="AA193" s="43">
        <f t="shared" si="20"/>
        <v>3.6654737869606331E-2</v>
      </c>
      <c r="AB193" s="64">
        <f t="shared" si="21"/>
        <v>873571.30255147815</v>
      </c>
      <c r="AC193" s="64">
        <f t="shared" si="23"/>
        <v>7258135.2304920545</v>
      </c>
      <c r="AD193" s="39"/>
      <c r="AE193" s="39"/>
      <c r="AF193" s="39"/>
      <c r="AG193" s="39"/>
      <c r="AH193" s="39"/>
      <c r="AI193" s="39"/>
      <c r="AJ193" s="64"/>
      <c r="AK193" s="64"/>
    </row>
    <row r="194" spans="22:37" x14ac:dyDescent="0.25">
      <c r="V194" s="44">
        <v>43960</v>
      </c>
      <c r="W194" s="44">
        <f t="shared" si="22"/>
        <v>43960</v>
      </c>
      <c r="X194" s="40">
        <v>21500.799999999999</v>
      </c>
      <c r="Y194" s="40">
        <v>20055.0701371</v>
      </c>
      <c r="Z194" s="40">
        <f t="shared" si="19"/>
        <v>1445.7298628999997</v>
      </c>
      <c r="AA194" s="43">
        <f t="shared" si="20"/>
        <v>6.7240747455908606E-2</v>
      </c>
      <c r="AB194" s="64">
        <f t="shared" si="21"/>
        <v>2090134.836480852</v>
      </c>
      <c r="AC194" s="64">
        <f t="shared" si="23"/>
        <v>5666210.0236643571</v>
      </c>
      <c r="AD194" s="39"/>
      <c r="AE194" s="39"/>
      <c r="AF194" s="39"/>
      <c r="AG194" s="39"/>
      <c r="AH194" s="39"/>
      <c r="AI194" s="39"/>
      <c r="AJ194" s="64"/>
      <c r="AK194" s="64"/>
    </row>
    <row r="195" spans="22:37" x14ac:dyDescent="0.25">
      <c r="V195" s="44">
        <v>43961</v>
      </c>
      <c r="W195" s="44">
        <f t="shared" si="22"/>
        <v>43967</v>
      </c>
      <c r="X195" s="40">
        <v>19141.400000000001</v>
      </c>
      <c r="Y195" s="40">
        <v>18024.3130342</v>
      </c>
      <c r="Z195" s="40">
        <f t="shared" si="19"/>
        <v>1117.0869658000011</v>
      </c>
      <c r="AA195" s="43">
        <f t="shared" si="20"/>
        <v>5.8359731566134186E-2</v>
      </c>
      <c r="AB195" s="64">
        <f t="shared" si="21"/>
        <v>1247883.2891602528</v>
      </c>
      <c r="AC195" s="64">
        <f t="shared" si="23"/>
        <v>108006.1538142803</v>
      </c>
      <c r="AD195" s="39"/>
      <c r="AE195" s="39"/>
      <c r="AF195" s="39"/>
      <c r="AG195" s="39"/>
      <c r="AH195" s="39"/>
      <c r="AI195" s="39"/>
      <c r="AJ195" s="64"/>
      <c r="AK195" s="64"/>
    </row>
    <row r="196" spans="22:37" x14ac:dyDescent="0.25">
      <c r="V196" s="44">
        <v>43962</v>
      </c>
      <c r="W196" s="44">
        <f t="shared" si="22"/>
        <v>43967</v>
      </c>
      <c r="X196" s="40">
        <v>14693.77</v>
      </c>
      <c r="Y196" s="40">
        <v>16276.7288818</v>
      </c>
      <c r="Z196" s="40">
        <f t="shared" ref="Z196:Z259" si="24">X196-Y196</f>
        <v>-1582.9588817999993</v>
      </c>
      <c r="AA196" s="43">
        <f t="shared" ref="AA196:AA259" si="25">ABS(Z196)/X196</f>
        <v>0.10772993464577159</v>
      </c>
      <c r="AB196" s="64">
        <f t="shared" ref="AB196:AB259" si="26">Z196^2</f>
        <v>2505758.8214695039</v>
      </c>
      <c r="AC196" s="64">
        <f t="shared" si="23"/>
        <v>7290247.5791420043</v>
      </c>
      <c r="AD196" s="39"/>
      <c r="AE196" s="39"/>
      <c r="AF196" s="39"/>
      <c r="AG196" s="39"/>
      <c r="AH196" s="39"/>
      <c r="AI196" s="39"/>
      <c r="AJ196" s="64"/>
      <c r="AK196" s="64"/>
    </row>
    <row r="197" spans="22:37" x14ac:dyDescent="0.25">
      <c r="V197" s="44">
        <v>43963</v>
      </c>
      <c r="W197" s="44">
        <f t="shared" ref="W197:W260" si="27">V197+7-WEEKDAY(V197)</f>
        <v>43967</v>
      </c>
      <c r="X197" s="40">
        <v>15824.47</v>
      </c>
      <c r="Y197" s="40">
        <v>14953.796870800001</v>
      </c>
      <c r="Z197" s="40">
        <f t="shared" si="24"/>
        <v>870.67312919999858</v>
      </c>
      <c r="AA197" s="43">
        <f t="shared" si="25"/>
        <v>5.5020681842740934E-2</v>
      </c>
      <c r="AB197" s="64">
        <f t="shared" si="26"/>
        <v>758071.69791091746</v>
      </c>
      <c r="AC197" s="64">
        <f t="shared" ref="AC197:AC260" si="28">(Z196-Z197)^2</f>
        <v>6020310.045403894</v>
      </c>
      <c r="AD197" s="39"/>
      <c r="AE197" s="39"/>
      <c r="AF197" s="39"/>
      <c r="AG197" s="39"/>
      <c r="AH197" s="39"/>
      <c r="AI197" s="39"/>
      <c r="AJ197" s="64"/>
      <c r="AK197" s="64"/>
    </row>
    <row r="198" spans="22:37" x14ac:dyDescent="0.25">
      <c r="V198" s="44">
        <v>43964</v>
      </c>
      <c r="W198" s="44">
        <f t="shared" si="27"/>
        <v>43967</v>
      </c>
      <c r="X198" s="40">
        <v>23377.040000000001</v>
      </c>
      <c r="Y198" s="40">
        <v>23097.765663400001</v>
      </c>
      <c r="Z198" s="40">
        <f t="shared" si="24"/>
        <v>279.27433659999951</v>
      </c>
      <c r="AA198" s="43">
        <f t="shared" si="25"/>
        <v>1.1946522596530592E-2</v>
      </c>
      <c r="AB198" s="64">
        <f t="shared" si="26"/>
        <v>77994.155083369827</v>
      </c>
      <c r="AC198" s="64">
        <f t="shared" si="28"/>
        <v>349752.5318887367</v>
      </c>
      <c r="AD198" s="39"/>
      <c r="AE198" s="39"/>
      <c r="AF198" s="39"/>
      <c r="AG198" s="39"/>
      <c r="AH198" s="39"/>
      <c r="AI198" s="39"/>
      <c r="AJ198" s="64"/>
      <c r="AK198" s="64"/>
    </row>
    <row r="199" spans="22:37" x14ac:dyDescent="0.25">
      <c r="V199" s="44">
        <v>43965</v>
      </c>
      <c r="W199" s="44">
        <f t="shared" si="27"/>
        <v>43967</v>
      </c>
      <c r="X199" s="40">
        <v>20800.23</v>
      </c>
      <c r="Y199" s="40">
        <v>21177.219888600001</v>
      </c>
      <c r="Z199" s="40">
        <f t="shared" si="24"/>
        <v>-376.989888600001</v>
      </c>
      <c r="AA199" s="43">
        <f t="shared" si="25"/>
        <v>1.81243134619185E-2</v>
      </c>
      <c r="AB199" s="64">
        <f t="shared" si="26"/>
        <v>142121.37610664117</v>
      </c>
      <c r="AC199" s="64">
        <f t="shared" si="28"/>
        <v>430682.73327735701</v>
      </c>
      <c r="AD199" s="39"/>
      <c r="AE199" s="39"/>
      <c r="AF199" s="39"/>
      <c r="AG199" s="39"/>
      <c r="AH199" s="39"/>
      <c r="AI199" s="39"/>
      <c r="AJ199" s="64"/>
      <c r="AK199" s="64"/>
    </row>
    <row r="200" spans="22:37" x14ac:dyDescent="0.25">
      <c r="V200" s="44">
        <v>43966</v>
      </c>
      <c r="W200" s="44">
        <f t="shared" si="27"/>
        <v>43967</v>
      </c>
      <c r="X200" s="40">
        <v>30513.61</v>
      </c>
      <c r="Y200" s="40">
        <v>31543.0020286</v>
      </c>
      <c r="Z200" s="40">
        <f t="shared" si="24"/>
        <v>-1029.3920285999993</v>
      </c>
      <c r="AA200" s="43">
        <f t="shared" si="25"/>
        <v>3.3735504537155694E-2</v>
      </c>
      <c r="AB200" s="64">
        <f t="shared" si="26"/>
        <v>1059647.9485452217</v>
      </c>
      <c r="AC200" s="64">
        <f t="shared" si="28"/>
        <v>425628.55227657739</v>
      </c>
      <c r="AD200" s="39"/>
      <c r="AE200" s="39"/>
      <c r="AF200" s="39"/>
      <c r="AG200" s="39"/>
      <c r="AH200" s="39"/>
      <c r="AI200" s="39"/>
      <c r="AJ200" s="64"/>
      <c r="AK200" s="64"/>
    </row>
    <row r="201" spans="22:37" x14ac:dyDescent="0.25">
      <c r="V201" s="44">
        <v>43967</v>
      </c>
      <c r="W201" s="44">
        <f t="shared" si="27"/>
        <v>43967</v>
      </c>
      <c r="X201" s="40">
        <v>23393.599999999999</v>
      </c>
      <c r="Y201" s="40">
        <v>22292.7946214</v>
      </c>
      <c r="Z201" s="40">
        <f t="shared" si="24"/>
        <v>1100.8053785999982</v>
      </c>
      <c r="AA201" s="43">
        <f t="shared" si="25"/>
        <v>4.705583486936591E-2</v>
      </c>
      <c r="AB201" s="64">
        <f t="shared" si="26"/>
        <v>1211772.4815546854</v>
      </c>
      <c r="AC201" s="64">
        <f t="shared" si="28"/>
        <v>4537740.9936415926</v>
      </c>
      <c r="AD201" s="39"/>
      <c r="AE201" s="39"/>
      <c r="AF201" s="39"/>
      <c r="AG201" s="39"/>
      <c r="AH201" s="39"/>
      <c r="AI201" s="39"/>
      <c r="AJ201" s="64"/>
      <c r="AK201" s="64"/>
    </row>
    <row r="202" spans="22:37" x14ac:dyDescent="0.25">
      <c r="V202" s="44">
        <v>43968</v>
      </c>
      <c r="W202" s="44">
        <f t="shared" si="27"/>
        <v>43974</v>
      </c>
      <c r="X202" s="40">
        <v>20784.439999999999</v>
      </c>
      <c r="Y202" s="40">
        <v>18826.893650999998</v>
      </c>
      <c r="Z202" s="40">
        <f t="shared" si="24"/>
        <v>1957.5463490000002</v>
      </c>
      <c r="AA202" s="43">
        <f t="shared" si="25"/>
        <v>9.4183261564901449E-2</v>
      </c>
      <c r="AB202" s="64">
        <f t="shared" si="26"/>
        <v>3831987.7084832303</v>
      </c>
      <c r="AC202" s="64">
        <f t="shared" si="28"/>
        <v>734005.09036193707</v>
      </c>
      <c r="AD202" s="39"/>
      <c r="AE202" s="39"/>
      <c r="AF202" s="39"/>
      <c r="AG202" s="39"/>
      <c r="AH202" s="39"/>
      <c r="AI202" s="39"/>
      <c r="AJ202" s="64"/>
      <c r="AK202" s="64"/>
    </row>
    <row r="203" spans="22:37" x14ac:dyDescent="0.25">
      <c r="V203" s="44">
        <v>43969</v>
      </c>
      <c r="W203" s="44">
        <f t="shared" si="27"/>
        <v>43974</v>
      </c>
      <c r="X203" s="40">
        <v>16972.8</v>
      </c>
      <c r="Y203" s="40">
        <v>15058.846851099999</v>
      </c>
      <c r="Z203" s="40">
        <f t="shared" si="24"/>
        <v>1913.9531489000001</v>
      </c>
      <c r="AA203" s="43">
        <f t="shared" si="25"/>
        <v>0.11276590479473041</v>
      </c>
      <c r="AB203" s="64">
        <f t="shared" si="26"/>
        <v>3663216.6561842258</v>
      </c>
      <c r="AC203" s="64">
        <f t="shared" si="28"/>
        <v>1900.367094958649</v>
      </c>
      <c r="AD203" s="39"/>
      <c r="AE203" s="39"/>
      <c r="AF203" s="39"/>
      <c r="AG203" s="39"/>
      <c r="AH203" s="39"/>
      <c r="AI203" s="39"/>
      <c r="AJ203" s="64"/>
      <c r="AK203" s="64"/>
    </row>
    <row r="204" spans="22:37" x14ac:dyDescent="0.25">
      <c r="V204" s="44">
        <v>43970</v>
      </c>
      <c r="W204" s="44">
        <f t="shared" si="27"/>
        <v>43974</v>
      </c>
      <c r="X204" s="40">
        <v>22689.94</v>
      </c>
      <c r="Y204" s="40">
        <v>22689.9540662</v>
      </c>
      <c r="Z204" s="40">
        <f t="shared" si="24"/>
        <v>-1.4066200001252582E-2</v>
      </c>
      <c r="AA204" s="43">
        <f t="shared" si="25"/>
        <v>6.1993112371617484E-7</v>
      </c>
      <c r="AB204" s="64">
        <f t="shared" si="26"/>
        <v>1.9785798247523814E-4</v>
      </c>
      <c r="AC204" s="64">
        <f t="shared" si="28"/>
        <v>3663270.5004776549</v>
      </c>
      <c r="AD204" s="39"/>
      <c r="AE204" s="39"/>
      <c r="AF204" s="39"/>
      <c r="AG204" s="39"/>
      <c r="AH204" s="39"/>
      <c r="AI204" s="39"/>
      <c r="AJ204" s="64"/>
      <c r="AK204" s="64"/>
    </row>
    <row r="205" spans="22:37" x14ac:dyDescent="0.25">
      <c r="V205" s="44">
        <v>43971</v>
      </c>
      <c r="W205" s="44">
        <f t="shared" si="27"/>
        <v>43974</v>
      </c>
      <c r="X205" s="40">
        <v>20293.12</v>
      </c>
      <c r="Y205" s="40">
        <v>16840.993385199999</v>
      </c>
      <c r="Z205" s="40">
        <f t="shared" si="24"/>
        <v>3452.1266147999995</v>
      </c>
      <c r="AA205" s="43">
        <f t="shared" si="25"/>
        <v>0.17011315237873723</v>
      </c>
      <c r="AB205" s="64">
        <f t="shared" si="26"/>
        <v>11917178.164610505</v>
      </c>
      <c r="AC205" s="64">
        <f t="shared" si="28"/>
        <v>11917275.28141515</v>
      </c>
      <c r="AD205" s="39"/>
      <c r="AE205" s="39"/>
      <c r="AF205" s="39"/>
      <c r="AG205" s="39"/>
      <c r="AH205" s="39"/>
      <c r="AI205" s="39"/>
      <c r="AJ205" s="64"/>
      <c r="AK205" s="64"/>
    </row>
    <row r="206" spans="22:37" x14ac:dyDescent="0.25">
      <c r="V206" s="44">
        <v>43972</v>
      </c>
      <c r="W206" s="44">
        <f t="shared" si="27"/>
        <v>43974</v>
      </c>
      <c r="X206" s="40">
        <v>21950.720000000001</v>
      </c>
      <c r="Y206" s="40">
        <v>18004.088110500001</v>
      </c>
      <c r="Z206" s="40">
        <f t="shared" si="24"/>
        <v>3946.6318895000004</v>
      </c>
      <c r="AA206" s="43">
        <f t="shared" si="25"/>
        <v>0.17979509963682286</v>
      </c>
      <c r="AB206" s="64">
        <f t="shared" si="26"/>
        <v>15575903.271218343</v>
      </c>
      <c r="AC206" s="64">
        <f t="shared" si="28"/>
        <v>244535.46670612332</v>
      </c>
      <c r="AD206" s="39"/>
      <c r="AE206" s="39"/>
      <c r="AF206" s="39"/>
      <c r="AG206" s="39"/>
      <c r="AH206" s="39"/>
      <c r="AI206" s="39"/>
      <c r="AJ206" s="64"/>
      <c r="AK206" s="64"/>
    </row>
    <row r="207" spans="22:37" x14ac:dyDescent="0.25">
      <c r="V207" s="44">
        <v>43973</v>
      </c>
      <c r="W207" s="44">
        <f t="shared" si="27"/>
        <v>43974</v>
      </c>
      <c r="X207" s="40">
        <v>28476.97</v>
      </c>
      <c r="Y207" s="40">
        <v>26660.2154071</v>
      </c>
      <c r="Z207" s="40">
        <f t="shared" si="24"/>
        <v>1816.7545929000007</v>
      </c>
      <c r="AA207" s="43">
        <f t="shared" si="25"/>
        <v>6.3797327907428369E-2</v>
      </c>
      <c r="AB207" s="64">
        <f t="shared" si="26"/>
        <v>3300597.2508232472</v>
      </c>
      <c r="AC207" s="64">
        <f t="shared" si="28"/>
        <v>4536377.2985721231</v>
      </c>
      <c r="AD207" s="39"/>
      <c r="AE207" s="39"/>
      <c r="AF207" s="39"/>
      <c r="AG207" s="39"/>
      <c r="AH207" s="39"/>
      <c r="AI207" s="39"/>
      <c r="AJ207" s="64"/>
      <c r="AK207" s="64"/>
    </row>
    <row r="208" spans="22:37" x14ac:dyDescent="0.25">
      <c r="V208" s="44">
        <v>43974</v>
      </c>
      <c r="W208" s="44">
        <f t="shared" si="27"/>
        <v>43974</v>
      </c>
      <c r="X208" s="40">
        <v>18025.63</v>
      </c>
      <c r="Y208" s="40">
        <v>21020.9913801</v>
      </c>
      <c r="Z208" s="40">
        <f t="shared" si="24"/>
        <v>-2995.3613800999992</v>
      </c>
      <c r="AA208" s="43">
        <f t="shared" si="25"/>
        <v>0.16617235459176732</v>
      </c>
      <c r="AB208" s="64">
        <f t="shared" si="26"/>
        <v>8972189.7973945718</v>
      </c>
      <c r="AC208" s="64">
        <f t="shared" si="28"/>
        <v>23156460.137601737</v>
      </c>
      <c r="AD208" s="39"/>
      <c r="AE208" s="39"/>
      <c r="AF208" s="39"/>
      <c r="AG208" s="39"/>
      <c r="AH208" s="39"/>
      <c r="AI208" s="39"/>
      <c r="AJ208" s="64"/>
      <c r="AK208" s="64"/>
    </row>
    <row r="209" spans="22:37" x14ac:dyDescent="0.25">
      <c r="V209" s="44">
        <v>43975</v>
      </c>
      <c r="W209" s="44">
        <f t="shared" si="27"/>
        <v>43981</v>
      </c>
      <c r="X209" s="40">
        <v>12505.11</v>
      </c>
      <c r="Y209" s="40">
        <v>12505.107599200001</v>
      </c>
      <c r="Z209" s="40">
        <f t="shared" si="24"/>
        <v>2.4008000000321772E-3</v>
      </c>
      <c r="AA209" s="43">
        <f t="shared" si="25"/>
        <v>1.9198551632350113E-7</v>
      </c>
      <c r="AB209" s="64">
        <f t="shared" si="26"/>
        <v>5.763840640154502E-6</v>
      </c>
      <c r="AC209" s="64">
        <f t="shared" si="28"/>
        <v>8972204.1799275391</v>
      </c>
      <c r="AD209" s="39"/>
      <c r="AE209" s="39"/>
      <c r="AF209" s="39"/>
      <c r="AG209" s="39"/>
      <c r="AH209" s="39"/>
      <c r="AI209" s="39"/>
      <c r="AJ209" s="64"/>
      <c r="AK209" s="64"/>
    </row>
    <row r="210" spans="22:37" x14ac:dyDescent="0.25">
      <c r="V210" s="44">
        <v>43976</v>
      </c>
      <c r="W210" s="44">
        <f t="shared" si="27"/>
        <v>43981</v>
      </c>
      <c r="X210" s="40">
        <v>16287.73</v>
      </c>
      <c r="Y210" s="40">
        <v>18207.3629521</v>
      </c>
      <c r="Z210" s="40">
        <f t="shared" si="24"/>
        <v>-1919.6329521000007</v>
      </c>
      <c r="AA210" s="43">
        <f t="shared" si="25"/>
        <v>0.11785761134915675</v>
      </c>
      <c r="AB210" s="64">
        <f t="shared" si="26"/>
        <v>3684990.6707881638</v>
      </c>
      <c r="AC210" s="64">
        <f t="shared" si="28"/>
        <v>3684999.8881035103</v>
      </c>
      <c r="AD210" s="39"/>
      <c r="AE210" s="39"/>
      <c r="AF210" s="39"/>
      <c r="AG210" s="39"/>
      <c r="AH210" s="39"/>
      <c r="AI210" s="39"/>
      <c r="AJ210" s="64"/>
      <c r="AK210" s="64"/>
    </row>
    <row r="211" spans="22:37" x14ac:dyDescent="0.25">
      <c r="V211" s="44">
        <v>43977</v>
      </c>
      <c r="W211" s="44">
        <f t="shared" si="27"/>
        <v>43981</v>
      </c>
      <c r="X211" s="40">
        <v>15387.75</v>
      </c>
      <c r="Y211" s="40">
        <v>18352.853142799999</v>
      </c>
      <c r="Z211" s="40">
        <f t="shared" si="24"/>
        <v>-2965.1031427999987</v>
      </c>
      <c r="AA211" s="43">
        <f t="shared" si="25"/>
        <v>0.19269244319669859</v>
      </c>
      <c r="AB211" s="64">
        <f t="shared" si="26"/>
        <v>8791836.6474424303</v>
      </c>
      <c r="AC211" s="64">
        <f t="shared" si="28"/>
        <v>1093007.9196422903</v>
      </c>
      <c r="AD211" s="39"/>
      <c r="AE211" s="39"/>
      <c r="AF211" s="39"/>
      <c r="AG211" s="39"/>
      <c r="AH211" s="39"/>
      <c r="AI211" s="39"/>
      <c r="AJ211" s="64"/>
      <c r="AK211" s="64"/>
    </row>
    <row r="212" spans="22:37" x14ac:dyDescent="0.25">
      <c r="V212" s="44">
        <v>43978</v>
      </c>
      <c r="W212" s="44">
        <f t="shared" si="27"/>
        <v>43981</v>
      </c>
      <c r="X212" s="40">
        <v>19158.84</v>
      </c>
      <c r="Y212" s="40">
        <v>18971.2092815</v>
      </c>
      <c r="Z212" s="40">
        <f t="shared" si="24"/>
        <v>187.63071850000051</v>
      </c>
      <c r="AA212" s="43">
        <f t="shared" si="25"/>
        <v>9.7934279163039359E-3</v>
      </c>
      <c r="AB212" s="64">
        <f t="shared" si="26"/>
        <v>35205.286524826435</v>
      </c>
      <c r="AC212" s="64">
        <f t="shared" si="28"/>
        <v>9939730.8001876026</v>
      </c>
      <c r="AD212" s="39"/>
      <c r="AE212" s="39"/>
      <c r="AF212" s="39"/>
      <c r="AG212" s="39"/>
      <c r="AH212" s="39"/>
      <c r="AI212" s="39"/>
      <c r="AJ212" s="64"/>
      <c r="AK212" s="64"/>
    </row>
    <row r="213" spans="22:37" x14ac:dyDescent="0.25">
      <c r="V213" s="44">
        <v>43979</v>
      </c>
      <c r="W213" s="44">
        <f t="shared" si="27"/>
        <v>43981</v>
      </c>
      <c r="X213" s="40">
        <v>22322.28</v>
      </c>
      <c r="Y213" s="40">
        <v>19569.515583799999</v>
      </c>
      <c r="Z213" s="40">
        <f t="shared" si="24"/>
        <v>2752.7644161999997</v>
      </c>
      <c r="AA213" s="43">
        <f t="shared" si="25"/>
        <v>0.12331914196040905</v>
      </c>
      <c r="AB213" s="64">
        <f t="shared" si="26"/>
        <v>7577711.9310969254</v>
      </c>
      <c r="AC213" s="64">
        <f t="shared" si="28"/>
        <v>6579910.8870760705</v>
      </c>
      <c r="AD213" s="39"/>
      <c r="AE213" s="39"/>
      <c r="AF213" s="39"/>
      <c r="AG213" s="39"/>
      <c r="AH213" s="39"/>
      <c r="AI213" s="39"/>
      <c r="AJ213" s="64"/>
      <c r="AK213" s="64"/>
    </row>
    <row r="214" spans="22:37" x14ac:dyDescent="0.25">
      <c r="V214" s="44">
        <v>43980</v>
      </c>
      <c r="W214" s="44">
        <f t="shared" si="27"/>
        <v>43981</v>
      </c>
      <c r="X214" s="40">
        <v>18541.57</v>
      </c>
      <c r="Y214" s="40">
        <v>22043.870737699999</v>
      </c>
      <c r="Z214" s="40">
        <f t="shared" si="24"/>
        <v>-3502.3007376999994</v>
      </c>
      <c r="AA214" s="43">
        <f t="shared" si="25"/>
        <v>0.18888911444392248</v>
      </c>
      <c r="AB214" s="64">
        <f t="shared" si="26"/>
        <v>12266110.457293961</v>
      </c>
      <c r="AC214" s="64">
        <f t="shared" si="28"/>
        <v>39125840.079534017</v>
      </c>
      <c r="AD214" s="39"/>
      <c r="AE214" s="39"/>
      <c r="AF214" s="39"/>
      <c r="AG214" s="39"/>
      <c r="AH214" s="39"/>
      <c r="AI214" s="39"/>
      <c r="AJ214" s="64"/>
      <c r="AK214" s="64"/>
    </row>
    <row r="215" spans="22:37" x14ac:dyDescent="0.25">
      <c r="V215" s="44">
        <v>43981</v>
      </c>
      <c r="W215" s="44">
        <f t="shared" si="27"/>
        <v>43981</v>
      </c>
      <c r="X215" s="40">
        <v>16218.05</v>
      </c>
      <c r="Y215" s="40">
        <v>18980.1258523</v>
      </c>
      <c r="Z215" s="40">
        <f t="shared" si="24"/>
        <v>-2762.0758523000004</v>
      </c>
      <c r="AA215" s="43">
        <f t="shared" si="25"/>
        <v>0.1703087518104828</v>
      </c>
      <c r="AB215" s="64">
        <f t="shared" si="26"/>
        <v>7629063.0138587737</v>
      </c>
      <c r="AC215" s="64">
        <f t="shared" si="28"/>
        <v>547932.8809654417</v>
      </c>
      <c r="AD215" s="39"/>
      <c r="AE215" s="39"/>
      <c r="AF215" s="39"/>
      <c r="AG215" s="39"/>
      <c r="AH215" s="39"/>
      <c r="AI215" s="39"/>
      <c r="AJ215" s="64"/>
      <c r="AK215" s="64"/>
    </row>
    <row r="216" spans="22:37" x14ac:dyDescent="0.25">
      <c r="V216" s="44">
        <v>43982</v>
      </c>
      <c r="W216" s="44">
        <f t="shared" si="27"/>
        <v>43988</v>
      </c>
      <c r="X216" s="40">
        <v>16207.36</v>
      </c>
      <c r="Y216" s="40">
        <v>19173.004091399998</v>
      </c>
      <c r="Z216" s="40">
        <f t="shared" si="24"/>
        <v>-2965.6440913999977</v>
      </c>
      <c r="AA216" s="43">
        <f t="shared" si="25"/>
        <v>0.18298131783337926</v>
      </c>
      <c r="AB216" s="64">
        <f t="shared" si="26"/>
        <v>8795044.876855718</v>
      </c>
      <c r="AC216" s="64">
        <f t="shared" si="28"/>
        <v>41440.027970273666</v>
      </c>
      <c r="AD216" s="39"/>
      <c r="AE216" s="39"/>
      <c r="AF216" s="39"/>
      <c r="AG216" s="39"/>
      <c r="AH216" s="39"/>
      <c r="AI216" s="39"/>
      <c r="AJ216" s="64"/>
      <c r="AK216" s="64"/>
    </row>
    <row r="217" spans="22:37" x14ac:dyDescent="0.25">
      <c r="V217" s="44">
        <v>43983</v>
      </c>
      <c r="W217" s="44">
        <f t="shared" si="27"/>
        <v>43988</v>
      </c>
      <c r="X217" s="40">
        <v>13352.12</v>
      </c>
      <c r="Y217" s="40">
        <v>13142.571838100001</v>
      </c>
      <c r="Z217" s="40">
        <f t="shared" si="24"/>
        <v>209.5481619000002</v>
      </c>
      <c r="AA217" s="43">
        <f t="shared" si="25"/>
        <v>1.5693999297489849E-2</v>
      </c>
      <c r="AB217" s="64">
        <f t="shared" si="26"/>
        <v>43910.432155668692</v>
      </c>
      <c r="AC217" s="64">
        <f t="shared" si="28"/>
        <v>10081845.845416319</v>
      </c>
      <c r="AD217" s="39"/>
      <c r="AE217" s="39"/>
      <c r="AF217" s="39"/>
      <c r="AG217" s="39"/>
      <c r="AH217" s="39"/>
      <c r="AI217" s="39"/>
      <c r="AJ217" s="64"/>
      <c r="AK217" s="64"/>
    </row>
    <row r="218" spans="22:37" x14ac:dyDescent="0.25">
      <c r="V218" s="44">
        <v>43984</v>
      </c>
      <c r="W218" s="44">
        <f t="shared" si="27"/>
        <v>43988</v>
      </c>
      <c r="X218" s="40">
        <v>15703.03</v>
      </c>
      <c r="Y218" s="40">
        <v>19040.090002500001</v>
      </c>
      <c r="Z218" s="40">
        <f t="shared" si="24"/>
        <v>-3337.0600025000003</v>
      </c>
      <c r="AA218" s="43">
        <f t="shared" si="25"/>
        <v>0.21251057932768391</v>
      </c>
      <c r="AB218" s="64">
        <f t="shared" si="26"/>
        <v>11135969.460285302</v>
      </c>
      <c r="AC218" s="64">
        <f t="shared" si="28"/>
        <v>12578429.471788742</v>
      </c>
      <c r="AD218" s="39"/>
      <c r="AE218" s="39"/>
      <c r="AF218" s="39"/>
      <c r="AG218" s="39"/>
      <c r="AH218" s="39"/>
      <c r="AI218" s="39"/>
      <c r="AJ218" s="64"/>
      <c r="AK218" s="64"/>
    </row>
    <row r="219" spans="22:37" x14ac:dyDescent="0.25">
      <c r="V219" s="44">
        <v>43985</v>
      </c>
      <c r="W219" s="44">
        <f t="shared" si="27"/>
        <v>43988</v>
      </c>
      <c r="X219" s="40">
        <v>18854.240000000002</v>
      </c>
      <c r="Y219" s="40">
        <v>19134.893136499999</v>
      </c>
      <c r="Z219" s="40">
        <f t="shared" si="24"/>
        <v>-280.65313649999734</v>
      </c>
      <c r="AA219" s="43">
        <f t="shared" si="25"/>
        <v>1.4885412326351915E-2</v>
      </c>
      <c r="AB219" s="64">
        <f t="shared" si="26"/>
        <v>78766.183027286141</v>
      </c>
      <c r="AC219" s="64">
        <f t="shared" si="28"/>
        <v>9341622.93053196</v>
      </c>
      <c r="AD219" s="39"/>
      <c r="AE219" s="39"/>
      <c r="AF219" s="39"/>
      <c r="AG219" s="39"/>
      <c r="AH219" s="39"/>
      <c r="AI219" s="39"/>
      <c r="AJ219" s="64"/>
      <c r="AK219" s="64"/>
    </row>
    <row r="220" spans="22:37" x14ac:dyDescent="0.25">
      <c r="V220" s="44">
        <v>43986</v>
      </c>
      <c r="W220" s="44">
        <f t="shared" si="27"/>
        <v>43988</v>
      </c>
      <c r="X220" s="40">
        <v>18342.990000000002</v>
      </c>
      <c r="Y220" s="40">
        <v>18767.213263099999</v>
      </c>
      <c r="Z220" s="40">
        <f t="shared" si="24"/>
        <v>-424.22326309999698</v>
      </c>
      <c r="AA220" s="43">
        <f t="shared" si="25"/>
        <v>2.3127268951244968E-2</v>
      </c>
      <c r="AB220" s="64">
        <f t="shared" si="26"/>
        <v>179965.37695520927</v>
      </c>
      <c r="AC220" s="64">
        <f t="shared" si="28"/>
        <v>20612.381251939925</v>
      </c>
      <c r="AD220" s="39"/>
      <c r="AE220" s="39"/>
      <c r="AF220" s="39"/>
      <c r="AG220" s="39"/>
      <c r="AH220" s="39"/>
      <c r="AI220" s="39"/>
      <c r="AJ220" s="64"/>
      <c r="AK220" s="64"/>
    </row>
    <row r="221" spans="22:37" x14ac:dyDescent="0.25">
      <c r="V221" s="44">
        <v>43987</v>
      </c>
      <c r="W221" s="44">
        <f t="shared" si="27"/>
        <v>43988</v>
      </c>
      <c r="X221" s="40">
        <v>26831.1</v>
      </c>
      <c r="Y221" s="40">
        <v>25251.093380300001</v>
      </c>
      <c r="Z221" s="40">
        <f t="shared" si="24"/>
        <v>1580.0066196999978</v>
      </c>
      <c r="AA221" s="43">
        <f t="shared" si="25"/>
        <v>5.8887135439843981E-2</v>
      </c>
      <c r="AB221" s="64">
        <f t="shared" si="26"/>
        <v>2496420.9182958137</v>
      </c>
      <c r="AC221" s="64">
        <f t="shared" si="28"/>
        <v>4016937.4231084809</v>
      </c>
      <c r="AD221" s="39"/>
      <c r="AE221" s="39"/>
      <c r="AF221" s="39"/>
      <c r="AG221" s="39"/>
      <c r="AH221" s="39"/>
      <c r="AI221" s="39"/>
      <c r="AJ221" s="64"/>
      <c r="AK221" s="64"/>
    </row>
    <row r="222" spans="22:37" x14ac:dyDescent="0.25">
      <c r="V222" s="44">
        <v>43988</v>
      </c>
      <c r="W222" s="44">
        <f t="shared" si="27"/>
        <v>43988</v>
      </c>
      <c r="X222" s="40">
        <v>19503.75</v>
      </c>
      <c r="Y222" s="40">
        <v>18597.626631800002</v>
      </c>
      <c r="Z222" s="40">
        <f t="shared" si="24"/>
        <v>906.12336819999837</v>
      </c>
      <c r="AA222" s="43">
        <f t="shared" si="25"/>
        <v>4.6458930626161549E-2</v>
      </c>
      <c r="AB222" s="64">
        <f t="shared" si="26"/>
        <v>821059.55839810986</v>
      </c>
      <c r="AC222" s="64">
        <f t="shared" si="28"/>
        <v>454118.63665221154</v>
      </c>
      <c r="AD222" s="39"/>
      <c r="AE222" s="39"/>
      <c r="AF222" s="39"/>
      <c r="AG222" s="39"/>
      <c r="AH222" s="39"/>
      <c r="AI222" s="39"/>
      <c r="AJ222" s="64"/>
      <c r="AK222" s="64"/>
    </row>
    <row r="223" spans="22:37" x14ac:dyDescent="0.25">
      <c r="V223" s="44">
        <v>43989</v>
      </c>
      <c r="W223" s="44">
        <f t="shared" si="27"/>
        <v>43995</v>
      </c>
      <c r="X223" s="40">
        <v>14976.55</v>
      </c>
      <c r="Y223" s="40">
        <v>19580.6064482</v>
      </c>
      <c r="Z223" s="40">
        <f t="shared" si="24"/>
        <v>-4604.0564482000009</v>
      </c>
      <c r="AA223" s="43">
        <f t="shared" si="25"/>
        <v>0.30741769287319182</v>
      </c>
      <c r="AB223" s="64">
        <f t="shared" si="26"/>
        <v>21197335.778212007</v>
      </c>
      <c r="AC223" s="64">
        <f t="shared" si="28"/>
        <v>30362081.60906193</v>
      </c>
      <c r="AD223" s="39"/>
      <c r="AE223" s="39"/>
      <c r="AF223" s="39"/>
      <c r="AG223" s="39"/>
      <c r="AH223" s="39"/>
      <c r="AI223" s="39"/>
      <c r="AJ223" s="64"/>
      <c r="AK223" s="64"/>
    </row>
    <row r="224" spans="22:37" x14ac:dyDescent="0.25">
      <c r="V224" s="44">
        <v>43990</v>
      </c>
      <c r="W224" s="44">
        <f t="shared" si="27"/>
        <v>43995</v>
      </c>
      <c r="X224" s="40">
        <v>13064.68</v>
      </c>
      <c r="Y224" s="40">
        <v>13274.2206398</v>
      </c>
      <c r="Z224" s="40">
        <f t="shared" si="24"/>
        <v>-209.54063979999955</v>
      </c>
      <c r="AA224" s="43">
        <f t="shared" si="25"/>
        <v>1.603871199294583E-2</v>
      </c>
      <c r="AB224" s="64">
        <f t="shared" si="26"/>
        <v>43907.27972779316</v>
      </c>
      <c r="AC224" s="64">
        <f t="shared" si="28"/>
        <v>19311769.190277517</v>
      </c>
      <c r="AD224" s="39"/>
      <c r="AE224" s="39"/>
      <c r="AF224" s="39"/>
      <c r="AG224" s="39"/>
      <c r="AH224" s="39"/>
      <c r="AI224" s="39"/>
      <c r="AJ224" s="64"/>
      <c r="AK224" s="64"/>
    </row>
    <row r="225" spans="22:37" x14ac:dyDescent="0.25">
      <c r="V225" s="44">
        <v>43991</v>
      </c>
      <c r="W225" s="44">
        <f t="shared" si="27"/>
        <v>43995</v>
      </c>
      <c r="X225" s="40">
        <v>19057.86</v>
      </c>
      <c r="Y225" s="40">
        <v>18879.2763572</v>
      </c>
      <c r="Z225" s="40">
        <f t="shared" si="24"/>
        <v>178.58364280000023</v>
      </c>
      <c r="AA225" s="43">
        <f t="shared" si="25"/>
        <v>9.3706031422205963E-3</v>
      </c>
      <c r="AB225" s="64">
        <f t="shared" si="26"/>
        <v>31892.117475718074</v>
      </c>
      <c r="AC225" s="64">
        <f t="shared" si="28"/>
        <v>150640.4587437645</v>
      </c>
      <c r="AD225" s="39"/>
      <c r="AE225" s="39"/>
      <c r="AF225" s="39"/>
      <c r="AG225" s="39"/>
      <c r="AH225" s="39"/>
      <c r="AI225" s="39"/>
      <c r="AJ225" s="64"/>
      <c r="AK225" s="64"/>
    </row>
    <row r="226" spans="22:37" x14ac:dyDescent="0.25">
      <c r="V226" s="44">
        <v>43992</v>
      </c>
      <c r="W226" s="44">
        <f t="shared" si="27"/>
        <v>43995</v>
      </c>
      <c r="X226" s="40">
        <v>23385.61</v>
      </c>
      <c r="Y226" s="40">
        <v>18757.768719899999</v>
      </c>
      <c r="Z226" s="40">
        <f t="shared" si="24"/>
        <v>4627.8412801000013</v>
      </c>
      <c r="AA226" s="43">
        <f t="shared" si="25"/>
        <v>0.19789269042372643</v>
      </c>
      <c r="AB226" s="64">
        <f t="shared" si="26"/>
        <v>21416914.913797617</v>
      </c>
      <c r="AC226" s="64">
        <f t="shared" si="28"/>
        <v>19795893.523072388</v>
      </c>
      <c r="AD226" s="39"/>
      <c r="AE226" s="39"/>
      <c r="AF226" s="39"/>
      <c r="AG226" s="39"/>
      <c r="AH226" s="39"/>
      <c r="AI226" s="39"/>
      <c r="AJ226" s="64"/>
      <c r="AK226" s="64"/>
    </row>
    <row r="227" spans="22:37" x14ac:dyDescent="0.25">
      <c r="V227" s="44">
        <v>43993</v>
      </c>
      <c r="W227" s="44">
        <f t="shared" si="27"/>
        <v>43995</v>
      </c>
      <c r="X227" s="40">
        <v>24295.07</v>
      </c>
      <c r="Y227" s="40">
        <v>22873.0862581</v>
      </c>
      <c r="Z227" s="40">
        <f t="shared" si="24"/>
        <v>1421.9837418999996</v>
      </c>
      <c r="AA227" s="43">
        <f t="shared" si="25"/>
        <v>5.8529724009850542E-2</v>
      </c>
      <c r="AB227" s="64">
        <f t="shared" si="26"/>
        <v>2022037.7622279245</v>
      </c>
      <c r="AC227" s="64">
        <f t="shared" si="28"/>
        <v>10277522.555233775</v>
      </c>
      <c r="AD227" s="39"/>
      <c r="AE227" s="39"/>
      <c r="AF227" s="39"/>
      <c r="AG227" s="39"/>
      <c r="AH227" s="39"/>
      <c r="AI227" s="39"/>
      <c r="AJ227" s="64"/>
      <c r="AK227" s="64"/>
    </row>
    <row r="228" spans="22:37" x14ac:dyDescent="0.25">
      <c r="V228" s="44">
        <v>43994</v>
      </c>
      <c r="W228" s="44">
        <f t="shared" si="27"/>
        <v>43995</v>
      </c>
      <c r="X228" s="40">
        <v>21235.47</v>
      </c>
      <c r="Y228" s="40">
        <v>23281.1311728</v>
      </c>
      <c r="Z228" s="40">
        <f t="shared" si="24"/>
        <v>-2045.6611727999989</v>
      </c>
      <c r="AA228" s="43">
        <f t="shared" si="25"/>
        <v>9.6332276742638556E-2</v>
      </c>
      <c r="AB228" s="64">
        <f t="shared" si="26"/>
        <v>4184729.6339014671</v>
      </c>
      <c r="AC228" s="64">
        <f t="shared" si="28"/>
        <v>12024561.254444759</v>
      </c>
      <c r="AD228" s="39"/>
      <c r="AE228" s="39"/>
      <c r="AF228" s="39"/>
      <c r="AG228" s="39"/>
      <c r="AH228" s="39"/>
      <c r="AI228" s="39"/>
      <c r="AJ228" s="64"/>
      <c r="AK228" s="64"/>
    </row>
    <row r="229" spans="22:37" x14ac:dyDescent="0.25">
      <c r="V229" s="44">
        <v>43995</v>
      </c>
      <c r="W229" s="44">
        <f t="shared" si="27"/>
        <v>43995</v>
      </c>
      <c r="X229" s="40">
        <v>19302.59</v>
      </c>
      <c r="Y229" s="40">
        <v>19795.256240499999</v>
      </c>
      <c r="Z229" s="40">
        <f t="shared" si="24"/>
        <v>-492.66624049999882</v>
      </c>
      <c r="AA229" s="43">
        <f t="shared" si="25"/>
        <v>2.5523323061827394E-2</v>
      </c>
      <c r="AB229" s="64">
        <f t="shared" si="26"/>
        <v>242720.02452840269</v>
      </c>
      <c r="AC229" s="64">
        <f t="shared" si="28"/>
        <v>2411793.2597494819</v>
      </c>
      <c r="AD229" s="39"/>
      <c r="AE229" s="39"/>
      <c r="AF229" s="39"/>
      <c r="AG229" s="39"/>
      <c r="AH229" s="39"/>
      <c r="AI229" s="39"/>
      <c r="AJ229" s="64"/>
      <c r="AK229" s="64"/>
    </row>
    <row r="230" spans="22:37" x14ac:dyDescent="0.25">
      <c r="V230" s="44">
        <v>43996</v>
      </c>
      <c r="W230" s="44">
        <f t="shared" si="27"/>
        <v>44002</v>
      </c>
      <c r="X230" s="40">
        <v>16186.02</v>
      </c>
      <c r="Y230" s="40">
        <v>17314.898738799999</v>
      </c>
      <c r="Z230" s="40">
        <f t="shared" si="24"/>
        <v>-1128.8787387999982</v>
      </c>
      <c r="AA230" s="43">
        <f t="shared" si="25"/>
        <v>6.9744059305499331E-2</v>
      </c>
      <c r="AB230" s="64">
        <f t="shared" si="26"/>
        <v>1274367.2069146747</v>
      </c>
      <c r="AC230" s="64">
        <f t="shared" si="28"/>
        <v>404766.34299312677</v>
      </c>
      <c r="AD230" s="39"/>
      <c r="AE230" s="39"/>
      <c r="AF230" s="39"/>
      <c r="AG230" s="39"/>
      <c r="AH230" s="39"/>
      <c r="AI230" s="39"/>
      <c r="AJ230" s="64"/>
      <c r="AK230" s="64"/>
    </row>
    <row r="231" spans="22:37" x14ac:dyDescent="0.25">
      <c r="V231" s="44">
        <v>43997</v>
      </c>
      <c r="W231" s="44">
        <f t="shared" si="27"/>
        <v>44002</v>
      </c>
      <c r="X231" s="40">
        <v>16536.41</v>
      </c>
      <c r="Y231" s="40">
        <v>16295.145094699999</v>
      </c>
      <c r="Z231" s="40">
        <f t="shared" si="24"/>
        <v>241.26490530000046</v>
      </c>
      <c r="AA231" s="43">
        <f t="shared" si="25"/>
        <v>1.4589920381751569E-2</v>
      </c>
      <c r="AB231" s="64">
        <f t="shared" si="26"/>
        <v>58208.754529418191</v>
      </c>
      <c r="AC231" s="64">
        <f t="shared" si="28"/>
        <v>1877293.605467624</v>
      </c>
      <c r="AD231" s="39"/>
      <c r="AE231" s="39"/>
      <c r="AF231" s="39"/>
      <c r="AG231" s="39"/>
      <c r="AH231" s="39"/>
      <c r="AI231" s="39"/>
      <c r="AJ231" s="64"/>
      <c r="AK231" s="64"/>
    </row>
    <row r="232" spans="22:37" x14ac:dyDescent="0.25">
      <c r="V232" s="44">
        <v>43998</v>
      </c>
      <c r="W232" s="44">
        <f t="shared" si="27"/>
        <v>44002</v>
      </c>
      <c r="X232" s="40">
        <v>17445.939999999999</v>
      </c>
      <c r="Y232" s="40">
        <v>16156.967652400001</v>
      </c>
      <c r="Z232" s="40">
        <f t="shared" si="24"/>
        <v>1288.9723475999981</v>
      </c>
      <c r="AA232" s="43">
        <f t="shared" si="25"/>
        <v>7.3883800334060432E-2</v>
      </c>
      <c r="AB232" s="64">
        <f t="shared" si="26"/>
        <v>1661449.7128774503</v>
      </c>
      <c r="AC232" s="64">
        <f t="shared" si="28"/>
        <v>1097690.8846508029</v>
      </c>
      <c r="AD232" s="39"/>
      <c r="AE232" s="39"/>
      <c r="AF232" s="39"/>
      <c r="AG232" s="39"/>
      <c r="AH232" s="39"/>
      <c r="AI232" s="39"/>
      <c r="AJ232" s="64"/>
      <c r="AK232" s="64"/>
    </row>
    <row r="233" spans="22:37" x14ac:dyDescent="0.25">
      <c r="V233" s="44">
        <v>43999</v>
      </c>
      <c r="W233" s="44">
        <f t="shared" si="27"/>
        <v>44002</v>
      </c>
      <c r="X233" s="40">
        <v>18487.34</v>
      </c>
      <c r="Y233" s="40">
        <v>16272.810422799999</v>
      </c>
      <c r="Z233" s="40">
        <f t="shared" si="24"/>
        <v>2214.5295772000009</v>
      </c>
      <c r="AA233" s="43">
        <f t="shared" si="25"/>
        <v>0.1197862741313786</v>
      </c>
      <c r="AB233" s="64">
        <f t="shared" si="26"/>
        <v>4904141.2482936149</v>
      </c>
      <c r="AC233" s="64">
        <f t="shared" si="28"/>
        <v>856656.18526483222</v>
      </c>
      <c r="AD233" s="39"/>
      <c r="AE233" s="39"/>
      <c r="AF233" s="39"/>
      <c r="AG233" s="39"/>
      <c r="AH233" s="39"/>
      <c r="AI233" s="39"/>
      <c r="AJ233" s="64"/>
      <c r="AK233" s="64"/>
    </row>
    <row r="234" spans="22:37" x14ac:dyDescent="0.25">
      <c r="V234" s="44">
        <v>44000</v>
      </c>
      <c r="W234" s="44">
        <f t="shared" si="27"/>
        <v>44002</v>
      </c>
      <c r="X234" s="40">
        <v>19963.25</v>
      </c>
      <c r="Y234" s="40">
        <v>17221.224454200001</v>
      </c>
      <c r="Z234" s="40">
        <f t="shared" si="24"/>
        <v>2742.0255457999992</v>
      </c>
      <c r="AA234" s="43">
        <f t="shared" si="25"/>
        <v>0.13735366464879212</v>
      </c>
      <c r="AB234" s="64">
        <f t="shared" si="26"/>
        <v>7518704.093819784</v>
      </c>
      <c r="AC234" s="64">
        <f t="shared" si="28"/>
        <v>278251.99688925047</v>
      </c>
      <c r="AD234" s="39"/>
      <c r="AE234" s="39"/>
      <c r="AF234" s="39"/>
      <c r="AG234" s="39"/>
      <c r="AH234" s="39"/>
      <c r="AI234" s="39"/>
      <c r="AJ234" s="64"/>
      <c r="AK234" s="64"/>
    </row>
    <row r="235" spans="22:37" x14ac:dyDescent="0.25">
      <c r="V235" s="44">
        <v>44001</v>
      </c>
      <c r="W235" s="44">
        <f t="shared" si="27"/>
        <v>44002</v>
      </c>
      <c r="X235" s="40">
        <v>25916.13</v>
      </c>
      <c r="Y235" s="40">
        <v>25012.305686299998</v>
      </c>
      <c r="Z235" s="40">
        <f t="shared" si="24"/>
        <v>903.82431370000268</v>
      </c>
      <c r="AA235" s="43">
        <f t="shared" si="25"/>
        <v>3.487497221614503E-2</v>
      </c>
      <c r="AB235" s="64">
        <f t="shared" si="26"/>
        <v>816898.39003528084</v>
      </c>
      <c r="AC235" s="64">
        <f t="shared" si="28"/>
        <v>3378983.7696939455</v>
      </c>
      <c r="AD235" s="39"/>
      <c r="AE235" s="39"/>
      <c r="AF235" s="39"/>
      <c r="AG235" s="39"/>
      <c r="AH235" s="39"/>
      <c r="AI235" s="39"/>
      <c r="AJ235" s="64"/>
      <c r="AK235" s="64"/>
    </row>
    <row r="236" spans="22:37" x14ac:dyDescent="0.25">
      <c r="V236" s="44">
        <v>44002</v>
      </c>
      <c r="W236" s="44">
        <f t="shared" si="27"/>
        <v>44002</v>
      </c>
      <c r="X236" s="40">
        <v>17618.900000000001</v>
      </c>
      <c r="Y236" s="40">
        <v>18365.904160800001</v>
      </c>
      <c r="Z236" s="40">
        <f t="shared" si="24"/>
        <v>-747.00416079999923</v>
      </c>
      <c r="AA236" s="43">
        <f t="shared" si="25"/>
        <v>4.2397888676364535E-2</v>
      </c>
      <c r="AB236" s="64">
        <f t="shared" si="26"/>
        <v>558015.21625251113</v>
      </c>
      <c r="AC236" s="64">
        <f t="shared" si="28"/>
        <v>2725234.6522200033</v>
      </c>
      <c r="AD236" s="39"/>
      <c r="AE236" s="39"/>
      <c r="AF236" s="39"/>
      <c r="AG236" s="39"/>
      <c r="AH236" s="39"/>
      <c r="AI236" s="39"/>
      <c r="AJ236" s="64"/>
      <c r="AK236" s="64"/>
    </row>
    <row r="237" spans="22:37" x14ac:dyDescent="0.25">
      <c r="V237" s="44">
        <v>44003</v>
      </c>
      <c r="W237" s="44">
        <f t="shared" si="27"/>
        <v>44009</v>
      </c>
      <c r="X237" s="40">
        <v>17006.060000000001</v>
      </c>
      <c r="Y237" s="40">
        <v>18645.764313600001</v>
      </c>
      <c r="Z237" s="40">
        <f t="shared" si="24"/>
        <v>-1639.7043135999993</v>
      </c>
      <c r="AA237" s="43">
        <f t="shared" si="25"/>
        <v>9.6418824442581014E-2</v>
      </c>
      <c r="AB237" s="64">
        <f t="shared" si="26"/>
        <v>2688630.236038445</v>
      </c>
      <c r="AC237" s="64">
        <f t="shared" si="28"/>
        <v>796913.56280914345</v>
      </c>
      <c r="AD237" s="39"/>
      <c r="AE237" s="39"/>
      <c r="AF237" s="39"/>
      <c r="AG237" s="39"/>
      <c r="AH237" s="39"/>
      <c r="AI237" s="39"/>
      <c r="AJ237" s="64"/>
      <c r="AK237" s="64"/>
    </row>
    <row r="238" spans="22:37" x14ac:dyDescent="0.25">
      <c r="V238" s="44">
        <v>44004</v>
      </c>
      <c r="W238" s="44">
        <f t="shared" si="27"/>
        <v>44009</v>
      </c>
      <c r="X238" s="40">
        <v>15136.2</v>
      </c>
      <c r="Y238" s="40">
        <v>15136.1921399</v>
      </c>
      <c r="Z238" s="40">
        <f t="shared" si="24"/>
        <v>7.8601000004709931E-3</v>
      </c>
      <c r="AA238" s="43">
        <f t="shared" si="25"/>
        <v>5.1929149987916337E-7</v>
      </c>
      <c r="AB238" s="64">
        <f t="shared" si="26"/>
        <v>6.1781172017404102E-5</v>
      </c>
      <c r="AC238" s="64">
        <f t="shared" si="28"/>
        <v>2688656.012579978</v>
      </c>
      <c r="AD238" s="39"/>
      <c r="AE238" s="39"/>
      <c r="AF238" s="39"/>
      <c r="AG238" s="39"/>
      <c r="AH238" s="39"/>
      <c r="AI238" s="39"/>
      <c r="AJ238" s="64"/>
      <c r="AK238" s="64"/>
    </row>
    <row r="239" spans="22:37" x14ac:dyDescent="0.25">
      <c r="V239" s="44">
        <v>44005</v>
      </c>
      <c r="W239" s="44">
        <f t="shared" si="27"/>
        <v>44009</v>
      </c>
      <c r="X239" s="40">
        <v>17966.310000000001</v>
      </c>
      <c r="Y239" s="40">
        <v>17775.699478099999</v>
      </c>
      <c r="Z239" s="40">
        <f t="shared" si="24"/>
        <v>190.61052190000191</v>
      </c>
      <c r="AA239" s="43">
        <f t="shared" si="25"/>
        <v>1.0609330569271148E-2</v>
      </c>
      <c r="AB239" s="64">
        <f t="shared" si="26"/>
        <v>36332.371058991106</v>
      </c>
      <c r="AC239" s="64">
        <f t="shared" si="28"/>
        <v>36329.374685245726</v>
      </c>
      <c r="AD239" s="39"/>
      <c r="AE239" s="39"/>
      <c r="AF239" s="39"/>
      <c r="AG239" s="39"/>
      <c r="AH239" s="39"/>
      <c r="AI239" s="39"/>
      <c r="AJ239" s="64"/>
      <c r="AK239" s="64"/>
    </row>
    <row r="240" spans="22:37" x14ac:dyDescent="0.25">
      <c r="V240" s="44">
        <v>44006</v>
      </c>
      <c r="W240" s="44">
        <f t="shared" si="27"/>
        <v>44009</v>
      </c>
      <c r="X240" s="40">
        <v>16495.79</v>
      </c>
      <c r="Y240" s="40">
        <v>16414.091729399999</v>
      </c>
      <c r="Z240" s="40">
        <f t="shared" si="24"/>
        <v>81.698270600001706</v>
      </c>
      <c r="AA240" s="43">
        <f t="shared" si="25"/>
        <v>4.9526740216747243E-3</v>
      </c>
      <c r="AB240" s="64">
        <f t="shared" si="26"/>
        <v>6674.6074190311028</v>
      </c>
      <c r="AC240" s="64">
        <f t="shared" si="28"/>
        <v>11861.878483234397</v>
      </c>
      <c r="AD240" s="39"/>
      <c r="AE240" s="39"/>
      <c r="AF240" s="39"/>
      <c r="AG240" s="39"/>
      <c r="AH240" s="39"/>
      <c r="AI240" s="39"/>
      <c r="AJ240" s="64"/>
      <c r="AK240" s="64"/>
    </row>
    <row r="241" spans="22:37" x14ac:dyDescent="0.25">
      <c r="V241" s="44">
        <v>44007</v>
      </c>
      <c r="W241" s="44">
        <f t="shared" si="27"/>
        <v>44009</v>
      </c>
      <c r="X241" s="40">
        <v>19567.490000000002</v>
      </c>
      <c r="Y241" s="40">
        <v>17196.973129000002</v>
      </c>
      <c r="Z241" s="40">
        <f t="shared" si="24"/>
        <v>2370.5168709999998</v>
      </c>
      <c r="AA241" s="43">
        <f t="shared" si="25"/>
        <v>0.12114567944074583</v>
      </c>
      <c r="AB241" s="64">
        <f t="shared" si="26"/>
        <v>5619350.2356956294</v>
      </c>
      <c r="AC241" s="64">
        <f t="shared" si="28"/>
        <v>5238690.5855370061</v>
      </c>
      <c r="AD241" s="39"/>
      <c r="AE241" s="39"/>
      <c r="AF241" s="39"/>
      <c r="AG241" s="39"/>
      <c r="AH241" s="39"/>
      <c r="AI241" s="39"/>
      <c r="AJ241" s="64"/>
      <c r="AK241" s="64"/>
    </row>
    <row r="242" spans="22:37" x14ac:dyDescent="0.25">
      <c r="V242" s="44">
        <v>44008</v>
      </c>
      <c r="W242" s="44">
        <f t="shared" si="27"/>
        <v>44009</v>
      </c>
      <c r="X242" s="40">
        <v>24751.59</v>
      </c>
      <c r="Y242" s="40">
        <v>24094.9373309</v>
      </c>
      <c r="Z242" s="40">
        <f t="shared" si="24"/>
        <v>656.65266909999991</v>
      </c>
      <c r="AA242" s="43">
        <f t="shared" si="25"/>
        <v>2.6529716640425926E-2</v>
      </c>
      <c r="AB242" s="64">
        <f t="shared" si="26"/>
        <v>431192.72783615399</v>
      </c>
      <c r="AC242" s="64">
        <f t="shared" si="28"/>
        <v>2937330.5025543235</v>
      </c>
      <c r="AD242" s="39"/>
      <c r="AE242" s="39"/>
      <c r="AF242" s="39"/>
      <c r="AG242" s="39"/>
      <c r="AH242" s="39"/>
      <c r="AI242" s="39"/>
      <c r="AJ242" s="64"/>
      <c r="AK242" s="64"/>
    </row>
    <row r="243" spans="22:37" x14ac:dyDescent="0.25">
      <c r="V243" s="44">
        <v>44009</v>
      </c>
      <c r="W243" s="44">
        <f t="shared" si="27"/>
        <v>44009</v>
      </c>
      <c r="X243" s="40">
        <v>19246.57</v>
      </c>
      <c r="Y243" s="40">
        <v>19549.3659018</v>
      </c>
      <c r="Z243" s="40">
        <f t="shared" si="24"/>
        <v>-302.79590180000014</v>
      </c>
      <c r="AA243" s="43">
        <f t="shared" si="25"/>
        <v>1.5732460474775514E-2</v>
      </c>
      <c r="AB243" s="64">
        <f t="shared" si="26"/>
        <v>91685.358146875325</v>
      </c>
      <c r="AC243" s="64">
        <f t="shared" si="28"/>
        <v>920541.56020205247</v>
      </c>
      <c r="AD243" s="39"/>
      <c r="AE243" s="39"/>
      <c r="AF243" s="39"/>
      <c r="AG243" s="39"/>
      <c r="AH243" s="39"/>
      <c r="AI243" s="39"/>
      <c r="AJ243" s="64"/>
      <c r="AK243" s="64"/>
    </row>
    <row r="244" spans="22:37" x14ac:dyDescent="0.25">
      <c r="V244" s="44">
        <v>44010</v>
      </c>
      <c r="W244" s="44">
        <f t="shared" si="27"/>
        <v>44016</v>
      </c>
      <c r="X244" s="40">
        <v>17092.169999999998</v>
      </c>
      <c r="Y244" s="40">
        <v>18720.6552916</v>
      </c>
      <c r="Z244" s="40">
        <f t="shared" si="24"/>
        <v>-1628.4852916000018</v>
      </c>
      <c r="AA244" s="43">
        <f t="shared" si="25"/>
        <v>9.5276684680763293E-2</v>
      </c>
      <c r="AB244" s="64">
        <f t="shared" si="26"/>
        <v>2651964.3449575431</v>
      </c>
      <c r="AC244" s="64">
        <f t="shared" si="28"/>
        <v>1757452.3582283007</v>
      </c>
      <c r="AD244" s="39"/>
      <c r="AE244" s="39"/>
      <c r="AF244" s="39"/>
      <c r="AG244" s="39"/>
      <c r="AH244" s="39"/>
      <c r="AI244" s="39"/>
      <c r="AJ244" s="64"/>
      <c r="AK244" s="64"/>
    </row>
    <row r="245" spans="22:37" x14ac:dyDescent="0.25">
      <c r="V245" s="44">
        <v>44011</v>
      </c>
      <c r="W245" s="44">
        <f t="shared" si="27"/>
        <v>44016</v>
      </c>
      <c r="X245" s="40">
        <v>15091.97</v>
      </c>
      <c r="Y245" s="40">
        <v>14346.0897604</v>
      </c>
      <c r="Z245" s="40">
        <f t="shared" si="24"/>
        <v>745.88023959999919</v>
      </c>
      <c r="AA245" s="43">
        <f t="shared" si="25"/>
        <v>4.9422324560676918E-2</v>
      </c>
      <c r="AB245" s="64">
        <f t="shared" si="26"/>
        <v>556337.33182575216</v>
      </c>
      <c r="AC245" s="64">
        <f t="shared" si="28"/>
        <v>5637611.6757506626</v>
      </c>
      <c r="AD245" s="39"/>
      <c r="AE245" s="39"/>
      <c r="AF245" s="39"/>
      <c r="AG245" s="39"/>
      <c r="AH245" s="39"/>
      <c r="AI245" s="39"/>
      <c r="AJ245" s="64"/>
      <c r="AK245" s="64"/>
    </row>
    <row r="246" spans="22:37" x14ac:dyDescent="0.25">
      <c r="V246" s="44">
        <v>44012</v>
      </c>
      <c r="W246" s="44">
        <f t="shared" si="27"/>
        <v>44016</v>
      </c>
      <c r="X246" s="40">
        <v>20334.77</v>
      </c>
      <c r="Y246" s="40">
        <v>20334.7767484</v>
      </c>
      <c r="Z246" s="40">
        <f t="shared" si="24"/>
        <v>-6.7483999991964083E-3</v>
      </c>
      <c r="AA246" s="43">
        <f t="shared" si="25"/>
        <v>3.3186507637885295E-7</v>
      </c>
      <c r="AB246" s="64">
        <f t="shared" si="26"/>
        <v>4.5540902549154081E-5</v>
      </c>
      <c r="AC246" s="64">
        <f t="shared" si="28"/>
        <v>556347.39886770968</v>
      </c>
      <c r="AD246" s="39"/>
      <c r="AE246" s="39"/>
      <c r="AF246" s="39"/>
      <c r="AG246" s="39"/>
      <c r="AH246" s="39"/>
      <c r="AI246" s="39"/>
      <c r="AJ246" s="64"/>
      <c r="AK246" s="64"/>
    </row>
    <row r="247" spans="22:37" x14ac:dyDescent="0.25">
      <c r="V247" s="44">
        <v>44013</v>
      </c>
      <c r="W247" s="44">
        <f t="shared" si="27"/>
        <v>44016</v>
      </c>
      <c r="X247" s="40">
        <v>20646.11</v>
      </c>
      <c r="Y247" s="40">
        <v>15226.6373152</v>
      </c>
      <c r="Z247" s="40">
        <f t="shared" si="24"/>
        <v>5419.4726848000009</v>
      </c>
      <c r="AA247" s="43">
        <f t="shared" si="25"/>
        <v>0.26249364576668444</v>
      </c>
      <c r="AB247" s="64">
        <f t="shared" si="26"/>
        <v>29370684.181293331</v>
      </c>
      <c r="AC247" s="64">
        <f t="shared" si="28"/>
        <v>29370757.326877795</v>
      </c>
      <c r="AD247" s="39"/>
      <c r="AE247" s="39"/>
      <c r="AF247" s="39"/>
      <c r="AG247" s="39"/>
      <c r="AH247" s="39"/>
      <c r="AI247" s="39"/>
      <c r="AJ247" s="64"/>
      <c r="AK247" s="64"/>
    </row>
    <row r="248" spans="22:37" x14ac:dyDescent="0.25">
      <c r="V248" s="44">
        <v>44014</v>
      </c>
      <c r="W248" s="44">
        <f t="shared" si="27"/>
        <v>44016</v>
      </c>
      <c r="X248" s="40">
        <v>22282.66</v>
      </c>
      <c r="Y248" s="40">
        <v>15859.329131500001</v>
      </c>
      <c r="Z248" s="40">
        <f t="shared" si="24"/>
        <v>6423.3308684999993</v>
      </c>
      <c r="AA248" s="43">
        <f t="shared" si="25"/>
        <v>0.28826589233511618</v>
      </c>
      <c r="AB248" s="64">
        <f t="shared" si="26"/>
        <v>41259179.446224958</v>
      </c>
      <c r="AC248" s="64">
        <f t="shared" si="28"/>
        <v>1007731.2529814596</v>
      </c>
      <c r="AD248" s="39"/>
      <c r="AE248" s="39"/>
      <c r="AF248" s="39"/>
      <c r="AG248" s="39"/>
      <c r="AH248" s="39"/>
      <c r="AI248" s="39"/>
      <c r="AJ248" s="64"/>
      <c r="AK248" s="64"/>
    </row>
    <row r="249" spans="22:37" x14ac:dyDescent="0.25">
      <c r="V249" s="44">
        <v>44015</v>
      </c>
      <c r="W249" s="44">
        <f t="shared" si="27"/>
        <v>44016</v>
      </c>
      <c r="X249" s="40">
        <v>26604.73</v>
      </c>
      <c r="Y249" s="40">
        <v>26604.741013800001</v>
      </c>
      <c r="Z249" s="40">
        <f t="shared" si="24"/>
        <v>-1.1013800001819618E-2</v>
      </c>
      <c r="AA249" s="43">
        <f t="shared" si="25"/>
        <v>4.1397901808511563E-7</v>
      </c>
      <c r="AB249" s="64">
        <f t="shared" si="26"/>
        <v>1.2130379048008182E-4</v>
      </c>
      <c r="AC249" s="64">
        <f t="shared" si="28"/>
        <v>41259320.936909318</v>
      </c>
      <c r="AD249" s="39"/>
      <c r="AE249" s="39"/>
      <c r="AF249" s="39"/>
      <c r="AG249" s="39"/>
      <c r="AH249" s="39"/>
      <c r="AI249" s="39"/>
      <c r="AJ249" s="64"/>
      <c r="AK249" s="64"/>
    </row>
    <row r="250" spans="22:37" x14ac:dyDescent="0.25">
      <c r="V250" s="44">
        <v>44016</v>
      </c>
      <c r="W250" s="44">
        <f t="shared" si="27"/>
        <v>44016</v>
      </c>
      <c r="X250" s="40">
        <v>17848.71</v>
      </c>
      <c r="Y250" s="40">
        <v>18352.510750900001</v>
      </c>
      <c r="Z250" s="40">
        <f t="shared" si="24"/>
        <v>-503.80075090000173</v>
      </c>
      <c r="AA250" s="43">
        <f t="shared" si="25"/>
        <v>2.8226171577665934E-2</v>
      </c>
      <c r="AB250" s="64">
        <f t="shared" si="26"/>
        <v>253815.19660740558</v>
      </c>
      <c r="AC250" s="64">
        <f t="shared" si="28"/>
        <v>253804.09920728701</v>
      </c>
      <c r="AD250" s="39"/>
      <c r="AE250" s="39"/>
      <c r="AF250" s="39"/>
      <c r="AG250" s="39"/>
      <c r="AH250" s="39"/>
      <c r="AI250" s="39"/>
      <c r="AJ250" s="64"/>
      <c r="AK250" s="64"/>
    </row>
    <row r="251" spans="22:37" x14ac:dyDescent="0.25">
      <c r="V251" s="44">
        <v>44017</v>
      </c>
      <c r="W251" s="44">
        <f t="shared" si="27"/>
        <v>44023</v>
      </c>
      <c r="X251" s="40">
        <v>14695.84</v>
      </c>
      <c r="Y251" s="40">
        <v>14695.83167</v>
      </c>
      <c r="Z251" s="40">
        <f t="shared" si="24"/>
        <v>8.3300000005692709E-3</v>
      </c>
      <c r="AA251" s="43">
        <f t="shared" si="25"/>
        <v>5.6682707491162607E-7</v>
      </c>
      <c r="AB251" s="64">
        <f t="shared" si="26"/>
        <v>6.9388900009484047E-5</v>
      </c>
      <c r="AC251" s="64">
        <f t="shared" si="28"/>
        <v>253823.58999730507</v>
      </c>
      <c r="AD251" s="39"/>
      <c r="AE251" s="39"/>
      <c r="AF251" s="39"/>
      <c r="AG251" s="39"/>
      <c r="AH251" s="39"/>
      <c r="AI251" s="39"/>
      <c r="AJ251" s="64"/>
      <c r="AK251" s="64"/>
    </row>
    <row r="252" spans="22:37" x14ac:dyDescent="0.25">
      <c r="V252" s="44">
        <v>44018</v>
      </c>
      <c r="W252" s="44">
        <f t="shared" si="27"/>
        <v>44023</v>
      </c>
      <c r="X252" s="40">
        <v>18310.09</v>
      </c>
      <c r="Y252" s="40">
        <v>18310.088980500001</v>
      </c>
      <c r="Z252" s="40">
        <f t="shared" si="24"/>
        <v>1.0194999995292164E-3</v>
      </c>
      <c r="AA252" s="43">
        <f t="shared" si="25"/>
        <v>5.5679682597366615E-8</v>
      </c>
      <c r="AB252" s="64">
        <f t="shared" si="26"/>
        <v>1.0393802490400723E-6</v>
      </c>
      <c r="AC252" s="64">
        <f t="shared" si="28"/>
        <v>5.3443410265206637E-5</v>
      </c>
      <c r="AD252" s="39"/>
      <c r="AE252" s="39"/>
      <c r="AF252" s="39"/>
      <c r="AG252" s="39"/>
      <c r="AH252" s="39"/>
      <c r="AI252" s="39"/>
      <c r="AJ252" s="64"/>
      <c r="AK252" s="64"/>
    </row>
    <row r="253" spans="22:37" x14ac:dyDescent="0.25">
      <c r="V253" s="44">
        <v>44019</v>
      </c>
      <c r="W253" s="44">
        <f t="shared" si="27"/>
        <v>44023</v>
      </c>
      <c r="X253" s="40">
        <v>17174.02</v>
      </c>
      <c r="Y253" s="40">
        <v>20419.477258800001</v>
      </c>
      <c r="Z253" s="40">
        <f t="shared" si="24"/>
        <v>-3245.457258800001</v>
      </c>
      <c r="AA253" s="43">
        <f t="shared" si="25"/>
        <v>0.18897481537811187</v>
      </c>
      <c r="AB253" s="64">
        <f t="shared" si="26"/>
        <v>10532992.818697616</v>
      </c>
      <c r="AC253" s="64">
        <f t="shared" si="28"/>
        <v>10532999.436186004</v>
      </c>
      <c r="AD253" s="39"/>
      <c r="AE253" s="39"/>
      <c r="AF253" s="39"/>
      <c r="AG253" s="39"/>
      <c r="AH253" s="39"/>
      <c r="AI253" s="39"/>
      <c r="AJ253" s="64"/>
      <c r="AK253" s="64"/>
    </row>
    <row r="254" spans="22:37" x14ac:dyDescent="0.25">
      <c r="V254" s="44">
        <v>44020</v>
      </c>
      <c r="W254" s="44">
        <f t="shared" si="27"/>
        <v>44023</v>
      </c>
      <c r="X254" s="40">
        <v>17255.900000000001</v>
      </c>
      <c r="Y254" s="40">
        <v>20946.113047499999</v>
      </c>
      <c r="Z254" s="40">
        <f t="shared" si="24"/>
        <v>-3690.2130474999976</v>
      </c>
      <c r="AA254" s="43">
        <f t="shared" si="25"/>
        <v>0.21385225038972161</v>
      </c>
      <c r="AB254" s="64">
        <f t="shared" si="26"/>
        <v>13617672.335939219</v>
      </c>
      <c r="AC254" s="64">
        <f t="shared" si="28"/>
        <v>197807.71158215604</v>
      </c>
      <c r="AD254" s="39"/>
      <c r="AE254" s="39"/>
      <c r="AF254" s="39"/>
      <c r="AG254" s="39"/>
      <c r="AH254" s="39"/>
      <c r="AI254" s="39"/>
      <c r="AJ254" s="64"/>
      <c r="AK254" s="64"/>
    </row>
    <row r="255" spans="22:37" x14ac:dyDescent="0.25">
      <c r="V255" s="44">
        <v>44021</v>
      </c>
      <c r="W255" s="44">
        <f t="shared" si="27"/>
        <v>44023</v>
      </c>
      <c r="X255" s="40">
        <v>20511.21</v>
      </c>
      <c r="Y255" s="40">
        <v>20881.442392600002</v>
      </c>
      <c r="Z255" s="40">
        <f t="shared" si="24"/>
        <v>-370.23239260000264</v>
      </c>
      <c r="AA255" s="43">
        <f t="shared" si="25"/>
        <v>1.805024630921348E-2</v>
      </c>
      <c r="AB255" s="64">
        <f t="shared" si="26"/>
        <v>137072.02453032249</v>
      </c>
      <c r="AC255" s="64">
        <f t="shared" si="28"/>
        <v>11022271.548910199</v>
      </c>
      <c r="AD255" s="39"/>
      <c r="AE255" s="39"/>
      <c r="AF255" s="39"/>
      <c r="AG255" s="39"/>
      <c r="AH255" s="39"/>
      <c r="AI255" s="39"/>
      <c r="AJ255" s="64"/>
      <c r="AK255" s="64"/>
    </row>
    <row r="256" spans="22:37" x14ac:dyDescent="0.25">
      <c r="V256" s="44">
        <v>44022</v>
      </c>
      <c r="W256" s="44">
        <f t="shared" si="27"/>
        <v>44023</v>
      </c>
      <c r="X256" s="40">
        <v>24431.85</v>
      </c>
      <c r="Y256" s="40">
        <v>24573.556920499999</v>
      </c>
      <c r="Z256" s="40">
        <f t="shared" si="24"/>
        <v>-141.70692050000071</v>
      </c>
      <c r="AA256" s="43">
        <f t="shared" si="25"/>
        <v>5.8000896575576841E-3</v>
      </c>
      <c r="AB256" s="64">
        <f t="shared" si="26"/>
        <v>20080.851317593519</v>
      </c>
      <c r="AC256" s="64">
        <f t="shared" si="28"/>
        <v>52223.891398528765</v>
      </c>
      <c r="AD256" s="39"/>
      <c r="AE256" s="39"/>
      <c r="AF256" s="39"/>
      <c r="AG256" s="39"/>
      <c r="AH256" s="39"/>
      <c r="AI256" s="39"/>
      <c r="AJ256" s="64"/>
      <c r="AK256" s="64"/>
    </row>
    <row r="257" spans="22:37" x14ac:dyDescent="0.25">
      <c r="V257" s="44">
        <v>44023</v>
      </c>
      <c r="W257" s="44">
        <f t="shared" si="27"/>
        <v>44023</v>
      </c>
      <c r="X257" s="40">
        <v>22149.93</v>
      </c>
      <c r="Y257" s="40">
        <v>21990.0447121</v>
      </c>
      <c r="Z257" s="40">
        <f t="shared" si="24"/>
        <v>159.88528790000055</v>
      </c>
      <c r="AA257" s="43">
        <f t="shared" si="25"/>
        <v>7.2183202339691612E-3</v>
      </c>
      <c r="AB257" s="64">
        <f t="shared" si="26"/>
        <v>25563.305286866063</v>
      </c>
      <c r="AC257" s="64">
        <f t="shared" si="28"/>
        <v>90957.860167589781</v>
      </c>
      <c r="AD257" s="39"/>
      <c r="AE257" s="39"/>
      <c r="AF257" s="39"/>
      <c r="AG257" s="39"/>
      <c r="AH257" s="39"/>
      <c r="AI257" s="39"/>
      <c r="AJ257" s="64"/>
      <c r="AK257" s="64"/>
    </row>
    <row r="258" spans="22:37" x14ac:dyDescent="0.25">
      <c r="V258" s="44">
        <v>44024</v>
      </c>
      <c r="W258" s="44">
        <f t="shared" si="27"/>
        <v>44030</v>
      </c>
      <c r="X258" s="40">
        <v>22064.97</v>
      </c>
      <c r="Y258" s="40">
        <v>22478.897924299999</v>
      </c>
      <c r="Z258" s="40">
        <f t="shared" si="24"/>
        <v>-413.92792429999827</v>
      </c>
      <c r="AA258" s="43">
        <f t="shared" si="25"/>
        <v>1.8759505419676449E-2</v>
      </c>
      <c r="AB258" s="64">
        <f t="shared" si="26"/>
        <v>171336.32651530509</v>
      </c>
      <c r="AC258" s="64">
        <f t="shared" si="28"/>
        <v>329261.60249528085</v>
      </c>
      <c r="AD258" s="39"/>
      <c r="AE258" s="39"/>
      <c r="AF258" s="39"/>
      <c r="AG258" s="39"/>
      <c r="AH258" s="39"/>
      <c r="AI258" s="39"/>
      <c r="AJ258" s="64"/>
      <c r="AK258" s="64"/>
    </row>
    <row r="259" spans="22:37" x14ac:dyDescent="0.25">
      <c r="V259" s="44">
        <v>44025</v>
      </c>
      <c r="W259" s="44">
        <f t="shared" si="27"/>
        <v>44030</v>
      </c>
      <c r="X259" s="40">
        <v>21948.14</v>
      </c>
      <c r="Y259" s="40">
        <v>22069.222178</v>
      </c>
      <c r="Z259" s="40">
        <f t="shared" si="24"/>
        <v>-121.08217800000057</v>
      </c>
      <c r="AA259" s="43">
        <f t="shared" si="25"/>
        <v>5.5167398239668857E-3</v>
      </c>
      <c r="AB259" s="64">
        <f t="shared" si="26"/>
        <v>14660.893829223822</v>
      </c>
      <c r="AC259" s="64">
        <f t="shared" si="28"/>
        <v>85758.631126002612</v>
      </c>
      <c r="AD259" s="39"/>
      <c r="AE259" s="39"/>
      <c r="AF259" s="39"/>
      <c r="AG259" s="39"/>
      <c r="AH259" s="39"/>
      <c r="AI259" s="39"/>
      <c r="AJ259" s="64"/>
      <c r="AK259" s="64"/>
    </row>
    <row r="260" spans="22:37" x14ac:dyDescent="0.25">
      <c r="V260" s="44">
        <v>44026</v>
      </c>
      <c r="W260" s="44">
        <f t="shared" si="27"/>
        <v>44030</v>
      </c>
      <c r="X260" s="40">
        <v>22564.16</v>
      </c>
      <c r="Y260" s="40">
        <v>22694.098678300001</v>
      </c>
      <c r="Z260" s="40">
        <f t="shared" ref="Z260:Z267" si="29">X260-Y260</f>
        <v>-129.9386783000009</v>
      </c>
      <c r="AA260" s="43">
        <f t="shared" ref="AA260:AA267" si="30">ABS(Z260)/X260</f>
        <v>5.758631311779428E-3</v>
      </c>
      <c r="AB260" s="64">
        <f t="shared" ref="AB260:AB267" si="31">Z260^2</f>
        <v>16884.060118351124</v>
      </c>
      <c r="AC260" s="64">
        <f t="shared" si="28"/>
        <v>78.43759756390601</v>
      </c>
      <c r="AD260" s="39"/>
      <c r="AE260" s="39"/>
      <c r="AF260" s="39"/>
      <c r="AG260" s="39"/>
      <c r="AH260" s="39"/>
      <c r="AI260" s="39"/>
      <c r="AJ260" s="64"/>
      <c r="AK260" s="64"/>
    </row>
    <row r="261" spans="22:37" x14ac:dyDescent="0.25">
      <c r="V261" s="44">
        <v>44027</v>
      </c>
      <c r="W261" s="44">
        <f t="shared" ref="W261:W324" si="32">V261+7-WEEKDAY(V261)</f>
        <v>44030</v>
      </c>
      <c r="X261" s="40">
        <v>21483.51</v>
      </c>
      <c r="Y261" s="40">
        <v>23483.027487399999</v>
      </c>
      <c r="Z261" s="40">
        <f t="shared" si="29"/>
        <v>-1999.5174874000004</v>
      </c>
      <c r="AA261" s="43">
        <f t="shared" si="30"/>
        <v>9.3072197578514898E-2</v>
      </c>
      <c r="AB261" s="64">
        <f t="shared" si="31"/>
        <v>3998070.1824184107</v>
      </c>
      <c r="AC261" s="64">
        <f t="shared" ref="AC261:AC267" si="33">(Z260-Z261)^2</f>
        <v>3495324.9234357723</v>
      </c>
      <c r="AD261" s="39"/>
      <c r="AE261" s="39"/>
      <c r="AF261" s="39"/>
      <c r="AG261" s="39"/>
      <c r="AH261" s="39"/>
      <c r="AI261" s="39"/>
      <c r="AJ261" s="64"/>
      <c r="AK261" s="64"/>
    </row>
    <row r="262" spans="22:37" x14ac:dyDescent="0.25">
      <c r="V262" s="44">
        <v>44028</v>
      </c>
      <c r="W262" s="44">
        <f t="shared" si="32"/>
        <v>44030</v>
      </c>
      <c r="X262" s="40">
        <v>21666.98</v>
      </c>
      <c r="Y262" s="40">
        <v>24555.261798299998</v>
      </c>
      <c r="Z262" s="40">
        <f t="shared" si="29"/>
        <v>-2888.2817982999986</v>
      </c>
      <c r="AA262" s="43">
        <f t="shared" si="30"/>
        <v>0.13330338599564862</v>
      </c>
      <c r="AB262" s="64">
        <f t="shared" si="31"/>
        <v>8342171.7463910738</v>
      </c>
      <c r="AC262" s="64">
        <f t="shared" si="33"/>
        <v>789902.00032954873</v>
      </c>
      <c r="AD262" s="39"/>
      <c r="AE262" s="39"/>
      <c r="AF262" s="39"/>
      <c r="AG262" s="39"/>
      <c r="AH262" s="39"/>
      <c r="AI262" s="39"/>
      <c r="AJ262" s="64"/>
      <c r="AK262" s="64"/>
    </row>
    <row r="263" spans="22:37" x14ac:dyDescent="0.25">
      <c r="V263" s="44">
        <v>44029</v>
      </c>
      <c r="W263" s="44">
        <f t="shared" si="32"/>
        <v>44030</v>
      </c>
      <c r="X263" s="40">
        <v>27972.89</v>
      </c>
      <c r="Y263" s="40">
        <v>31289.788543899998</v>
      </c>
      <c r="Z263" s="40">
        <f t="shared" si="29"/>
        <v>-3316.8985438999989</v>
      </c>
      <c r="AA263" s="43">
        <f t="shared" si="30"/>
        <v>0.11857546874491692</v>
      </c>
      <c r="AB263" s="64">
        <f t="shared" si="31"/>
        <v>11001815.950525934</v>
      </c>
      <c r="AC263" s="64">
        <f t="shared" si="33"/>
        <v>183712.31460873535</v>
      </c>
      <c r="AD263" s="39"/>
      <c r="AE263" s="39"/>
      <c r="AF263" s="39"/>
      <c r="AG263" s="39"/>
      <c r="AH263" s="39"/>
      <c r="AI263" s="39"/>
      <c r="AJ263" s="64"/>
      <c r="AK263" s="64"/>
    </row>
    <row r="264" spans="22:37" x14ac:dyDescent="0.25">
      <c r="V264" s="44">
        <v>44030</v>
      </c>
      <c r="W264" s="44">
        <f t="shared" si="32"/>
        <v>44030</v>
      </c>
      <c r="X264" s="40">
        <v>21367.58</v>
      </c>
      <c r="Y264" s="40">
        <v>25202.1723404</v>
      </c>
      <c r="Z264" s="40">
        <f t="shared" si="29"/>
        <v>-3834.5923403999986</v>
      </c>
      <c r="AA264" s="43">
        <f t="shared" si="30"/>
        <v>0.17945842909679047</v>
      </c>
      <c r="AB264" s="64">
        <f t="shared" si="31"/>
        <v>14704098.417054338</v>
      </c>
      <c r="AC264" s="64">
        <f t="shared" si="33"/>
        <v>268006.86693458311</v>
      </c>
      <c r="AD264" s="39"/>
      <c r="AE264" s="39"/>
      <c r="AF264" s="39"/>
      <c r="AG264" s="39"/>
      <c r="AH264" s="39"/>
      <c r="AI264" s="39"/>
      <c r="AJ264" s="64"/>
      <c r="AK264" s="64"/>
    </row>
    <row r="265" spans="22:37" x14ac:dyDescent="0.25">
      <c r="V265" s="44">
        <v>44031</v>
      </c>
      <c r="W265" s="44">
        <f t="shared" si="32"/>
        <v>44037</v>
      </c>
      <c r="X265" s="40">
        <v>19303.669999999998</v>
      </c>
      <c r="Y265" s="40">
        <v>25033.511321499998</v>
      </c>
      <c r="Z265" s="40">
        <f t="shared" si="29"/>
        <v>-5729.8413215</v>
      </c>
      <c r="AA265" s="43">
        <f t="shared" si="30"/>
        <v>0.29682652684696748</v>
      </c>
      <c r="AB265" s="64">
        <f t="shared" si="31"/>
        <v>32831081.569568869</v>
      </c>
      <c r="AC265" s="64">
        <f t="shared" si="33"/>
        <v>3591968.7003605934</v>
      </c>
      <c r="AD265" s="39"/>
      <c r="AE265" s="39"/>
      <c r="AF265" s="39"/>
      <c r="AG265" s="39"/>
      <c r="AH265" s="39"/>
      <c r="AI265" s="39"/>
      <c r="AJ265" s="64"/>
      <c r="AK265" s="64"/>
    </row>
    <row r="266" spans="22:37" x14ac:dyDescent="0.25">
      <c r="V266" s="44">
        <v>44032</v>
      </c>
      <c r="W266" s="44">
        <f t="shared" si="32"/>
        <v>44037</v>
      </c>
      <c r="X266" s="40">
        <v>18706.05</v>
      </c>
      <c r="Y266" s="40">
        <v>18706.050819</v>
      </c>
      <c r="Z266" s="40">
        <f t="shared" si="29"/>
        <v>-8.1900000077439472E-4</v>
      </c>
      <c r="AA266" s="43">
        <f t="shared" si="30"/>
        <v>4.3782626517858913E-8</v>
      </c>
      <c r="AB266" s="64">
        <f t="shared" si="31"/>
        <v>6.707610012684585E-7</v>
      </c>
      <c r="AC266" s="64">
        <f t="shared" si="33"/>
        <v>32831072.184089445</v>
      </c>
      <c r="AD266" s="39"/>
      <c r="AE266" s="39"/>
      <c r="AF266" s="39"/>
      <c r="AG266" s="39"/>
      <c r="AH266" s="39"/>
      <c r="AI266" s="39"/>
      <c r="AJ266" s="64"/>
      <c r="AK266" s="64"/>
    </row>
    <row r="267" spans="22:37" x14ac:dyDescent="0.25">
      <c r="V267" s="44">
        <v>44033</v>
      </c>
      <c r="W267" s="44">
        <f t="shared" si="32"/>
        <v>44037</v>
      </c>
      <c r="X267" s="40">
        <v>21513</v>
      </c>
      <c r="Y267" s="40">
        <v>24962.307278600001</v>
      </c>
      <c r="Z267" s="40">
        <f t="shared" si="29"/>
        <v>-3449.3072786000012</v>
      </c>
      <c r="AA267" s="43">
        <f t="shared" si="30"/>
        <v>0.16033594936085163</v>
      </c>
      <c r="AB267" s="64">
        <f t="shared" si="31"/>
        <v>11897720.702202946</v>
      </c>
      <c r="AC267" s="64">
        <f t="shared" si="33"/>
        <v>11897715.052238289</v>
      </c>
      <c r="AD267" s="39"/>
      <c r="AE267" s="39"/>
      <c r="AF267" s="39"/>
      <c r="AG267" s="39"/>
      <c r="AH267" s="39"/>
      <c r="AI267" s="39"/>
      <c r="AJ267" s="64"/>
      <c r="AK267" s="64"/>
    </row>
    <row r="268" spans="22:37" x14ac:dyDescent="0.25">
      <c r="V268" s="2">
        <v>44034</v>
      </c>
      <c r="W268" s="44">
        <f t="shared" si="32"/>
        <v>44037</v>
      </c>
      <c r="X268" s="4">
        <v>19807.18</v>
      </c>
      <c r="Y268" s="4">
        <v>24771.564205499999</v>
      </c>
      <c r="Z268" s="40">
        <f t="shared" ref="Z268:Z331" si="34">X268-Y268</f>
        <v>-4964.3842054999986</v>
      </c>
      <c r="AA268" s="43">
        <f t="shared" ref="AA268:AA331" si="35">ABS(Z268)/X268</f>
        <v>0.25063558797870261</v>
      </c>
      <c r="AB268" s="65">
        <f>SUM(AB4:AB267)</f>
        <v>975534961.18742633</v>
      </c>
      <c r="AC268" s="64">
        <f>SUM(AC5:AC267)</f>
        <v>1404616536.3243515</v>
      </c>
      <c r="AJ268" s="65"/>
      <c r="AK268" s="64"/>
    </row>
    <row r="269" spans="22:37" x14ac:dyDescent="0.25">
      <c r="V269" s="2">
        <v>44035</v>
      </c>
      <c r="W269" s="44">
        <f t="shared" si="32"/>
        <v>44037</v>
      </c>
      <c r="X269" s="4">
        <v>23613.53</v>
      </c>
      <c r="Y269" s="4">
        <v>25258.013236899998</v>
      </c>
      <c r="Z269" s="40">
        <f t="shared" si="34"/>
        <v>-1644.4832368999996</v>
      </c>
      <c r="AA269" s="43">
        <f t="shared" si="35"/>
        <v>6.9641567224383638E-2</v>
      </c>
      <c r="AB269" s="65">
        <f t="shared" ref="AB269:AB332" si="36">SUM(AB5:AB268)</f>
        <v>1951069922.3748479</v>
      </c>
      <c r="AC269" s="64">
        <f t="shared" ref="AC269:AC332" si="37">SUM(AC6:AC268)</f>
        <v>2808112947.4806929</v>
      </c>
      <c r="AJ269" s="65"/>
      <c r="AK269" s="64"/>
    </row>
    <row r="270" spans="22:37" x14ac:dyDescent="0.25">
      <c r="V270" s="2">
        <v>44036</v>
      </c>
      <c r="W270" s="44">
        <f t="shared" si="32"/>
        <v>44037</v>
      </c>
      <c r="X270" s="4">
        <v>33043.949999999997</v>
      </c>
      <c r="Y270" s="4">
        <v>33043.964909900002</v>
      </c>
      <c r="Z270" s="40">
        <f t="shared" si="34"/>
        <v>-1.4909900004568044E-2</v>
      </c>
      <c r="AA270" s="43">
        <f t="shared" si="35"/>
        <v>4.512142163563389E-7</v>
      </c>
      <c r="AB270" s="65">
        <f t="shared" si="36"/>
        <v>3901019714.9492407</v>
      </c>
      <c r="AC270" s="64">
        <f t="shared" si="37"/>
        <v>5616058936.7439919</v>
      </c>
      <c r="AJ270" s="65"/>
      <c r="AK270" s="64"/>
    </row>
    <row r="271" spans="22:37" x14ac:dyDescent="0.25">
      <c r="V271" s="2">
        <v>44037</v>
      </c>
      <c r="W271" s="44">
        <f t="shared" si="32"/>
        <v>44037</v>
      </c>
      <c r="X271" s="4">
        <v>23619.360000000001</v>
      </c>
      <c r="Y271" s="4">
        <v>23693.353430700001</v>
      </c>
      <c r="Z271" s="40">
        <f t="shared" si="34"/>
        <v>-73.993430700000317</v>
      </c>
      <c r="AA271" s="43">
        <f t="shared" si="35"/>
        <v>3.1327449473652256E-3</v>
      </c>
      <c r="AB271" s="65">
        <f t="shared" si="36"/>
        <v>7801617246.2099857</v>
      </c>
      <c r="AC271" s="64">
        <f t="shared" si="37"/>
        <v>11231846652.626789</v>
      </c>
      <c r="AJ271" s="65"/>
      <c r="AK271" s="64"/>
    </row>
    <row r="272" spans="22:37" x14ac:dyDescent="0.25">
      <c r="V272" s="2">
        <v>44038</v>
      </c>
      <c r="W272" s="44">
        <f t="shared" si="32"/>
        <v>44044</v>
      </c>
      <c r="X272" s="4">
        <v>21071.88</v>
      </c>
      <c r="Y272" s="4">
        <v>22432.962102199999</v>
      </c>
      <c r="Z272" s="40">
        <f t="shared" si="34"/>
        <v>-1361.0821021999982</v>
      </c>
      <c r="AA272" s="43">
        <f t="shared" si="35"/>
        <v>6.4592343075226238E-2</v>
      </c>
      <c r="AB272" s="65">
        <f t="shared" si="36"/>
        <v>15603217859.688774</v>
      </c>
      <c r="AC272" s="64">
        <f t="shared" si="37"/>
        <v>22461318984.680107</v>
      </c>
      <c r="AJ272" s="65"/>
      <c r="AK272" s="64"/>
    </row>
    <row r="273" spans="22:37" x14ac:dyDescent="0.25">
      <c r="V273" s="2">
        <v>44039</v>
      </c>
      <c r="W273" s="44">
        <f t="shared" si="32"/>
        <v>44044</v>
      </c>
      <c r="X273" s="4">
        <v>21298.959999999999</v>
      </c>
      <c r="Y273" s="4">
        <v>21019.9336196</v>
      </c>
      <c r="Z273" s="40">
        <f t="shared" si="34"/>
        <v>279.02638039999874</v>
      </c>
      <c r="AA273" s="43">
        <f t="shared" si="35"/>
        <v>1.3100469713075134E-2</v>
      </c>
      <c r="AB273" s="65">
        <f t="shared" si="36"/>
        <v>31204442215.118057</v>
      </c>
      <c r="AC273" s="64">
        <f t="shared" si="37"/>
        <v>44922437722.248596</v>
      </c>
      <c r="AJ273" s="65"/>
      <c r="AK273" s="64"/>
    </row>
    <row r="274" spans="22:37" x14ac:dyDescent="0.25">
      <c r="V274" s="2">
        <v>44040</v>
      </c>
      <c r="W274" s="44">
        <f t="shared" si="32"/>
        <v>44044</v>
      </c>
      <c r="X274" s="4">
        <v>23784.799999999999</v>
      </c>
      <c r="Y274" s="4">
        <v>23784.810279199999</v>
      </c>
      <c r="Z274" s="40">
        <f t="shared" si="34"/>
        <v>-1.0279199999786215E-2</v>
      </c>
      <c r="AA274" s="43">
        <f t="shared" si="35"/>
        <v>4.3217517068826371E-7</v>
      </c>
      <c r="AB274" s="65">
        <f t="shared" si="36"/>
        <v>62405427043.680374</v>
      </c>
      <c r="AC274" s="64">
        <f t="shared" si="37"/>
        <v>89843081951.818878</v>
      </c>
      <c r="AJ274" s="65"/>
      <c r="AK274" s="64"/>
    </row>
    <row r="275" spans="22:37" x14ac:dyDescent="0.25">
      <c r="V275" s="2">
        <v>44041</v>
      </c>
      <c r="W275" s="44">
        <f t="shared" si="32"/>
        <v>44044</v>
      </c>
      <c r="X275" s="4">
        <v>18618.25</v>
      </c>
      <c r="Y275" s="4">
        <v>20893.1305828</v>
      </c>
      <c r="Z275" s="40">
        <f t="shared" si="34"/>
        <v>-2274.8805828000004</v>
      </c>
      <c r="AA275" s="43">
        <f t="shared" si="35"/>
        <v>0.12218552134599119</v>
      </c>
      <c r="AB275" s="65">
        <f t="shared" si="36"/>
        <v>124810583488.22879</v>
      </c>
      <c r="AC275" s="64">
        <f t="shared" si="37"/>
        <v>179683169788.41119</v>
      </c>
      <c r="AJ275" s="65"/>
      <c r="AK275" s="64"/>
    </row>
    <row r="276" spans="22:37" x14ac:dyDescent="0.25">
      <c r="V276" s="2">
        <v>44042</v>
      </c>
      <c r="W276" s="44">
        <f t="shared" si="32"/>
        <v>44044</v>
      </c>
      <c r="X276" s="4">
        <v>26046.71</v>
      </c>
      <c r="Y276" s="4">
        <v>20868.665250599999</v>
      </c>
      <c r="Z276" s="40">
        <f t="shared" si="34"/>
        <v>5178.0447494</v>
      </c>
      <c r="AA276" s="43">
        <f t="shared" si="35"/>
        <v>0.19879841828008221</v>
      </c>
      <c r="AB276" s="65">
        <f t="shared" si="36"/>
        <v>249619702489.84167</v>
      </c>
      <c r="AC276" s="64">
        <f t="shared" si="37"/>
        <v>359365484136.91064</v>
      </c>
      <c r="AJ276" s="65"/>
      <c r="AK276" s="64"/>
    </row>
    <row r="277" spans="22:37" x14ac:dyDescent="0.25">
      <c r="V277" s="2">
        <v>44043</v>
      </c>
      <c r="W277" s="44">
        <f t="shared" si="32"/>
        <v>44044</v>
      </c>
      <c r="X277" s="4">
        <v>26065.360000000001</v>
      </c>
      <c r="Y277" s="4">
        <v>28609.887766</v>
      </c>
      <c r="Z277" s="40">
        <f t="shared" si="34"/>
        <v>-2544.5277659999992</v>
      </c>
      <c r="AA277" s="43">
        <f t="shared" si="35"/>
        <v>9.7621048241804412E-2</v>
      </c>
      <c r="AB277" s="65">
        <f t="shared" si="36"/>
        <v>499234846499.7821</v>
      </c>
      <c r="AC277" s="64">
        <f t="shared" si="37"/>
        <v>718720178808.35645</v>
      </c>
      <c r="AJ277" s="65"/>
      <c r="AK277" s="64"/>
    </row>
    <row r="278" spans="22:37" x14ac:dyDescent="0.25">
      <c r="V278" s="2">
        <v>44044</v>
      </c>
      <c r="W278" s="44">
        <f t="shared" si="32"/>
        <v>44044</v>
      </c>
      <c r="X278" s="4">
        <v>27451.47</v>
      </c>
      <c r="Y278" s="4">
        <v>22833.195718899999</v>
      </c>
      <c r="Z278" s="40">
        <f t="shared" si="34"/>
        <v>4618.2742811000026</v>
      </c>
      <c r="AA278" s="43">
        <f t="shared" si="35"/>
        <v>0.16823413394983958</v>
      </c>
      <c r="AB278" s="65">
        <f t="shared" si="36"/>
        <v>998468371252.75183</v>
      </c>
      <c r="AC278" s="64">
        <f t="shared" si="37"/>
        <v>1437440343480.3906</v>
      </c>
      <c r="AJ278" s="65"/>
      <c r="AK278" s="64"/>
    </row>
    <row r="279" spans="22:37" x14ac:dyDescent="0.25">
      <c r="V279" s="2">
        <v>44045</v>
      </c>
      <c r="W279" s="44">
        <f t="shared" si="32"/>
        <v>44051</v>
      </c>
      <c r="X279" s="4">
        <v>20725.87</v>
      </c>
      <c r="Y279" s="4">
        <v>21423.375778000001</v>
      </c>
      <c r="Z279" s="40">
        <f t="shared" si="34"/>
        <v>-697.50577800000246</v>
      </c>
      <c r="AA279" s="43">
        <f t="shared" si="35"/>
        <v>3.3653872093186078E-2</v>
      </c>
      <c r="AB279" s="65">
        <f t="shared" si="36"/>
        <v>1996935133238.835</v>
      </c>
      <c r="AC279" s="64">
        <f t="shared" si="37"/>
        <v>2874880686299.0615</v>
      </c>
      <c r="AJ279" s="65"/>
      <c r="AK279" s="64"/>
    </row>
    <row r="280" spans="22:37" x14ac:dyDescent="0.25">
      <c r="V280" s="2">
        <v>44046</v>
      </c>
      <c r="W280" s="44">
        <f t="shared" si="32"/>
        <v>44051</v>
      </c>
      <c r="X280" s="4">
        <v>22404.76</v>
      </c>
      <c r="Y280" s="4">
        <v>22404.761196399999</v>
      </c>
      <c r="Z280" s="40">
        <f t="shared" si="34"/>
        <v>-1.196400000480935E-3</v>
      </c>
      <c r="AA280" s="43">
        <f t="shared" si="35"/>
        <v>5.3399366941709491E-8</v>
      </c>
      <c r="AB280" s="65">
        <f t="shared" si="36"/>
        <v>3993868591284.1748</v>
      </c>
      <c r="AC280" s="64">
        <f t="shared" si="37"/>
        <v>5749761299397.543</v>
      </c>
      <c r="AJ280" s="65"/>
      <c r="AK280" s="64"/>
    </row>
    <row r="281" spans="22:37" x14ac:dyDescent="0.25">
      <c r="V281" s="2">
        <v>44047</v>
      </c>
      <c r="W281" s="44">
        <f t="shared" si="32"/>
        <v>44051</v>
      </c>
      <c r="X281" s="4">
        <v>21278.35</v>
      </c>
      <c r="Y281" s="4">
        <v>17750.6845808</v>
      </c>
      <c r="Z281" s="40">
        <f t="shared" si="34"/>
        <v>3527.6654191999987</v>
      </c>
      <c r="AA281" s="43">
        <f t="shared" si="35"/>
        <v>0.1657866055967685</v>
      </c>
      <c r="AB281" s="65">
        <f t="shared" si="36"/>
        <v>7987736134531.7119</v>
      </c>
      <c r="AC281" s="64">
        <f t="shared" si="37"/>
        <v>11499521114040.145</v>
      </c>
      <c r="AJ281" s="65"/>
      <c r="AK281" s="64"/>
    </row>
    <row r="282" spans="22:37" x14ac:dyDescent="0.25">
      <c r="V282" s="2">
        <v>44048</v>
      </c>
      <c r="W282" s="44">
        <f t="shared" si="32"/>
        <v>44051</v>
      </c>
      <c r="X282" s="4">
        <v>23306.639999999999</v>
      </c>
      <c r="Y282" s="4">
        <v>18320.8842329</v>
      </c>
      <c r="Z282" s="40">
        <f t="shared" si="34"/>
        <v>4985.7557670999995</v>
      </c>
      <c r="AA282" s="43">
        <f t="shared" si="35"/>
        <v>0.21391997160894918</v>
      </c>
      <c r="AB282" s="65">
        <f t="shared" si="36"/>
        <v>15975472231128.615</v>
      </c>
      <c r="AC282" s="64">
        <f t="shared" si="37"/>
        <v>22999042190144.605</v>
      </c>
      <c r="AJ282" s="65"/>
      <c r="AK282" s="64"/>
    </row>
    <row r="283" spans="22:37" x14ac:dyDescent="0.25">
      <c r="V283" s="2">
        <v>44049</v>
      </c>
      <c r="W283" s="44">
        <f t="shared" si="32"/>
        <v>44051</v>
      </c>
      <c r="X283" s="4">
        <v>24681.4</v>
      </c>
      <c r="Y283" s="4">
        <v>24535.7230413</v>
      </c>
      <c r="Z283" s="40">
        <f t="shared" si="34"/>
        <v>145.67695870000171</v>
      </c>
      <c r="AA283" s="43">
        <f t="shared" si="35"/>
        <v>5.9022972238204352E-3</v>
      </c>
      <c r="AB283" s="65">
        <f t="shared" si="36"/>
        <v>31950944462257.23</v>
      </c>
      <c r="AC283" s="64">
        <f t="shared" si="37"/>
        <v>45998079891094.234</v>
      </c>
      <c r="AJ283" s="65"/>
      <c r="AK283" s="64"/>
    </row>
    <row r="284" spans="22:37" x14ac:dyDescent="0.25">
      <c r="V284" s="2">
        <v>44050</v>
      </c>
      <c r="W284" s="44">
        <f t="shared" si="32"/>
        <v>44051</v>
      </c>
      <c r="X284" s="4">
        <v>24393.45</v>
      </c>
      <c r="Y284" s="4">
        <v>24670.8875367</v>
      </c>
      <c r="Z284" s="40">
        <f t="shared" si="34"/>
        <v>-277.43753669999933</v>
      </c>
      <c r="AA284" s="43">
        <f t="shared" si="35"/>
        <v>1.1373443965490709E-2</v>
      </c>
      <c r="AB284" s="65">
        <f t="shared" si="36"/>
        <v>63901884435329</v>
      </c>
      <c r="AC284" s="64">
        <f t="shared" si="37"/>
        <v>91996153913888.375</v>
      </c>
      <c r="AJ284" s="65"/>
      <c r="AK284" s="64"/>
    </row>
    <row r="285" spans="22:37" x14ac:dyDescent="0.25">
      <c r="V285" s="2">
        <v>44051</v>
      </c>
      <c r="W285" s="44">
        <f t="shared" si="32"/>
        <v>44051</v>
      </c>
      <c r="X285" s="4">
        <v>20234.259999999998</v>
      </c>
      <c r="Y285" s="4">
        <v>20266.360173500001</v>
      </c>
      <c r="Z285" s="40">
        <f t="shared" si="34"/>
        <v>-32.100173500002711</v>
      </c>
      <c r="AA285" s="43">
        <f t="shared" si="35"/>
        <v>1.5864268572215003E-3</v>
      </c>
      <c r="AB285" s="65">
        <f t="shared" si="36"/>
        <v>127803768778431.81</v>
      </c>
      <c r="AC285" s="64">
        <f t="shared" si="37"/>
        <v>183992304301564</v>
      </c>
      <c r="AJ285" s="65"/>
      <c r="AK285" s="64"/>
    </row>
    <row r="286" spans="22:37" x14ac:dyDescent="0.25">
      <c r="V286" s="2">
        <v>44052</v>
      </c>
      <c r="W286" s="44">
        <f t="shared" si="32"/>
        <v>44058</v>
      </c>
      <c r="X286" s="4">
        <v>20213.310000000001</v>
      </c>
      <c r="Y286" s="4">
        <v>18291.972934400001</v>
      </c>
      <c r="Z286" s="40">
        <f t="shared" si="34"/>
        <v>1921.3370656000006</v>
      </c>
      <c r="AA286" s="43">
        <f t="shared" si="35"/>
        <v>9.5053064817192265E-2</v>
      </c>
      <c r="AB286" s="65">
        <f t="shared" si="36"/>
        <v>255607535078966.94</v>
      </c>
      <c r="AC286" s="64">
        <f t="shared" si="37"/>
        <v>367984608411472.44</v>
      </c>
      <c r="AJ286" s="65"/>
      <c r="AK286" s="64"/>
    </row>
    <row r="287" spans="22:37" x14ac:dyDescent="0.25">
      <c r="V287" s="2">
        <v>44053</v>
      </c>
      <c r="W287" s="44">
        <f t="shared" si="32"/>
        <v>44058</v>
      </c>
      <c r="X287" s="4">
        <v>18677.740000000002</v>
      </c>
      <c r="Y287" s="4">
        <v>17152.579521</v>
      </c>
      <c r="Z287" s="40">
        <f t="shared" si="34"/>
        <v>1525.1604790000019</v>
      </c>
      <c r="AA287" s="43">
        <f t="shared" si="35"/>
        <v>8.1656585807490731E-2</v>
      </c>
      <c r="AB287" s="65">
        <f t="shared" si="36"/>
        <v>511215066110118</v>
      </c>
      <c r="AC287" s="64">
        <f t="shared" si="37"/>
        <v>735969212775139.75</v>
      </c>
      <c r="AJ287" s="65"/>
      <c r="AK287" s="64"/>
    </row>
    <row r="288" spans="22:37" x14ac:dyDescent="0.25">
      <c r="V288" s="2">
        <v>44054</v>
      </c>
      <c r="W288" s="44">
        <f t="shared" si="32"/>
        <v>44058</v>
      </c>
      <c r="X288" s="4">
        <v>19163.72</v>
      </c>
      <c r="Y288" s="4">
        <v>17663.107301200002</v>
      </c>
      <c r="Z288" s="40">
        <f t="shared" si="34"/>
        <v>1500.6126987999996</v>
      </c>
      <c r="AA288" s="43">
        <f t="shared" si="35"/>
        <v>7.8304874982519021E-2</v>
      </c>
      <c r="AB288" s="65">
        <f t="shared" si="36"/>
        <v>1022430132220236</v>
      </c>
      <c r="AC288" s="64">
        <f t="shared" si="37"/>
        <v>1471938425389836.5</v>
      </c>
      <c r="AJ288" s="65"/>
      <c r="AK288" s="64"/>
    </row>
    <row r="289" spans="22:37" x14ac:dyDescent="0.25">
      <c r="V289" s="2">
        <v>44055</v>
      </c>
      <c r="W289" s="44">
        <f t="shared" si="32"/>
        <v>44058</v>
      </c>
      <c r="X289" s="4">
        <v>18602.759999999998</v>
      </c>
      <c r="Y289" s="4">
        <v>19052.944774700001</v>
      </c>
      <c r="Z289" s="40">
        <f t="shared" si="34"/>
        <v>-450.18477470000289</v>
      </c>
      <c r="AA289" s="43">
        <f t="shared" si="35"/>
        <v>2.4199891559102141E-2</v>
      </c>
      <c r="AB289" s="65">
        <f t="shared" si="36"/>
        <v>2044860264280031</v>
      </c>
      <c r="AC289" s="64">
        <f t="shared" si="37"/>
        <v>2943876850556239</v>
      </c>
      <c r="AJ289" s="65"/>
      <c r="AK289" s="64"/>
    </row>
    <row r="290" spans="22:37" x14ac:dyDescent="0.25">
      <c r="V290" s="2">
        <v>44056</v>
      </c>
      <c r="W290" s="44">
        <f t="shared" si="32"/>
        <v>44058</v>
      </c>
      <c r="X290" s="4">
        <v>20699.05</v>
      </c>
      <c r="Y290" s="4">
        <v>19332.429501300001</v>
      </c>
      <c r="Z290" s="40">
        <f t="shared" si="34"/>
        <v>1366.6204986999983</v>
      </c>
      <c r="AA290" s="43">
        <f t="shared" si="35"/>
        <v>6.6023344003710238E-2</v>
      </c>
      <c r="AB290" s="65">
        <f t="shared" si="36"/>
        <v>4089720527797516.5</v>
      </c>
      <c r="AC290" s="64">
        <f t="shared" si="37"/>
        <v>5887753698705096</v>
      </c>
      <c r="AJ290" s="65"/>
      <c r="AK290" s="64"/>
    </row>
    <row r="291" spans="22:37" x14ac:dyDescent="0.25">
      <c r="V291" s="2">
        <v>44057</v>
      </c>
      <c r="W291" s="44">
        <f t="shared" si="32"/>
        <v>44058</v>
      </c>
      <c r="X291" s="4">
        <v>32820.28</v>
      </c>
      <c r="Y291" s="4">
        <v>32820.298670600001</v>
      </c>
      <c r="Z291" s="40">
        <f t="shared" si="34"/>
        <v>-1.8670600002224091E-2</v>
      </c>
      <c r="AA291" s="43">
        <f t="shared" si="35"/>
        <v>5.6887387926684637E-7</v>
      </c>
      <c r="AB291" s="65">
        <f t="shared" si="36"/>
        <v>8179441049715316</v>
      </c>
      <c r="AC291" s="64">
        <f t="shared" si="37"/>
        <v>1.1775507395725302E+16</v>
      </c>
      <c r="AJ291" s="65"/>
      <c r="AK291" s="64"/>
    </row>
    <row r="292" spans="22:37" x14ac:dyDescent="0.25">
      <c r="V292" s="2">
        <v>44058</v>
      </c>
      <c r="W292" s="44">
        <f t="shared" si="32"/>
        <v>44058</v>
      </c>
      <c r="X292" s="4">
        <v>23392.79</v>
      </c>
      <c r="Y292" s="4">
        <v>19959.2216883</v>
      </c>
      <c r="Z292" s="40">
        <f t="shared" si="34"/>
        <v>3433.5683117000008</v>
      </c>
      <c r="AA292" s="43">
        <f t="shared" si="35"/>
        <v>0.14677891400298984</v>
      </c>
      <c r="AB292" s="65">
        <f t="shared" si="36"/>
        <v>1.6358882098161E+16</v>
      </c>
      <c r="AC292" s="64">
        <f t="shared" si="37"/>
        <v>2.355101479089836E+16</v>
      </c>
      <c r="AJ292" s="65"/>
      <c r="AK292" s="64"/>
    </row>
    <row r="293" spans="22:37" x14ac:dyDescent="0.25">
      <c r="V293" s="2">
        <v>44059</v>
      </c>
      <c r="W293" s="44">
        <f t="shared" si="32"/>
        <v>44065</v>
      </c>
      <c r="X293" s="4">
        <v>20404.27</v>
      </c>
      <c r="Y293" s="4">
        <v>19495.761617100001</v>
      </c>
      <c r="Z293" s="40">
        <f t="shared" si="34"/>
        <v>908.50838289999956</v>
      </c>
      <c r="AA293" s="43">
        <f t="shared" si="35"/>
        <v>4.4525404873587714E-2</v>
      </c>
      <c r="AB293" s="65">
        <f t="shared" si="36"/>
        <v>3.2717764192825432E+16</v>
      </c>
      <c r="AC293" s="64">
        <f t="shared" si="37"/>
        <v>4.7102029581570544E+16</v>
      </c>
      <c r="AJ293" s="65"/>
      <c r="AK293" s="64"/>
    </row>
    <row r="294" spans="22:37" x14ac:dyDescent="0.25">
      <c r="V294" s="2">
        <v>44060</v>
      </c>
      <c r="W294" s="44">
        <f t="shared" si="32"/>
        <v>44065</v>
      </c>
      <c r="X294" s="4">
        <v>18973.45</v>
      </c>
      <c r="Y294" s="4">
        <v>18334.718831499998</v>
      </c>
      <c r="Z294" s="40">
        <f t="shared" si="34"/>
        <v>638.73116850000224</v>
      </c>
      <c r="AA294" s="43">
        <f t="shared" si="35"/>
        <v>3.3664471590564828E-2</v>
      </c>
      <c r="AB294" s="65">
        <f t="shared" si="36"/>
        <v>6.5435528380149536E+16</v>
      </c>
      <c r="AC294" s="64">
        <f t="shared" si="37"/>
        <v>9.4204059157639712E+16</v>
      </c>
      <c r="AJ294" s="65"/>
      <c r="AK294" s="64"/>
    </row>
    <row r="295" spans="22:37" x14ac:dyDescent="0.25">
      <c r="V295" s="2">
        <v>44061</v>
      </c>
      <c r="W295" s="44">
        <f t="shared" si="32"/>
        <v>44065</v>
      </c>
      <c r="X295" s="4">
        <v>23156.78</v>
      </c>
      <c r="Y295" s="4">
        <v>23156.785936</v>
      </c>
      <c r="Z295" s="40">
        <f t="shared" si="34"/>
        <v>-5.9360000013839453E-3</v>
      </c>
      <c r="AA295" s="43">
        <f t="shared" si="35"/>
        <v>2.5633961204381378E-7</v>
      </c>
      <c r="AB295" s="65">
        <f t="shared" si="36"/>
        <v>1.3087105676029907E+17</v>
      </c>
      <c r="AC295" s="64">
        <f t="shared" si="37"/>
        <v>1.8840811831332979E+17</v>
      </c>
      <c r="AJ295" s="65"/>
      <c r="AK295" s="64"/>
    </row>
    <row r="296" spans="22:37" x14ac:dyDescent="0.25">
      <c r="V296" s="2">
        <v>44062</v>
      </c>
      <c r="W296" s="44">
        <f t="shared" si="32"/>
        <v>44065</v>
      </c>
      <c r="X296" s="4">
        <v>16434.25</v>
      </c>
      <c r="Y296" s="4">
        <v>19655.227641000001</v>
      </c>
      <c r="Z296" s="40">
        <f t="shared" si="34"/>
        <v>-3220.9776410000013</v>
      </c>
      <c r="AA296" s="43">
        <f t="shared" si="35"/>
        <v>0.19599176360345019</v>
      </c>
      <c r="AB296" s="65">
        <f t="shared" si="36"/>
        <v>2.6174211351864858E+17</v>
      </c>
      <c r="AC296" s="64">
        <f t="shared" si="37"/>
        <v>3.7681623662471002E+17</v>
      </c>
      <c r="AJ296" s="65"/>
      <c r="AK296" s="64"/>
    </row>
    <row r="297" spans="22:37" x14ac:dyDescent="0.25">
      <c r="V297" s="2">
        <v>44063</v>
      </c>
      <c r="W297" s="44">
        <f t="shared" si="32"/>
        <v>44065</v>
      </c>
      <c r="X297" s="4">
        <v>20984.74</v>
      </c>
      <c r="Y297" s="4">
        <v>19359.7669561</v>
      </c>
      <c r="Z297" s="40">
        <f t="shared" si="34"/>
        <v>1624.9730439000014</v>
      </c>
      <c r="AA297" s="43">
        <f t="shared" si="35"/>
        <v>7.7435938872723764E-2</v>
      </c>
      <c r="AB297" s="65">
        <f t="shared" si="36"/>
        <v>5.2348422703729715E+17</v>
      </c>
      <c r="AC297" s="64">
        <f t="shared" si="37"/>
        <v>7.5363247324929344E+17</v>
      </c>
      <c r="AJ297" s="65"/>
      <c r="AK297" s="64"/>
    </row>
    <row r="298" spans="22:37" x14ac:dyDescent="0.25">
      <c r="V298" s="2">
        <v>44064</v>
      </c>
      <c r="W298" s="44">
        <f t="shared" si="32"/>
        <v>44065</v>
      </c>
      <c r="X298" s="4">
        <v>20250.669999999998</v>
      </c>
      <c r="Y298" s="4">
        <v>22099.841921800002</v>
      </c>
      <c r="Z298" s="40">
        <f t="shared" si="34"/>
        <v>-1849.1719218000035</v>
      </c>
      <c r="AA298" s="43">
        <f t="shared" si="35"/>
        <v>9.1314110683745453E-2</v>
      </c>
      <c r="AB298" s="65">
        <f t="shared" si="36"/>
        <v>1.0469684540744677E+18</v>
      </c>
      <c r="AC298" s="64">
        <f t="shared" si="37"/>
        <v>1.5072649464985751E+18</v>
      </c>
      <c r="AJ298" s="65"/>
      <c r="AK298" s="64"/>
    </row>
    <row r="299" spans="22:37" x14ac:dyDescent="0.25">
      <c r="V299" s="2">
        <v>44065</v>
      </c>
      <c r="W299" s="44">
        <f t="shared" si="32"/>
        <v>44065</v>
      </c>
      <c r="X299" s="4">
        <v>23857.89</v>
      </c>
      <c r="Y299" s="4">
        <v>22320.9906883</v>
      </c>
      <c r="Z299" s="40">
        <f t="shared" si="34"/>
        <v>1536.8993116999991</v>
      </c>
      <c r="AA299" s="43">
        <f t="shared" si="35"/>
        <v>6.4418911802342924E-2</v>
      </c>
      <c r="AB299" s="65">
        <f t="shared" si="36"/>
        <v>2.0939369081488742E+18</v>
      </c>
      <c r="AC299" s="64">
        <f t="shared" si="37"/>
        <v>3.0145298929953382E+18</v>
      </c>
      <c r="AJ299" s="65"/>
      <c r="AK299" s="64"/>
    </row>
    <row r="300" spans="22:37" x14ac:dyDescent="0.25">
      <c r="V300" s="2">
        <v>44066</v>
      </c>
      <c r="W300" s="44">
        <f t="shared" si="32"/>
        <v>44072</v>
      </c>
      <c r="X300" s="4">
        <v>18869.240000000002</v>
      </c>
      <c r="Y300" s="4">
        <v>20339.199862099998</v>
      </c>
      <c r="Z300" s="40">
        <f t="shared" si="34"/>
        <v>-1469.9598620999968</v>
      </c>
      <c r="AA300" s="43">
        <f t="shared" si="35"/>
        <v>7.7902441333090086E-2</v>
      </c>
      <c r="AB300" s="65">
        <f t="shared" si="36"/>
        <v>4.1878738162965412E+18</v>
      </c>
      <c r="AC300" s="64">
        <f t="shared" si="37"/>
        <v>6.029059785990274E+18</v>
      </c>
      <c r="AJ300" s="65"/>
      <c r="AK300" s="64"/>
    </row>
    <row r="301" spans="22:37" x14ac:dyDescent="0.25">
      <c r="V301" s="2">
        <v>44067</v>
      </c>
      <c r="W301" s="44">
        <f t="shared" si="32"/>
        <v>44072</v>
      </c>
      <c r="X301" s="4">
        <v>16469.84</v>
      </c>
      <c r="Y301" s="4">
        <v>18894.092309700001</v>
      </c>
      <c r="Z301" s="40">
        <f t="shared" si="34"/>
        <v>-2424.2523097000012</v>
      </c>
      <c r="AA301" s="43">
        <f t="shared" si="35"/>
        <v>0.14719343416208058</v>
      </c>
      <c r="AB301" s="65">
        <f t="shared" si="36"/>
        <v>8.3757476325928673E+18</v>
      </c>
      <c r="AC301" s="64">
        <f t="shared" si="37"/>
        <v>1.2058119571978936E+19</v>
      </c>
      <c r="AJ301" s="65"/>
      <c r="AK301" s="64"/>
    </row>
    <row r="302" spans="22:37" x14ac:dyDescent="0.25">
      <c r="V302" s="2">
        <v>44068</v>
      </c>
      <c r="W302" s="44">
        <f t="shared" si="32"/>
        <v>44072</v>
      </c>
      <c r="X302" s="4">
        <v>16754.55</v>
      </c>
      <c r="Y302" s="4">
        <v>17338.113402999999</v>
      </c>
      <c r="Z302" s="40">
        <f t="shared" si="34"/>
        <v>-583.56340300000011</v>
      </c>
      <c r="AA302" s="43">
        <f t="shared" si="35"/>
        <v>3.4830144826330768E-2</v>
      </c>
      <c r="AB302" s="65">
        <f t="shared" si="36"/>
        <v>1.6751495265182728E+19</v>
      </c>
      <c r="AC302" s="64">
        <f t="shared" si="37"/>
        <v>2.4116239143955378E+19</v>
      </c>
      <c r="AJ302" s="65"/>
      <c r="AK302" s="64"/>
    </row>
    <row r="303" spans="22:37" x14ac:dyDescent="0.25">
      <c r="V303" s="2">
        <v>44069</v>
      </c>
      <c r="W303" s="44">
        <f t="shared" si="32"/>
        <v>44072</v>
      </c>
      <c r="X303" s="4">
        <v>15074.56</v>
      </c>
      <c r="Y303" s="4">
        <v>15074.5565262</v>
      </c>
      <c r="Z303" s="40">
        <f t="shared" si="34"/>
        <v>3.4737999994831625E-3</v>
      </c>
      <c r="AA303" s="43">
        <f t="shared" si="35"/>
        <v>2.3044122014063182E-7</v>
      </c>
      <c r="AB303" s="65">
        <f t="shared" si="36"/>
        <v>3.3502990530365432E+19</v>
      </c>
      <c r="AC303" s="64">
        <f t="shared" si="37"/>
        <v>4.8232478287908733E+19</v>
      </c>
      <c r="AJ303" s="65"/>
      <c r="AK303" s="64"/>
    </row>
    <row r="304" spans="22:37" x14ac:dyDescent="0.25">
      <c r="V304" s="2">
        <v>44070</v>
      </c>
      <c r="W304" s="44">
        <f t="shared" si="32"/>
        <v>44072</v>
      </c>
      <c r="X304" s="4">
        <v>19277.34</v>
      </c>
      <c r="Y304" s="4">
        <v>18263.481704400001</v>
      </c>
      <c r="Z304" s="40">
        <f t="shared" si="34"/>
        <v>1013.8582955999991</v>
      </c>
      <c r="AA304" s="43">
        <f t="shared" si="35"/>
        <v>5.2593267307626423E-2</v>
      </c>
      <c r="AB304" s="65">
        <f t="shared" si="36"/>
        <v>6.700598106072839E+19</v>
      </c>
      <c r="AC304" s="64">
        <f t="shared" si="37"/>
        <v>9.6464956575813124E+19</v>
      </c>
      <c r="AJ304" s="65"/>
      <c r="AK304" s="64"/>
    </row>
    <row r="305" spans="22:37" x14ac:dyDescent="0.25">
      <c r="V305" s="2">
        <v>44071</v>
      </c>
      <c r="W305" s="44">
        <f t="shared" si="32"/>
        <v>44072</v>
      </c>
      <c r="X305" s="4">
        <v>22356.74</v>
      </c>
      <c r="Y305" s="4">
        <v>19966.683978599998</v>
      </c>
      <c r="Z305" s="40">
        <f t="shared" si="34"/>
        <v>2390.0560214000034</v>
      </c>
      <c r="AA305" s="43">
        <f t="shared" si="35"/>
        <v>0.10690539056230931</v>
      </c>
      <c r="AB305" s="65">
        <f t="shared" si="36"/>
        <v>1.3401196212145652E+20</v>
      </c>
      <c r="AC305" s="64">
        <f t="shared" si="37"/>
        <v>1.9292991315162549E+20</v>
      </c>
      <c r="AJ305" s="65"/>
      <c r="AK305" s="64"/>
    </row>
    <row r="306" spans="22:37" x14ac:dyDescent="0.25">
      <c r="V306" s="2">
        <v>44072</v>
      </c>
      <c r="W306" s="44">
        <f t="shared" si="32"/>
        <v>44072</v>
      </c>
      <c r="X306" s="4">
        <v>22083.07</v>
      </c>
      <c r="Y306" s="4">
        <v>22083.070762799998</v>
      </c>
      <c r="Z306" s="40">
        <f t="shared" si="34"/>
        <v>-7.6279999848338775E-4</v>
      </c>
      <c r="AA306" s="43">
        <f t="shared" si="35"/>
        <v>3.4542298624393608E-8</v>
      </c>
      <c r="AB306" s="65">
        <f t="shared" si="36"/>
        <v>2.680239242429129E+20</v>
      </c>
      <c r="AC306" s="64">
        <f t="shared" si="37"/>
        <v>3.8585982630325092E+20</v>
      </c>
      <c r="AJ306" s="65"/>
      <c r="AK306" s="64"/>
    </row>
    <row r="307" spans="22:37" x14ac:dyDescent="0.25">
      <c r="V307" s="2">
        <v>44073</v>
      </c>
      <c r="W307" s="44">
        <f t="shared" si="32"/>
        <v>44079</v>
      </c>
      <c r="X307" s="4">
        <v>18770.05</v>
      </c>
      <c r="Y307" s="4">
        <v>19063.790584999999</v>
      </c>
      <c r="Z307" s="40">
        <f t="shared" si="34"/>
        <v>-293.74058499999956</v>
      </c>
      <c r="AA307" s="43">
        <f t="shared" si="35"/>
        <v>1.5649430076105263E-2</v>
      </c>
      <c r="AB307" s="65">
        <f t="shared" si="36"/>
        <v>5.3604784848582581E+20</v>
      </c>
      <c r="AC307" s="64">
        <f t="shared" si="37"/>
        <v>7.7171965260649962E+20</v>
      </c>
      <c r="AJ307" s="65"/>
      <c r="AK307" s="64"/>
    </row>
    <row r="308" spans="22:37" x14ac:dyDescent="0.25">
      <c r="V308" s="2">
        <v>44074</v>
      </c>
      <c r="W308" s="44">
        <f t="shared" si="32"/>
        <v>44079</v>
      </c>
      <c r="X308" s="4">
        <v>19046.91</v>
      </c>
      <c r="Y308" s="4">
        <v>19497.413405800002</v>
      </c>
      <c r="Z308" s="40">
        <f t="shared" si="34"/>
        <v>-450.50340580000193</v>
      </c>
      <c r="AA308" s="43">
        <f t="shared" si="35"/>
        <v>2.365230926171237E-2</v>
      </c>
      <c r="AB308" s="65">
        <f t="shared" si="36"/>
        <v>1.0720956969716493E+21</v>
      </c>
      <c r="AC308" s="64">
        <f t="shared" si="37"/>
        <v>1.543439305212999E+21</v>
      </c>
      <c r="AJ308" s="65"/>
      <c r="AK308" s="64"/>
    </row>
    <row r="309" spans="22:37" x14ac:dyDescent="0.25">
      <c r="V309" s="2">
        <v>44075</v>
      </c>
      <c r="W309" s="44">
        <f t="shared" si="32"/>
        <v>44079</v>
      </c>
      <c r="X309" s="4">
        <v>23670.53</v>
      </c>
      <c r="Y309" s="4">
        <v>22897.648512100001</v>
      </c>
      <c r="Z309" s="40">
        <f t="shared" si="34"/>
        <v>772.88148789999832</v>
      </c>
      <c r="AA309" s="43">
        <f t="shared" si="35"/>
        <v>3.2651634243086168E-2</v>
      </c>
      <c r="AB309" s="65">
        <f t="shared" si="36"/>
        <v>2.1441913939432975E+21</v>
      </c>
      <c r="AC309" s="64">
        <f t="shared" si="37"/>
        <v>3.0868786104259974E+21</v>
      </c>
      <c r="AJ309" s="65"/>
      <c r="AK309" s="64"/>
    </row>
    <row r="310" spans="22:37" x14ac:dyDescent="0.25">
      <c r="V310" s="2">
        <v>44076</v>
      </c>
      <c r="W310" s="44">
        <f t="shared" si="32"/>
        <v>44079</v>
      </c>
      <c r="X310" s="4">
        <v>21430.93</v>
      </c>
      <c r="Y310" s="4">
        <v>22474.2221871</v>
      </c>
      <c r="Z310" s="40">
        <f t="shared" si="34"/>
        <v>-1043.2921870999999</v>
      </c>
      <c r="AA310" s="43">
        <f t="shared" si="35"/>
        <v>4.8681610508736664E-2</v>
      </c>
      <c r="AB310" s="65">
        <f t="shared" si="36"/>
        <v>4.2883827878865949E+21</v>
      </c>
      <c r="AC310" s="64">
        <f t="shared" si="37"/>
        <v>6.1737572208519949E+21</v>
      </c>
      <c r="AJ310" s="65"/>
      <c r="AK310" s="64"/>
    </row>
    <row r="311" spans="22:37" x14ac:dyDescent="0.25">
      <c r="V311" s="2">
        <v>44077</v>
      </c>
      <c r="W311" s="44">
        <f t="shared" si="32"/>
        <v>44079</v>
      </c>
      <c r="X311" s="4">
        <v>20843.990000000002</v>
      </c>
      <c r="Y311" s="4">
        <v>20321.073860799999</v>
      </c>
      <c r="Z311" s="40">
        <f t="shared" si="34"/>
        <v>522.91613920000236</v>
      </c>
      <c r="AA311" s="43">
        <f t="shared" si="35"/>
        <v>2.5087142106669708E-2</v>
      </c>
      <c r="AB311" s="65">
        <f t="shared" si="36"/>
        <v>8.5767655757731898E+21</v>
      </c>
      <c r="AC311" s="64">
        <f t="shared" si="37"/>
        <v>1.2347514441703986E+22</v>
      </c>
      <c r="AJ311" s="65"/>
      <c r="AK311" s="64"/>
    </row>
    <row r="312" spans="22:37" x14ac:dyDescent="0.25">
      <c r="V312" s="2">
        <v>44078</v>
      </c>
      <c r="W312" s="44">
        <f t="shared" si="32"/>
        <v>44079</v>
      </c>
      <c r="X312" s="4">
        <v>26004.74</v>
      </c>
      <c r="Y312" s="4">
        <v>24241.5100671</v>
      </c>
      <c r="Z312" s="40">
        <f t="shared" si="34"/>
        <v>1763.2299329000016</v>
      </c>
      <c r="AA312" s="43">
        <f t="shared" si="35"/>
        <v>6.7804174658158536E-2</v>
      </c>
      <c r="AB312" s="65">
        <f t="shared" si="36"/>
        <v>1.7153531151546375E+22</v>
      </c>
      <c r="AC312" s="64">
        <f t="shared" si="37"/>
        <v>2.4695028883407971E+22</v>
      </c>
      <c r="AJ312" s="65"/>
      <c r="AK312" s="64"/>
    </row>
    <row r="313" spans="22:37" x14ac:dyDescent="0.25">
      <c r="V313" s="2">
        <v>44079</v>
      </c>
      <c r="W313" s="44">
        <f t="shared" si="32"/>
        <v>44079</v>
      </c>
      <c r="X313" s="4">
        <v>23312.13</v>
      </c>
      <c r="Y313" s="4">
        <v>20609.773666100002</v>
      </c>
      <c r="Z313" s="40">
        <f t="shared" si="34"/>
        <v>2702.3563338999993</v>
      </c>
      <c r="AA313" s="43">
        <f t="shared" si="35"/>
        <v>0.11592061016732487</v>
      </c>
      <c r="AB313" s="65">
        <f t="shared" si="36"/>
        <v>3.4307062303092751E+22</v>
      </c>
      <c r="AC313" s="64">
        <f t="shared" si="37"/>
        <v>4.9390057766815942E+22</v>
      </c>
      <c r="AJ313" s="65"/>
      <c r="AK313" s="64"/>
    </row>
    <row r="314" spans="22:37" x14ac:dyDescent="0.25">
      <c r="V314" s="2">
        <v>44080</v>
      </c>
      <c r="W314" s="44">
        <f t="shared" si="32"/>
        <v>44086</v>
      </c>
      <c r="X314" s="4">
        <v>20079.830000000002</v>
      </c>
      <c r="Y314" s="4">
        <v>21848.642062499999</v>
      </c>
      <c r="Z314" s="40">
        <f t="shared" si="34"/>
        <v>-1768.8120624999974</v>
      </c>
      <c r="AA314" s="43">
        <f t="shared" si="35"/>
        <v>8.8088995897873501E-2</v>
      </c>
      <c r="AB314" s="65">
        <f t="shared" si="36"/>
        <v>6.8614124606185502E+22</v>
      </c>
      <c r="AC314" s="64">
        <f t="shared" si="37"/>
        <v>9.8780115533631884E+22</v>
      </c>
      <c r="AJ314" s="65"/>
      <c r="AK314" s="64"/>
    </row>
    <row r="315" spans="22:37" x14ac:dyDescent="0.25">
      <c r="V315" s="2">
        <v>44081</v>
      </c>
      <c r="W315" s="44">
        <f t="shared" si="32"/>
        <v>44086</v>
      </c>
      <c r="X315" s="4">
        <v>20362.560000000001</v>
      </c>
      <c r="Y315" s="4">
        <v>21361.252931999999</v>
      </c>
      <c r="Z315" s="40">
        <f t="shared" si="34"/>
        <v>-998.69293199999811</v>
      </c>
      <c r="AA315" s="43">
        <f t="shared" si="35"/>
        <v>4.9045548889726932E-2</v>
      </c>
      <c r="AB315" s="65">
        <f t="shared" si="36"/>
        <v>1.37228249212371E+23</v>
      </c>
      <c r="AC315" s="64">
        <f t="shared" si="37"/>
        <v>1.9756023106726377E+23</v>
      </c>
      <c r="AJ315" s="65"/>
      <c r="AK315" s="64"/>
    </row>
    <row r="316" spans="22:37" x14ac:dyDescent="0.25">
      <c r="V316" s="2">
        <v>44082</v>
      </c>
      <c r="W316" s="44">
        <f t="shared" si="32"/>
        <v>44086</v>
      </c>
      <c r="X316" s="4">
        <v>17723.36</v>
      </c>
      <c r="Y316" s="4">
        <v>22714.927825700001</v>
      </c>
      <c r="Z316" s="40">
        <f t="shared" si="34"/>
        <v>-4991.5678257</v>
      </c>
      <c r="AA316" s="43">
        <f t="shared" si="35"/>
        <v>0.28163778345076779</v>
      </c>
      <c r="AB316" s="65">
        <f t="shared" si="36"/>
        <v>2.7445649842474201E+23</v>
      </c>
      <c r="AC316" s="64">
        <f t="shared" si="37"/>
        <v>3.9512046213452754E+23</v>
      </c>
      <c r="AJ316" s="65"/>
      <c r="AK316" s="64"/>
    </row>
    <row r="317" spans="22:37" x14ac:dyDescent="0.25">
      <c r="V317" s="2">
        <v>44083</v>
      </c>
      <c r="W317" s="44">
        <f t="shared" si="32"/>
        <v>44086</v>
      </c>
      <c r="X317" s="4">
        <v>15622.5</v>
      </c>
      <c r="Y317" s="4">
        <v>15622.4907131</v>
      </c>
      <c r="Z317" s="40">
        <f t="shared" si="34"/>
        <v>9.2869000000064261E-3</v>
      </c>
      <c r="AA317" s="43">
        <f t="shared" si="35"/>
        <v>5.944567130745032E-7</v>
      </c>
      <c r="AB317" s="65">
        <f t="shared" si="36"/>
        <v>5.4891299684948402E+23</v>
      </c>
      <c r="AC317" s="64">
        <f t="shared" si="37"/>
        <v>7.9024092426905507E+23</v>
      </c>
      <c r="AJ317" s="65"/>
      <c r="AK317" s="64"/>
    </row>
    <row r="318" spans="22:37" x14ac:dyDescent="0.25">
      <c r="V318" s="2">
        <v>44084</v>
      </c>
      <c r="W318" s="44">
        <f t="shared" si="32"/>
        <v>44086</v>
      </c>
      <c r="X318" s="4">
        <v>21139.77</v>
      </c>
      <c r="Y318" s="4">
        <v>20100.011530899999</v>
      </c>
      <c r="Z318" s="40">
        <f t="shared" si="34"/>
        <v>1039.7584691000011</v>
      </c>
      <c r="AA318" s="43">
        <f t="shared" si="35"/>
        <v>4.9184947097343112E-2</v>
      </c>
      <c r="AB318" s="65">
        <f t="shared" si="36"/>
        <v>1.097825993698968E+24</v>
      </c>
      <c r="AC318" s="64">
        <f t="shared" si="37"/>
        <v>1.5804818485381101E+24</v>
      </c>
      <c r="AJ318" s="65"/>
      <c r="AK318" s="64"/>
    </row>
    <row r="319" spans="22:37" x14ac:dyDescent="0.25">
      <c r="V319" s="2">
        <v>44085</v>
      </c>
      <c r="W319" s="44">
        <f t="shared" si="32"/>
        <v>44086</v>
      </c>
      <c r="X319" s="4">
        <v>27717.83</v>
      </c>
      <c r="Y319" s="4">
        <v>26181.790904699999</v>
      </c>
      <c r="Z319" s="40">
        <f t="shared" si="34"/>
        <v>1536.0390953000024</v>
      </c>
      <c r="AA319" s="43">
        <f t="shared" si="35"/>
        <v>5.5417003975419515E-2</v>
      </c>
      <c r="AB319" s="65">
        <f t="shared" si="36"/>
        <v>2.1956519873979361E+24</v>
      </c>
      <c r="AC319" s="64">
        <f t="shared" si="37"/>
        <v>3.1609636970762203E+24</v>
      </c>
      <c r="AJ319" s="65"/>
      <c r="AK319" s="64"/>
    </row>
    <row r="320" spans="22:37" x14ac:dyDescent="0.25">
      <c r="V320" s="2">
        <v>44086</v>
      </c>
      <c r="W320" s="44">
        <f t="shared" si="32"/>
        <v>44086</v>
      </c>
      <c r="X320" s="4">
        <v>18406.400000000001</v>
      </c>
      <c r="Y320" s="4">
        <v>21499.631198899999</v>
      </c>
      <c r="Z320" s="40">
        <f t="shared" si="34"/>
        <v>-3093.2311988999973</v>
      </c>
      <c r="AA320" s="43">
        <f t="shared" si="35"/>
        <v>0.16805193839642718</v>
      </c>
      <c r="AB320" s="65">
        <f t="shared" si="36"/>
        <v>4.3913039747958721E+24</v>
      </c>
      <c r="AC320" s="64">
        <f t="shared" si="37"/>
        <v>6.3219273941524406E+24</v>
      </c>
      <c r="AJ320" s="65"/>
      <c r="AK320" s="64"/>
    </row>
    <row r="321" spans="22:37" x14ac:dyDescent="0.25">
      <c r="V321" s="2">
        <v>44087</v>
      </c>
      <c r="W321" s="44">
        <f t="shared" si="32"/>
        <v>44093</v>
      </c>
      <c r="X321" s="4">
        <v>16092.34</v>
      </c>
      <c r="Y321" s="4">
        <v>16092.3405874</v>
      </c>
      <c r="Z321" s="40">
        <f t="shared" si="34"/>
        <v>-5.8739999985846225E-4</v>
      </c>
      <c r="AA321" s="43">
        <f t="shared" si="35"/>
        <v>3.6501838754243465E-8</v>
      </c>
      <c r="AB321" s="65">
        <f t="shared" si="36"/>
        <v>8.7826079495917442E+24</v>
      </c>
      <c r="AC321" s="64">
        <f t="shared" si="37"/>
        <v>1.2643854788304881E+25</v>
      </c>
      <c r="AJ321" s="65"/>
      <c r="AK321" s="64"/>
    </row>
    <row r="322" spans="22:37" x14ac:dyDescent="0.25">
      <c r="V322" s="2">
        <v>44088</v>
      </c>
      <c r="W322" s="44">
        <f t="shared" si="32"/>
        <v>44093</v>
      </c>
      <c r="X322" s="4">
        <v>17337.650000000001</v>
      </c>
      <c r="Y322" s="4">
        <v>19279.207178500001</v>
      </c>
      <c r="Z322" s="40">
        <f t="shared" si="34"/>
        <v>-1941.5571784999993</v>
      </c>
      <c r="AA322" s="43">
        <f t="shared" si="35"/>
        <v>0.11198502556574848</v>
      </c>
      <c r="AB322" s="65">
        <f t="shared" si="36"/>
        <v>1.7565215899183488E+25</v>
      </c>
      <c r="AC322" s="64">
        <f t="shared" si="37"/>
        <v>2.5287709576609762E+25</v>
      </c>
      <c r="AJ322" s="65"/>
      <c r="AK322" s="64"/>
    </row>
    <row r="323" spans="22:37" x14ac:dyDescent="0.25">
      <c r="V323" s="2">
        <v>44089</v>
      </c>
      <c r="W323" s="44">
        <f t="shared" si="32"/>
        <v>44093</v>
      </c>
      <c r="X323" s="4">
        <v>20213.45</v>
      </c>
      <c r="Y323" s="4">
        <v>19147.043306200001</v>
      </c>
      <c r="Z323" s="40">
        <f t="shared" si="34"/>
        <v>1066.4066937999996</v>
      </c>
      <c r="AA323" s="43">
        <f t="shared" si="35"/>
        <v>5.2757282591541749E-2</v>
      </c>
      <c r="AB323" s="65">
        <f t="shared" si="36"/>
        <v>3.5130431798366977E+25</v>
      </c>
      <c r="AC323" s="64">
        <f t="shared" si="37"/>
        <v>5.0575419153219525E+25</v>
      </c>
      <c r="AJ323" s="65"/>
      <c r="AK323" s="64"/>
    </row>
    <row r="324" spans="22:37" x14ac:dyDescent="0.25">
      <c r="V324" s="2">
        <v>44090</v>
      </c>
      <c r="W324" s="44">
        <f t="shared" si="32"/>
        <v>44093</v>
      </c>
      <c r="X324" s="4">
        <v>20013.86</v>
      </c>
      <c r="Y324" s="4">
        <v>18742.727155699999</v>
      </c>
      <c r="Z324" s="40">
        <f t="shared" si="34"/>
        <v>1271.132844300002</v>
      </c>
      <c r="AA324" s="43">
        <f t="shared" si="35"/>
        <v>6.3512627963821178E-2</v>
      </c>
      <c r="AB324" s="65">
        <f t="shared" si="36"/>
        <v>7.0260863596733954E+25</v>
      </c>
      <c r="AC324" s="64">
        <f t="shared" si="37"/>
        <v>1.0115083830643905E+26</v>
      </c>
      <c r="AJ324" s="65"/>
      <c r="AK324" s="64"/>
    </row>
    <row r="325" spans="22:37" x14ac:dyDescent="0.25">
      <c r="V325" s="2">
        <v>44091</v>
      </c>
      <c r="W325" s="44">
        <f t="shared" ref="W325:W368" si="38">V325+7-WEEKDAY(V325)</f>
        <v>44093</v>
      </c>
      <c r="X325" s="4">
        <v>21275.78</v>
      </c>
      <c r="Y325" s="4">
        <v>19920.666793699998</v>
      </c>
      <c r="Z325" s="40">
        <f t="shared" si="34"/>
        <v>1355.1132063000005</v>
      </c>
      <c r="AA325" s="43">
        <f t="shared" si="35"/>
        <v>6.3692762676621051E-2</v>
      </c>
      <c r="AB325" s="65">
        <f t="shared" si="36"/>
        <v>1.4052172719346791E+26</v>
      </c>
      <c r="AC325" s="64">
        <f t="shared" si="37"/>
        <v>2.023016766128781E+26</v>
      </c>
      <c r="AJ325" s="65"/>
      <c r="AK325" s="64"/>
    </row>
    <row r="326" spans="22:37" x14ac:dyDescent="0.25">
      <c r="V326" s="2">
        <v>44092</v>
      </c>
      <c r="W326" s="44">
        <f t="shared" si="38"/>
        <v>44093</v>
      </c>
      <c r="X326" s="4">
        <v>24354.15</v>
      </c>
      <c r="Y326" s="4">
        <v>22405.601734200001</v>
      </c>
      <c r="Z326" s="40">
        <f t="shared" si="34"/>
        <v>1948.5482658000001</v>
      </c>
      <c r="AA326" s="43">
        <f t="shared" si="35"/>
        <v>8.0008880038925603E-2</v>
      </c>
      <c r="AB326" s="65">
        <f t="shared" si="36"/>
        <v>2.8104345438693582E+26</v>
      </c>
      <c r="AC326" s="64">
        <f t="shared" si="37"/>
        <v>4.046033532257562E+26</v>
      </c>
      <c r="AJ326" s="65"/>
      <c r="AK326" s="64"/>
    </row>
    <row r="327" spans="22:37" x14ac:dyDescent="0.25">
      <c r="V327" s="2">
        <v>44093</v>
      </c>
      <c r="W327" s="44">
        <f t="shared" si="38"/>
        <v>44093</v>
      </c>
      <c r="X327" s="4">
        <v>25860.85</v>
      </c>
      <c r="Y327" s="4">
        <v>25073.7779056</v>
      </c>
      <c r="Z327" s="40">
        <f t="shared" si="34"/>
        <v>787.0720943999986</v>
      </c>
      <c r="AA327" s="43">
        <f t="shared" si="35"/>
        <v>3.0434888814559406E-2</v>
      </c>
      <c r="AB327" s="65">
        <f t="shared" si="36"/>
        <v>5.6208690877387163E+26</v>
      </c>
      <c r="AC327" s="64">
        <f t="shared" si="37"/>
        <v>8.0920670645151239E+26</v>
      </c>
      <c r="AJ327" s="65"/>
      <c r="AK327" s="64"/>
    </row>
    <row r="328" spans="22:37" x14ac:dyDescent="0.25">
      <c r="V328" s="2">
        <v>44094</v>
      </c>
      <c r="W328" s="44">
        <f t="shared" si="38"/>
        <v>44100</v>
      </c>
      <c r="X328" s="4">
        <v>20825.990000000002</v>
      </c>
      <c r="Y328" s="4">
        <v>22260.144259299999</v>
      </c>
      <c r="Z328" s="40">
        <f t="shared" si="34"/>
        <v>-1434.1542592999976</v>
      </c>
      <c r="AA328" s="43">
        <f t="shared" si="35"/>
        <v>6.8863677515450528E-2</v>
      </c>
      <c r="AB328" s="65">
        <f t="shared" si="36"/>
        <v>1.1241738175477433E+27</v>
      </c>
      <c r="AC328" s="64">
        <f t="shared" si="37"/>
        <v>1.6184134129030248E+27</v>
      </c>
      <c r="AJ328" s="65"/>
      <c r="AK328" s="64"/>
    </row>
    <row r="329" spans="22:37" x14ac:dyDescent="0.25">
      <c r="V329" s="2">
        <v>44095</v>
      </c>
      <c r="W329" s="44">
        <f t="shared" si="38"/>
        <v>44100</v>
      </c>
      <c r="X329" s="4">
        <v>19964.32</v>
      </c>
      <c r="Y329" s="4">
        <v>19138.095939800001</v>
      </c>
      <c r="Z329" s="40">
        <f t="shared" si="34"/>
        <v>826.22406019999835</v>
      </c>
      <c r="AA329" s="43">
        <f t="shared" si="35"/>
        <v>4.1385033910496243E-2</v>
      </c>
      <c r="AB329" s="65">
        <f t="shared" si="36"/>
        <v>2.2483476350954865E+27</v>
      </c>
      <c r="AC329" s="64">
        <f t="shared" si="37"/>
        <v>3.2368268258060496E+27</v>
      </c>
      <c r="AJ329" s="65"/>
      <c r="AK329" s="64"/>
    </row>
    <row r="330" spans="22:37" x14ac:dyDescent="0.25">
      <c r="V330" s="2">
        <v>44096</v>
      </c>
      <c r="W330" s="44">
        <f t="shared" si="38"/>
        <v>44100</v>
      </c>
      <c r="X330" s="4">
        <v>21340.83</v>
      </c>
      <c r="Y330" s="4">
        <v>19354.3534912</v>
      </c>
      <c r="Z330" s="40">
        <f t="shared" si="34"/>
        <v>1986.4765088000022</v>
      </c>
      <c r="AA330" s="43">
        <f t="shared" si="35"/>
        <v>9.3083376269807783E-2</v>
      </c>
      <c r="AB330" s="65">
        <f t="shared" si="36"/>
        <v>4.4966952701909731E+27</v>
      </c>
      <c r="AC330" s="64">
        <f t="shared" si="37"/>
        <v>6.4736536516120992E+27</v>
      </c>
      <c r="AJ330" s="65"/>
      <c r="AK330" s="64"/>
    </row>
    <row r="331" spans="22:37" x14ac:dyDescent="0.25">
      <c r="V331" s="2">
        <v>44097</v>
      </c>
      <c r="W331" s="44">
        <f t="shared" si="38"/>
        <v>44100</v>
      </c>
      <c r="X331" s="4">
        <v>20972.44</v>
      </c>
      <c r="Y331" s="4">
        <v>19603.051976800001</v>
      </c>
      <c r="Z331" s="40">
        <f t="shared" si="34"/>
        <v>1369.3880231999974</v>
      </c>
      <c r="AA331" s="43">
        <f t="shared" si="35"/>
        <v>6.5294644934018042E-2</v>
      </c>
      <c r="AB331" s="65">
        <f t="shared" si="36"/>
        <v>8.9933905403819461E+27</v>
      </c>
      <c r="AC331" s="64">
        <f t="shared" si="37"/>
        <v>1.2947307303224198E+28</v>
      </c>
      <c r="AJ331" s="65"/>
      <c r="AK331" s="64"/>
    </row>
    <row r="332" spans="22:37" x14ac:dyDescent="0.25">
      <c r="V332" s="2">
        <v>44098</v>
      </c>
      <c r="W332" s="44">
        <f t="shared" si="38"/>
        <v>44100</v>
      </c>
      <c r="X332" s="4">
        <v>22306.85</v>
      </c>
      <c r="Y332" s="4">
        <v>21127.510082600002</v>
      </c>
      <c r="Z332" s="40">
        <f t="shared" ref="Z332:Z368" si="39">X332-Y332</f>
        <v>1179.3399173999969</v>
      </c>
      <c r="AA332" s="43">
        <f t="shared" ref="AA332:AA368" si="40">ABS(Z332)/X332</f>
        <v>5.2868958073416773E-2</v>
      </c>
      <c r="AB332" s="65">
        <f t="shared" si="36"/>
        <v>1.7986781080763892E+28</v>
      </c>
      <c r="AC332" s="64">
        <f t="shared" si="37"/>
        <v>2.5894614606448397E+28</v>
      </c>
      <c r="AJ332" s="65"/>
      <c r="AK332" s="64"/>
    </row>
    <row r="333" spans="22:37" x14ac:dyDescent="0.25">
      <c r="V333" s="2">
        <v>44099</v>
      </c>
      <c r="W333" s="44">
        <f t="shared" si="38"/>
        <v>44100</v>
      </c>
      <c r="X333" s="4">
        <v>25349.02</v>
      </c>
      <c r="Y333" s="4">
        <v>25831.1786804</v>
      </c>
      <c r="Z333" s="40">
        <f t="shared" si="39"/>
        <v>-482.15868039999987</v>
      </c>
      <c r="AA333" s="43">
        <f t="shared" si="40"/>
        <v>1.9020801608898484E-2</v>
      </c>
      <c r="AB333" s="65">
        <f t="shared" ref="AB333:AB368" si="41">SUM(AB69:AB332)</f>
        <v>3.5973562161527784E+28</v>
      </c>
      <c r="AC333" s="64">
        <f t="shared" ref="AC333:AC368" si="42">SUM(AC70:AC332)</f>
        <v>5.1789229212896793E+28</v>
      </c>
      <c r="AJ333" s="65"/>
      <c r="AK333" s="64"/>
    </row>
    <row r="334" spans="22:37" x14ac:dyDescent="0.25">
      <c r="V334" s="2">
        <v>44100</v>
      </c>
      <c r="W334" s="44">
        <f t="shared" si="38"/>
        <v>44100</v>
      </c>
      <c r="X334" s="4">
        <v>22696.12</v>
      </c>
      <c r="Y334" s="4">
        <v>21725.194625600001</v>
      </c>
      <c r="Z334" s="40">
        <f t="shared" si="39"/>
        <v>970.92537439999796</v>
      </c>
      <c r="AA334" s="43">
        <f t="shared" si="40"/>
        <v>4.2779354991073278E-2</v>
      </c>
      <c r="AB334" s="65">
        <f t="shared" si="41"/>
        <v>7.1947124323055569E+28</v>
      </c>
      <c r="AC334" s="64">
        <f t="shared" si="42"/>
        <v>1.0357845842579359E+29</v>
      </c>
      <c r="AJ334" s="65"/>
      <c r="AK334" s="64"/>
    </row>
    <row r="335" spans="22:37" x14ac:dyDescent="0.25">
      <c r="V335" s="2">
        <v>44101</v>
      </c>
      <c r="W335" s="44">
        <f t="shared" si="38"/>
        <v>44107</v>
      </c>
      <c r="X335" s="4">
        <v>15978.09</v>
      </c>
      <c r="Y335" s="4">
        <v>15978.083247099999</v>
      </c>
      <c r="Z335" s="40">
        <f t="shared" si="39"/>
        <v>6.7529000007198192E-3</v>
      </c>
      <c r="AA335" s="43">
        <f t="shared" si="40"/>
        <v>4.2263499584242041E-7</v>
      </c>
      <c r="AB335" s="65">
        <f t="shared" si="41"/>
        <v>1.4389424864611114E+29</v>
      </c>
      <c r="AC335" s="64">
        <f t="shared" si="42"/>
        <v>2.0715691685158717E+29</v>
      </c>
      <c r="AJ335" s="65"/>
      <c r="AK335" s="64"/>
    </row>
    <row r="336" spans="22:37" x14ac:dyDescent="0.25">
      <c r="V336" s="2">
        <v>44102</v>
      </c>
      <c r="W336" s="44">
        <f t="shared" si="38"/>
        <v>44107</v>
      </c>
      <c r="X336" s="4">
        <v>17436.46</v>
      </c>
      <c r="Y336" s="4">
        <v>18280.9544446</v>
      </c>
      <c r="Z336" s="40">
        <f t="shared" si="39"/>
        <v>-844.49444460000086</v>
      </c>
      <c r="AA336" s="43">
        <f t="shared" si="40"/>
        <v>4.8432677538904165E-2</v>
      </c>
      <c r="AB336" s="65">
        <f t="shared" si="41"/>
        <v>2.8778849729222228E+29</v>
      </c>
      <c r="AC336" s="64">
        <f t="shared" si="42"/>
        <v>4.1431383370317435E+29</v>
      </c>
      <c r="AJ336" s="65"/>
      <c r="AK336" s="64"/>
    </row>
    <row r="337" spans="22:37" x14ac:dyDescent="0.25">
      <c r="V337" s="2">
        <v>44103</v>
      </c>
      <c r="W337" s="44">
        <f t="shared" si="38"/>
        <v>44107</v>
      </c>
      <c r="X337" s="4">
        <v>16321.84</v>
      </c>
      <c r="Y337" s="4">
        <v>16321.838744500001</v>
      </c>
      <c r="Z337" s="40">
        <f t="shared" si="39"/>
        <v>1.2554999993881211E-3</v>
      </c>
      <c r="AA337" s="43">
        <f t="shared" si="40"/>
        <v>7.6921474502146876E-8</v>
      </c>
      <c r="AB337" s="65">
        <f t="shared" si="41"/>
        <v>5.7557699458444455E+29</v>
      </c>
      <c r="AC337" s="64">
        <f t="shared" si="42"/>
        <v>8.2862766740634869E+29</v>
      </c>
      <c r="AJ337" s="65"/>
      <c r="AK337" s="64"/>
    </row>
    <row r="338" spans="22:37" x14ac:dyDescent="0.25">
      <c r="V338" s="2">
        <v>44104</v>
      </c>
      <c r="W338" s="44">
        <f t="shared" si="38"/>
        <v>44107</v>
      </c>
      <c r="X338" s="4">
        <v>20305</v>
      </c>
      <c r="Y338" s="4">
        <v>21224.927739999999</v>
      </c>
      <c r="Z338" s="40">
        <f t="shared" si="39"/>
        <v>-919.92773999999918</v>
      </c>
      <c r="AA338" s="43">
        <f t="shared" si="40"/>
        <v>4.530547845358282E-2</v>
      </c>
      <c r="AB338" s="65">
        <f t="shared" si="41"/>
        <v>1.1511539891688891E+30</v>
      </c>
      <c r="AC338" s="64">
        <f t="shared" si="42"/>
        <v>1.6572553348126974E+30</v>
      </c>
      <c r="AJ338" s="65"/>
      <c r="AK338" s="64"/>
    </row>
    <row r="339" spans="22:37" x14ac:dyDescent="0.25">
      <c r="V339" s="2">
        <v>44105</v>
      </c>
      <c r="W339" s="44">
        <f t="shared" si="38"/>
        <v>44107</v>
      </c>
      <c r="X339" s="4">
        <v>25578.17</v>
      </c>
      <c r="Y339" s="4">
        <v>19785.430587399998</v>
      </c>
      <c r="Z339" s="40">
        <f t="shared" si="39"/>
        <v>5792.7394125999999</v>
      </c>
      <c r="AA339" s="43">
        <f t="shared" si="40"/>
        <v>0.226472003767275</v>
      </c>
      <c r="AB339" s="65">
        <f t="shared" si="41"/>
        <v>2.3023079783377782E+30</v>
      </c>
      <c r="AC339" s="64">
        <f t="shared" si="42"/>
        <v>3.3145106696253948E+30</v>
      </c>
      <c r="AJ339" s="65"/>
      <c r="AK339" s="64"/>
    </row>
    <row r="340" spans="22:37" x14ac:dyDescent="0.25">
      <c r="V340" s="2">
        <v>44106</v>
      </c>
      <c r="W340" s="44">
        <f t="shared" si="38"/>
        <v>44107</v>
      </c>
      <c r="X340" s="4">
        <v>29145.13</v>
      </c>
      <c r="Y340" s="4">
        <v>26000.047405900001</v>
      </c>
      <c r="Z340" s="40">
        <f t="shared" si="39"/>
        <v>3145.0825941000003</v>
      </c>
      <c r="AA340" s="43">
        <f t="shared" si="40"/>
        <v>0.10791108477128084</v>
      </c>
      <c r="AB340" s="65">
        <f t="shared" si="41"/>
        <v>4.6046159566755564E+30</v>
      </c>
      <c r="AC340" s="64">
        <f t="shared" si="42"/>
        <v>6.6290213392507895E+30</v>
      </c>
      <c r="AJ340" s="65"/>
      <c r="AK340" s="64"/>
    </row>
    <row r="341" spans="22:37" x14ac:dyDescent="0.25">
      <c r="V341" s="2">
        <v>44107</v>
      </c>
      <c r="W341" s="44">
        <f t="shared" si="38"/>
        <v>44107</v>
      </c>
      <c r="X341" s="4">
        <v>27869.58</v>
      </c>
      <c r="Y341" s="4">
        <v>29823.892523300001</v>
      </c>
      <c r="Z341" s="40">
        <f t="shared" si="39"/>
        <v>-1954.3125232999992</v>
      </c>
      <c r="AA341" s="43">
        <f t="shared" si="40"/>
        <v>7.0123501082542297E-2</v>
      </c>
      <c r="AB341" s="65">
        <f t="shared" si="41"/>
        <v>9.2092319133511128E+30</v>
      </c>
      <c r="AC341" s="64">
        <f t="shared" si="42"/>
        <v>1.3258042678501579E+31</v>
      </c>
      <c r="AJ341" s="65"/>
      <c r="AK341" s="64"/>
    </row>
    <row r="342" spans="22:37" x14ac:dyDescent="0.25">
      <c r="V342" s="2">
        <v>44108</v>
      </c>
      <c r="W342" s="44">
        <f t="shared" si="38"/>
        <v>44114</v>
      </c>
      <c r="X342" s="4">
        <v>24449.55</v>
      </c>
      <c r="Y342" s="4">
        <v>24229.702852099999</v>
      </c>
      <c r="Z342" s="40">
        <f t="shared" si="39"/>
        <v>219.84714789999998</v>
      </c>
      <c r="AA342" s="43">
        <f t="shared" si="40"/>
        <v>8.9918688851124036E-3</v>
      </c>
      <c r="AB342" s="65">
        <f t="shared" si="41"/>
        <v>1.8418463826702226E+31</v>
      </c>
      <c r="AC342" s="64">
        <f t="shared" si="42"/>
        <v>2.6516085357003158E+31</v>
      </c>
      <c r="AJ342" s="65"/>
      <c r="AK342" s="64"/>
    </row>
    <row r="343" spans="22:37" x14ac:dyDescent="0.25">
      <c r="V343" s="2">
        <v>44109</v>
      </c>
      <c r="W343" s="44">
        <f t="shared" si="38"/>
        <v>44114</v>
      </c>
      <c r="X343" s="4">
        <v>17599.580000000002</v>
      </c>
      <c r="Y343" s="4">
        <v>17599.588142500001</v>
      </c>
      <c r="Z343" s="40">
        <f t="shared" si="39"/>
        <v>-8.1424999989394564E-3</v>
      </c>
      <c r="AA343" s="43">
        <f t="shared" si="40"/>
        <v>4.6265308597929359E-7</v>
      </c>
      <c r="AB343" s="65">
        <f t="shared" si="41"/>
        <v>3.6836927653404451E+31</v>
      </c>
      <c r="AC343" s="64">
        <f t="shared" si="42"/>
        <v>5.3032170714006316E+31</v>
      </c>
      <c r="AJ343" s="65"/>
      <c r="AK343" s="64"/>
    </row>
    <row r="344" spans="22:37" x14ac:dyDescent="0.25">
      <c r="V344" s="2">
        <v>44110</v>
      </c>
      <c r="W344" s="44">
        <f t="shared" si="38"/>
        <v>44114</v>
      </c>
      <c r="X344" s="4">
        <v>18018.46</v>
      </c>
      <c r="Y344" s="4">
        <v>22513.773138600001</v>
      </c>
      <c r="Z344" s="40">
        <f t="shared" si="39"/>
        <v>-4495.3131386000023</v>
      </c>
      <c r="AA344" s="43">
        <f t="shared" si="40"/>
        <v>0.24948375935568315</v>
      </c>
      <c r="AB344" s="65">
        <f t="shared" si="41"/>
        <v>7.3673855306808902E+31</v>
      </c>
      <c r="AC344" s="64">
        <f t="shared" si="42"/>
        <v>1.0606434142801263E+32</v>
      </c>
      <c r="AJ344" s="65"/>
      <c r="AK344" s="64"/>
    </row>
    <row r="345" spans="22:37" x14ac:dyDescent="0.25">
      <c r="V345" s="2">
        <v>44111</v>
      </c>
      <c r="W345" s="44">
        <f t="shared" si="38"/>
        <v>44114</v>
      </c>
      <c r="X345" s="4">
        <v>17586.68</v>
      </c>
      <c r="Y345" s="4">
        <v>17586.688659700001</v>
      </c>
      <c r="Z345" s="40">
        <f t="shared" si="39"/>
        <v>-8.6597000008623581E-3</v>
      </c>
      <c r="AA345" s="43">
        <f t="shared" si="40"/>
        <v>4.9240106722032576E-7</v>
      </c>
      <c r="AB345" s="65">
        <f t="shared" si="41"/>
        <v>1.473477106136178E+32</v>
      </c>
      <c r="AC345" s="64">
        <f t="shared" si="42"/>
        <v>2.1212868285602527E+32</v>
      </c>
      <c r="AJ345" s="65"/>
      <c r="AK345" s="64"/>
    </row>
    <row r="346" spans="22:37" x14ac:dyDescent="0.25">
      <c r="V346" s="2">
        <v>44112</v>
      </c>
      <c r="W346" s="44">
        <f t="shared" si="38"/>
        <v>44114</v>
      </c>
      <c r="X346" s="4">
        <v>23905.11</v>
      </c>
      <c r="Y346" s="4">
        <v>22772.095324400001</v>
      </c>
      <c r="Z346" s="40">
        <f t="shared" si="39"/>
        <v>1133.0146755999995</v>
      </c>
      <c r="AA346" s="43">
        <f t="shared" si="40"/>
        <v>4.7396338088383588E-2</v>
      </c>
      <c r="AB346" s="65">
        <f t="shared" si="41"/>
        <v>2.9469542122723561E+32</v>
      </c>
      <c r="AC346" s="64">
        <f t="shared" si="42"/>
        <v>4.2425736571205053E+32</v>
      </c>
      <c r="AJ346" s="65"/>
      <c r="AK346" s="64"/>
    </row>
    <row r="347" spans="22:37" x14ac:dyDescent="0.25">
      <c r="V347" s="2">
        <v>44113</v>
      </c>
      <c r="W347" s="44">
        <f t="shared" si="38"/>
        <v>44114</v>
      </c>
      <c r="X347" s="4">
        <v>24258.47</v>
      </c>
      <c r="Y347" s="4">
        <v>23995.564472499998</v>
      </c>
      <c r="Z347" s="40">
        <f t="shared" si="39"/>
        <v>262.90552750000279</v>
      </c>
      <c r="AA347" s="43">
        <f t="shared" si="40"/>
        <v>1.0837679684662833E-2</v>
      </c>
      <c r="AB347" s="65">
        <f t="shared" si="41"/>
        <v>5.8939084245447122E+32</v>
      </c>
      <c r="AC347" s="64">
        <f t="shared" si="42"/>
        <v>8.4851473142410106E+32</v>
      </c>
      <c r="AJ347" s="65"/>
      <c r="AK347" s="64"/>
    </row>
    <row r="348" spans="22:37" x14ac:dyDescent="0.25">
      <c r="V348" s="2">
        <v>44114</v>
      </c>
      <c r="W348" s="44">
        <f t="shared" si="38"/>
        <v>44114</v>
      </c>
      <c r="X348" s="4">
        <v>25037.27</v>
      </c>
      <c r="Y348" s="4">
        <v>22048.361324699999</v>
      </c>
      <c r="Z348" s="40">
        <f t="shared" si="39"/>
        <v>2988.9086753000011</v>
      </c>
      <c r="AA348" s="43">
        <f t="shared" si="40"/>
        <v>0.11937837772648539</v>
      </c>
      <c r="AB348" s="65">
        <f t="shared" si="41"/>
        <v>1.1787816849089424E+33</v>
      </c>
      <c r="AC348" s="64">
        <f t="shared" si="42"/>
        <v>1.6970294628482021E+33</v>
      </c>
      <c r="AJ348" s="65"/>
      <c r="AK348" s="64"/>
    </row>
    <row r="349" spans="22:37" x14ac:dyDescent="0.25">
      <c r="V349" s="2">
        <v>44115</v>
      </c>
      <c r="W349" s="44">
        <f t="shared" si="38"/>
        <v>44121</v>
      </c>
      <c r="X349" s="4">
        <v>20716.810000000001</v>
      </c>
      <c r="Y349" s="4">
        <v>22325.774334199999</v>
      </c>
      <c r="Z349" s="40">
        <f t="shared" si="39"/>
        <v>-1608.9643341999981</v>
      </c>
      <c r="AA349" s="43">
        <f t="shared" si="40"/>
        <v>7.7664675893634114E-2</v>
      </c>
      <c r="AB349" s="65">
        <f t="shared" si="41"/>
        <v>2.3575633698178849E+33</v>
      </c>
      <c r="AC349" s="64">
        <f t="shared" si="42"/>
        <v>3.3940589256964042E+33</v>
      </c>
      <c r="AJ349" s="65"/>
      <c r="AK349" s="64"/>
    </row>
    <row r="350" spans="22:37" x14ac:dyDescent="0.25">
      <c r="V350" s="2">
        <v>44116</v>
      </c>
      <c r="W350" s="44">
        <f t="shared" si="38"/>
        <v>44121</v>
      </c>
      <c r="X350" s="4">
        <v>16930.37</v>
      </c>
      <c r="Y350" s="4">
        <v>16930.378515799999</v>
      </c>
      <c r="Z350" s="40">
        <f t="shared" si="39"/>
        <v>-8.5158000001683831E-3</v>
      </c>
      <c r="AA350" s="43">
        <f t="shared" si="40"/>
        <v>5.0298959799274225E-7</v>
      </c>
      <c r="AB350" s="65">
        <f t="shared" si="41"/>
        <v>4.7151267396357698E+33</v>
      </c>
      <c r="AC350" s="64">
        <f t="shared" si="42"/>
        <v>6.7881178513928085E+33</v>
      </c>
      <c r="AJ350" s="65"/>
      <c r="AK350" s="64"/>
    </row>
    <row r="351" spans="22:37" x14ac:dyDescent="0.25">
      <c r="V351" s="2">
        <v>44117</v>
      </c>
      <c r="W351" s="44">
        <f t="shared" si="38"/>
        <v>44121</v>
      </c>
      <c r="X351" s="4">
        <v>17308.78</v>
      </c>
      <c r="Y351" s="4">
        <v>20962.9041368</v>
      </c>
      <c r="Z351" s="40">
        <f t="shared" si="39"/>
        <v>-3654.124136800001</v>
      </c>
      <c r="AA351" s="43">
        <f t="shared" si="40"/>
        <v>0.21111390501236951</v>
      </c>
      <c r="AB351" s="65">
        <f t="shared" si="41"/>
        <v>9.4302534792715395E+33</v>
      </c>
      <c r="AC351" s="64">
        <f t="shared" si="42"/>
        <v>1.3576235702785617E+34</v>
      </c>
      <c r="AJ351" s="65"/>
      <c r="AK351" s="64"/>
    </row>
    <row r="352" spans="22:37" x14ac:dyDescent="0.25">
      <c r="V352" s="2">
        <v>44118</v>
      </c>
      <c r="W352" s="44">
        <f t="shared" si="38"/>
        <v>44121</v>
      </c>
      <c r="X352" s="4">
        <v>20118.87</v>
      </c>
      <c r="Y352" s="4">
        <v>20775.841009299998</v>
      </c>
      <c r="Z352" s="40">
        <f t="shared" si="39"/>
        <v>-656.97100929999942</v>
      </c>
      <c r="AA352" s="43">
        <f t="shared" si="40"/>
        <v>3.2654468630693448E-2</v>
      </c>
      <c r="AB352" s="65">
        <f t="shared" si="41"/>
        <v>1.8860506958543079E+34</v>
      </c>
      <c r="AC352" s="64">
        <f t="shared" si="42"/>
        <v>2.7152471405571234E+34</v>
      </c>
      <c r="AJ352" s="65"/>
      <c r="AK352" s="64"/>
    </row>
    <row r="353" spans="22:37" x14ac:dyDescent="0.25">
      <c r="V353" s="2">
        <v>44119</v>
      </c>
      <c r="W353" s="44">
        <f t="shared" si="38"/>
        <v>44121</v>
      </c>
      <c r="X353" s="4">
        <v>24932.31</v>
      </c>
      <c r="Y353" s="4">
        <v>21973.605888599999</v>
      </c>
      <c r="Z353" s="40">
        <f t="shared" si="39"/>
        <v>2958.7041114000021</v>
      </c>
      <c r="AA353" s="43">
        <f t="shared" si="40"/>
        <v>0.1186694739235956</v>
      </c>
      <c r="AB353" s="65">
        <f t="shared" si="41"/>
        <v>3.7721013917086158E+34</v>
      </c>
      <c r="AC353" s="64">
        <f t="shared" si="42"/>
        <v>5.4304942811142468E+34</v>
      </c>
      <c r="AJ353" s="65"/>
      <c r="AK353" s="64"/>
    </row>
    <row r="354" spans="22:37" x14ac:dyDescent="0.25">
      <c r="V354" s="2">
        <v>44120</v>
      </c>
      <c r="W354" s="44">
        <f t="shared" si="38"/>
        <v>44121</v>
      </c>
      <c r="X354" s="4">
        <v>28770.42</v>
      </c>
      <c r="Y354" s="4">
        <v>27937.414116899999</v>
      </c>
      <c r="Z354" s="40">
        <f t="shared" si="39"/>
        <v>833.00588309999875</v>
      </c>
      <c r="AA354" s="43">
        <f t="shared" si="40"/>
        <v>2.8953553097243585E-2</v>
      </c>
      <c r="AB354" s="65">
        <f t="shared" si="41"/>
        <v>7.5442027834172316E+34</v>
      </c>
      <c r="AC354" s="64">
        <f t="shared" si="42"/>
        <v>1.0860988562228494E+35</v>
      </c>
      <c r="AJ354" s="65"/>
      <c r="AK354" s="64"/>
    </row>
    <row r="355" spans="22:37" x14ac:dyDescent="0.25">
      <c r="V355" s="2">
        <v>44121</v>
      </c>
      <c r="W355" s="44">
        <f t="shared" si="38"/>
        <v>44121</v>
      </c>
      <c r="X355" s="4">
        <v>25351.01</v>
      </c>
      <c r="Y355" s="4">
        <v>21703.437263200001</v>
      </c>
      <c r="Z355" s="40">
        <f t="shared" si="39"/>
        <v>3647.5727367999971</v>
      </c>
      <c r="AA355" s="43">
        <f t="shared" si="40"/>
        <v>0.14388273827354403</v>
      </c>
      <c r="AB355" s="65">
        <f t="shared" si="41"/>
        <v>1.5088405566834463E+35</v>
      </c>
      <c r="AC355" s="64">
        <f t="shared" si="42"/>
        <v>2.1721977124456987E+35</v>
      </c>
      <c r="AJ355" s="65"/>
      <c r="AK355" s="64"/>
    </row>
    <row r="356" spans="22:37" x14ac:dyDescent="0.25">
      <c r="V356" s="2">
        <v>44122</v>
      </c>
      <c r="W356" s="44">
        <f t="shared" si="38"/>
        <v>44128</v>
      </c>
      <c r="X356" s="4">
        <v>20215.96</v>
      </c>
      <c r="Y356" s="4">
        <v>22899.984228500001</v>
      </c>
      <c r="Z356" s="40">
        <f t="shared" si="39"/>
        <v>-2684.0242285000022</v>
      </c>
      <c r="AA356" s="43">
        <f t="shared" si="40"/>
        <v>0.13276758702035432</v>
      </c>
      <c r="AB356" s="65">
        <f t="shared" si="41"/>
        <v>3.0176811133668926E+35</v>
      </c>
      <c r="AC356" s="64">
        <f t="shared" si="42"/>
        <v>4.3443954248913974E+35</v>
      </c>
      <c r="AJ356" s="65"/>
      <c r="AK356" s="64"/>
    </row>
    <row r="357" spans="22:37" x14ac:dyDescent="0.25">
      <c r="V357" s="2">
        <v>44123</v>
      </c>
      <c r="W357" s="44">
        <f t="shared" si="38"/>
        <v>44128</v>
      </c>
      <c r="X357" s="4">
        <v>17363.349999999999</v>
      </c>
      <c r="Y357" s="4">
        <v>17363.356658500001</v>
      </c>
      <c r="Z357" s="40">
        <f t="shared" si="39"/>
        <v>-6.6585000022314489E-3</v>
      </c>
      <c r="AA357" s="43">
        <f t="shared" si="40"/>
        <v>3.8348014652883511E-7</v>
      </c>
      <c r="AB357" s="65">
        <f t="shared" si="41"/>
        <v>6.0353622267337853E+35</v>
      </c>
      <c r="AC357" s="64">
        <f t="shared" si="42"/>
        <v>8.6887908497827949E+35</v>
      </c>
      <c r="AJ357" s="65"/>
      <c r="AK357" s="64"/>
    </row>
    <row r="358" spans="22:37" x14ac:dyDescent="0.25">
      <c r="V358" s="2">
        <v>44124</v>
      </c>
      <c r="W358" s="44">
        <f t="shared" si="38"/>
        <v>44128</v>
      </c>
      <c r="X358" s="4">
        <v>19548.54</v>
      </c>
      <c r="Y358" s="4">
        <v>22051.056039700001</v>
      </c>
      <c r="Z358" s="40">
        <f t="shared" si="39"/>
        <v>-2502.5160397</v>
      </c>
      <c r="AA358" s="43">
        <f t="shared" si="40"/>
        <v>0.12801549577103968</v>
      </c>
      <c r="AB358" s="65">
        <f t="shared" si="41"/>
        <v>1.2070724453467571E+36</v>
      </c>
      <c r="AC358" s="64">
        <f t="shared" si="42"/>
        <v>1.737758169956559E+36</v>
      </c>
      <c r="AJ358" s="65"/>
      <c r="AK358" s="64"/>
    </row>
    <row r="359" spans="22:37" x14ac:dyDescent="0.25">
      <c r="V359" s="2">
        <v>44125</v>
      </c>
      <c r="W359" s="44">
        <f t="shared" si="38"/>
        <v>44128</v>
      </c>
      <c r="X359" s="4">
        <v>17682.330000000002</v>
      </c>
      <c r="Y359" s="4">
        <v>17682.339901700001</v>
      </c>
      <c r="Z359" s="40">
        <f t="shared" si="39"/>
        <v>-9.9016999993182253E-3</v>
      </c>
      <c r="AA359" s="43">
        <f t="shared" si="40"/>
        <v>5.5997710705083691E-7</v>
      </c>
      <c r="AB359" s="65">
        <f t="shared" si="41"/>
        <v>2.4141448906935141E+36</v>
      </c>
      <c r="AC359" s="64">
        <f t="shared" si="42"/>
        <v>3.4755163399131179E+36</v>
      </c>
      <c r="AJ359" s="65"/>
      <c r="AK359" s="64"/>
    </row>
    <row r="360" spans="22:37" x14ac:dyDescent="0.25">
      <c r="V360" s="2">
        <v>44126</v>
      </c>
      <c r="W360" s="44">
        <f t="shared" si="38"/>
        <v>44128</v>
      </c>
      <c r="X360" s="4">
        <v>18745.330000000002</v>
      </c>
      <c r="Y360" s="4">
        <v>19525.352249700001</v>
      </c>
      <c r="Z360" s="40">
        <f t="shared" si="39"/>
        <v>-780.02224969999952</v>
      </c>
      <c r="AA360" s="43">
        <f t="shared" si="40"/>
        <v>4.1611550700894541E-2</v>
      </c>
      <c r="AB360" s="65">
        <f t="shared" si="41"/>
        <v>4.8282897813870282E+36</v>
      </c>
      <c r="AC360" s="64">
        <f t="shared" si="42"/>
        <v>6.9510326798262359E+36</v>
      </c>
      <c r="AJ360" s="65"/>
      <c r="AK360" s="64"/>
    </row>
    <row r="361" spans="22:37" x14ac:dyDescent="0.25">
      <c r="V361" s="2">
        <v>44127</v>
      </c>
      <c r="W361" s="44">
        <f t="shared" si="38"/>
        <v>44128</v>
      </c>
      <c r="X361" s="4">
        <v>29639.22</v>
      </c>
      <c r="Y361" s="4">
        <v>27684.945364300002</v>
      </c>
      <c r="Z361" s="40">
        <f t="shared" si="39"/>
        <v>1954.2746356999996</v>
      </c>
      <c r="AA361" s="43">
        <f t="shared" si="40"/>
        <v>6.5935427305441899E-2</v>
      </c>
      <c r="AB361" s="65">
        <f t="shared" si="41"/>
        <v>9.6565795627740565E+36</v>
      </c>
      <c r="AC361" s="64">
        <f t="shared" si="42"/>
        <v>1.3902065359652472E+37</v>
      </c>
      <c r="AJ361" s="65"/>
      <c r="AK361" s="64"/>
    </row>
    <row r="362" spans="22:37" x14ac:dyDescent="0.25">
      <c r="V362" s="2">
        <v>44128</v>
      </c>
      <c r="W362" s="44">
        <f t="shared" si="38"/>
        <v>44128</v>
      </c>
      <c r="X362" s="4">
        <v>25426.93</v>
      </c>
      <c r="Y362" s="4">
        <v>18843.3571921</v>
      </c>
      <c r="Z362" s="40">
        <f t="shared" si="39"/>
        <v>6583.5728079</v>
      </c>
      <c r="AA362" s="43">
        <f t="shared" si="40"/>
        <v>0.25892126213821332</v>
      </c>
      <c r="AB362" s="65">
        <f t="shared" si="41"/>
        <v>1.9313159125548113E+37</v>
      </c>
      <c r="AC362" s="64">
        <f t="shared" si="42"/>
        <v>2.7804130719304944E+37</v>
      </c>
      <c r="AJ362" s="65"/>
      <c r="AK362" s="64"/>
    </row>
    <row r="363" spans="22:37" x14ac:dyDescent="0.25">
      <c r="V363" s="2">
        <v>44129</v>
      </c>
      <c r="W363" s="44">
        <f t="shared" si="38"/>
        <v>44135</v>
      </c>
      <c r="X363" s="4">
        <v>20853.22</v>
      </c>
      <c r="Y363" s="4">
        <v>20347.286666799999</v>
      </c>
      <c r="Z363" s="40">
        <f t="shared" si="39"/>
        <v>505.93333320000238</v>
      </c>
      <c r="AA363" s="43">
        <f t="shared" si="40"/>
        <v>2.4261640801756388E-2</v>
      </c>
      <c r="AB363" s="65">
        <f t="shared" si="41"/>
        <v>3.8626318251096226E+37</v>
      </c>
      <c r="AC363" s="64">
        <f t="shared" si="42"/>
        <v>5.5608261438609887E+37</v>
      </c>
      <c r="AJ363" s="65"/>
      <c r="AK363" s="64"/>
    </row>
    <row r="364" spans="22:37" x14ac:dyDescent="0.25">
      <c r="V364" s="2">
        <v>44130</v>
      </c>
      <c r="W364" s="44">
        <f t="shared" si="38"/>
        <v>44135</v>
      </c>
      <c r="X364" s="4">
        <v>18639.73</v>
      </c>
      <c r="Y364" s="4">
        <v>18639.741005100001</v>
      </c>
      <c r="Z364" s="40">
        <f t="shared" si="39"/>
        <v>-1.1005100001057144E-2</v>
      </c>
      <c r="AA364" s="43">
        <f t="shared" si="40"/>
        <v>5.9041091266113534E-7</v>
      </c>
      <c r="AB364" s="65">
        <f t="shared" si="41"/>
        <v>7.7252636502192452E+37</v>
      </c>
      <c r="AC364" s="64">
        <f t="shared" si="42"/>
        <v>1.1121652287721977E+38</v>
      </c>
      <c r="AJ364" s="65"/>
      <c r="AK364" s="64"/>
    </row>
    <row r="365" spans="22:37" x14ac:dyDescent="0.25">
      <c r="V365" s="2">
        <v>44131</v>
      </c>
      <c r="W365" s="44">
        <f t="shared" si="38"/>
        <v>44135</v>
      </c>
      <c r="X365" s="4">
        <v>19712.14</v>
      </c>
      <c r="Y365" s="4">
        <v>20666.227651000001</v>
      </c>
      <c r="Z365" s="40">
        <f t="shared" si="39"/>
        <v>-954.08765100000164</v>
      </c>
      <c r="AA365" s="43">
        <f t="shared" si="40"/>
        <v>4.8401018407945647E-2</v>
      </c>
      <c r="AB365" s="65">
        <f t="shared" si="41"/>
        <v>1.545052730043849E+38</v>
      </c>
      <c r="AC365" s="64">
        <f t="shared" si="42"/>
        <v>2.2243304575443955E+38</v>
      </c>
      <c r="AJ365" s="65"/>
      <c r="AK365" s="64"/>
    </row>
    <row r="366" spans="22:37" x14ac:dyDescent="0.25">
      <c r="V366" s="2">
        <v>44132</v>
      </c>
      <c r="W366" s="44">
        <f t="shared" si="38"/>
        <v>44135</v>
      </c>
      <c r="X366" s="4">
        <v>17940.46</v>
      </c>
      <c r="Y366" s="4">
        <v>21925.380361899999</v>
      </c>
      <c r="Z366" s="40">
        <f t="shared" si="39"/>
        <v>-3984.9203619</v>
      </c>
      <c r="AA366" s="43">
        <f t="shared" si="40"/>
        <v>0.22211918545566836</v>
      </c>
      <c r="AB366" s="65">
        <f t="shared" si="41"/>
        <v>3.0901054600876981E+38</v>
      </c>
      <c r="AC366" s="64">
        <f t="shared" si="42"/>
        <v>4.448660915088791E+38</v>
      </c>
      <c r="AJ366" s="65"/>
      <c r="AK366" s="64"/>
    </row>
    <row r="367" spans="22:37" x14ac:dyDescent="0.25">
      <c r="V367" s="2">
        <v>44133</v>
      </c>
      <c r="W367" s="44">
        <f t="shared" si="38"/>
        <v>44135</v>
      </c>
      <c r="X367" s="4">
        <v>20797.71</v>
      </c>
      <c r="Y367" s="4">
        <v>21726.875738300001</v>
      </c>
      <c r="Z367" s="40">
        <f t="shared" si="39"/>
        <v>-929.16573830000198</v>
      </c>
      <c r="AA367" s="43">
        <f t="shared" si="40"/>
        <v>4.4676348420090578E-2</v>
      </c>
      <c r="AB367" s="65">
        <f t="shared" si="41"/>
        <v>6.1802109201753961E+38</v>
      </c>
      <c r="AC367" s="64">
        <f t="shared" si="42"/>
        <v>8.8973218301775819E+38</v>
      </c>
      <c r="AJ367" s="65"/>
      <c r="AK367" s="64"/>
    </row>
    <row r="368" spans="22:37" x14ac:dyDescent="0.25">
      <c r="V368" s="2">
        <v>44134</v>
      </c>
      <c r="W368" s="44">
        <f t="shared" si="38"/>
        <v>44135</v>
      </c>
      <c r="X368" s="4">
        <v>27055.759999999998</v>
      </c>
      <c r="Y368" s="4">
        <v>26015.207243600002</v>
      </c>
      <c r="Z368" s="40">
        <f t="shared" si="39"/>
        <v>1040.5527563999967</v>
      </c>
      <c r="AA368" s="43">
        <f t="shared" si="40"/>
        <v>3.8459564854212071E-2</v>
      </c>
      <c r="AB368" s="65">
        <f t="shared" si="41"/>
        <v>1.2360421840350792E+39</v>
      </c>
      <c r="AC368" s="64">
        <f t="shared" si="42"/>
        <v>1.7794643660355164E+39</v>
      </c>
      <c r="AJ368" s="65"/>
      <c r="AK368" s="64"/>
    </row>
    <row r="370" spans="28:37" x14ac:dyDescent="0.25">
      <c r="AB370" s="65">
        <f>SUM(AB4:AB369)</f>
        <v>2.4720843680701585E+39</v>
      </c>
      <c r="AC370" s="65">
        <f>SUM(AC4:AC369)</f>
        <v>3.5589287320710328E+39</v>
      </c>
      <c r="AJ370" s="65">
        <f>SUM(AJ4:AJ369)</f>
        <v>4942291240.8444004</v>
      </c>
      <c r="AK370" s="65">
        <f>SUM(AK4:AK369)</f>
        <v>7717347330.2972412</v>
      </c>
    </row>
  </sheetData>
  <mergeCells count="7">
    <mergeCell ref="A1:B2"/>
    <mergeCell ref="E2:F2"/>
    <mergeCell ref="V2:AA2"/>
    <mergeCell ref="AE2:AI2"/>
    <mergeCell ref="O2:P2"/>
    <mergeCell ref="E1:F1"/>
    <mergeCell ref="O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6E60-10E1-451E-AB30-0B999FD6DF43}">
  <dimension ref="A2:H29"/>
  <sheetViews>
    <sheetView showGridLines="0" zoomScale="75" zoomScaleNormal="75" workbookViewId="0">
      <selection activeCell="H17" sqref="H17"/>
    </sheetView>
  </sheetViews>
  <sheetFormatPr defaultRowHeight="15" x14ac:dyDescent="0.25"/>
  <cols>
    <col min="3" max="3" width="14.5703125" bestFit="1" customWidth="1"/>
    <col min="4" max="4" width="27.85546875" bestFit="1" customWidth="1"/>
    <col min="5" max="5" width="27.85546875" customWidth="1"/>
    <col min="6" max="6" width="39.7109375" bestFit="1" customWidth="1"/>
    <col min="7" max="7" width="0.85546875" style="77" customWidth="1"/>
    <col min="8" max="8" width="28.7109375" style="85" bestFit="1" customWidth="1"/>
  </cols>
  <sheetData>
    <row r="2" spans="3:8" x14ac:dyDescent="0.25">
      <c r="F2" s="108" t="s">
        <v>400</v>
      </c>
    </row>
    <row r="3" spans="3:8" ht="19.5" thickBot="1" x14ac:dyDescent="0.3">
      <c r="C3" s="78" t="s">
        <v>382</v>
      </c>
      <c r="D3" s="79" t="s">
        <v>383</v>
      </c>
      <c r="E3" s="144" t="s">
        <v>395</v>
      </c>
      <c r="F3" s="79" t="s">
        <v>390</v>
      </c>
      <c r="H3" s="84" t="s">
        <v>389</v>
      </c>
    </row>
    <row r="4" spans="3:8" ht="15.75" thickTop="1" x14ac:dyDescent="0.25">
      <c r="C4" s="66" t="s">
        <v>384</v>
      </c>
      <c r="D4" s="67" t="s">
        <v>388</v>
      </c>
      <c r="E4" s="145"/>
      <c r="F4" s="82">
        <f>'Updated Media Summary'!H113</f>
        <v>5441657.3999999994</v>
      </c>
    </row>
    <row r="5" spans="3:8" x14ac:dyDescent="0.25">
      <c r="C5" s="69" t="s">
        <v>70</v>
      </c>
      <c r="D5" s="74" t="s">
        <v>70</v>
      </c>
      <c r="E5" s="69"/>
      <c r="F5" s="75">
        <f>'Updated Media Summary'!H117</f>
        <v>2723317.1015686002</v>
      </c>
      <c r="H5" s="86">
        <f>F5/$F$4</f>
        <v>0.50045728743757378</v>
      </c>
    </row>
    <row r="6" spans="3:8" x14ac:dyDescent="0.25">
      <c r="C6" s="69" t="s">
        <v>81</v>
      </c>
      <c r="D6" s="70" t="s">
        <v>386</v>
      </c>
      <c r="E6" s="146"/>
      <c r="F6" s="75">
        <f>'Updated Media Summary'!H118</f>
        <v>498855.33471049985</v>
      </c>
      <c r="H6" s="86">
        <f t="shared" ref="H6:H17" si="0">F6/$F$4</f>
        <v>9.1673418232926587E-2</v>
      </c>
    </row>
    <row r="7" spans="3:8" x14ac:dyDescent="0.25">
      <c r="C7" s="66" t="s">
        <v>55</v>
      </c>
      <c r="D7" s="143" t="s">
        <v>387</v>
      </c>
      <c r="E7" s="147">
        <f>SUM(E8:E9,E13:E17)</f>
        <v>2600213.8357421076</v>
      </c>
      <c r="F7" s="82">
        <f>'Updated Media Summary'!H116</f>
        <v>2219484.9637209</v>
      </c>
      <c r="H7" s="86">
        <f t="shared" si="0"/>
        <v>0.40786929432949975</v>
      </c>
    </row>
    <row r="8" spans="3:8" x14ac:dyDescent="0.25">
      <c r="C8" s="68"/>
      <c r="D8" s="76" t="s">
        <v>72</v>
      </c>
      <c r="E8" s="148">
        <v>1398268.0000000002</v>
      </c>
      <c r="F8" s="73">
        <f>'Updated Media Summary'!H123</f>
        <v>754286.03497019981</v>
      </c>
      <c r="H8" s="89">
        <f t="shared" si="0"/>
        <v>0.13861328994548608</v>
      </c>
    </row>
    <row r="9" spans="3:8" x14ac:dyDescent="0.25">
      <c r="C9" s="68"/>
      <c r="D9" s="76" t="s">
        <v>74</v>
      </c>
      <c r="E9" s="148">
        <v>966544.80574210756</v>
      </c>
      <c r="F9" s="73">
        <f>'Updated Media Summary'!H124</f>
        <v>1042100.7041426999</v>
      </c>
      <c r="H9" s="89">
        <f t="shared" si="0"/>
        <v>0.19150428399676542</v>
      </c>
    </row>
    <row r="10" spans="3:8" x14ac:dyDescent="0.25">
      <c r="C10" s="68"/>
      <c r="D10" s="87" t="s">
        <v>392</v>
      </c>
      <c r="E10" s="148">
        <v>646639.87570305145</v>
      </c>
      <c r="F10" s="88">
        <f>'Updated Media Summary'!H125</f>
        <v>686992.3894152001</v>
      </c>
      <c r="H10" s="90">
        <f>F10/$F$4</f>
        <v>0.12624690216903406</v>
      </c>
    </row>
    <row r="11" spans="3:8" x14ac:dyDescent="0.25">
      <c r="C11" s="68"/>
      <c r="D11" s="87" t="s">
        <v>418</v>
      </c>
      <c r="E11" s="148">
        <v>228372.15354592862</v>
      </c>
      <c r="F11" s="88">
        <f>'Updated Media Summary'!H127</f>
        <v>275822.00195529981</v>
      </c>
      <c r="H11" s="90">
        <f t="shared" si="0"/>
        <v>5.0687131085338052E-2</v>
      </c>
    </row>
    <row r="12" spans="3:8" x14ac:dyDescent="0.25">
      <c r="C12" s="68"/>
      <c r="D12" s="87" t="s">
        <v>449</v>
      </c>
      <c r="E12" s="148">
        <v>65735.949999999939</v>
      </c>
      <c r="F12" s="88">
        <f>'Updated Media Summary'!H126</f>
        <v>79286.312772199992</v>
      </c>
      <c r="H12" s="90">
        <f t="shared" si="0"/>
        <v>1.4570250742393301E-2</v>
      </c>
    </row>
    <row r="13" spans="3:8" x14ac:dyDescent="0.25">
      <c r="C13" s="68"/>
      <c r="D13" s="76" t="s">
        <v>79</v>
      </c>
      <c r="E13" s="148">
        <v>106814.17999999996</v>
      </c>
      <c r="F13" s="73">
        <f>'Updated Media Summary'!H128</f>
        <v>235451.50560709994</v>
      </c>
      <c r="H13" s="89">
        <f t="shared" si="0"/>
        <v>4.3268344237750056E-2</v>
      </c>
    </row>
    <row r="14" spans="3:8" x14ac:dyDescent="0.25">
      <c r="C14" s="68"/>
      <c r="D14" s="76" t="s">
        <v>76</v>
      </c>
      <c r="E14" s="148">
        <v>78736.360000000044</v>
      </c>
      <c r="F14" s="73">
        <f>'Updated Media Summary'!H129</f>
        <v>138647.69045180001</v>
      </c>
      <c r="H14" s="89">
        <f t="shared" si="0"/>
        <v>2.5478945155900483E-2</v>
      </c>
    </row>
    <row r="15" spans="3:8" x14ac:dyDescent="0.25">
      <c r="C15" s="68"/>
      <c r="D15" s="76" t="s">
        <v>78</v>
      </c>
      <c r="E15" s="148">
        <v>30415.67</v>
      </c>
      <c r="F15" s="73">
        <f>'Updated Media Summary'!H131</f>
        <v>20438.530079700005</v>
      </c>
      <c r="H15" s="89">
        <f>F15/$F$4</f>
        <v>3.7559384167955901E-3</v>
      </c>
    </row>
    <row r="16" spans="3:8" x14ac:dyDescent="0.25">
      <c r="C16" s="68"/>
      <c r="D16" s="76" t="s">
        <v>77</v>
      </c>
      <c r="E16" s="148">
        <v>13049.820000000002</v>
      </c>
      <c r="F16" s="73">
        <f>'Updated Media Summary'!H132</f>
        <v>16312.398720499998</v>
      </c>
      <c r="H16" s="89">
        <f>F16/$F$4</f>
        <v>2.9976894025889977E-3</v>
      </c>
    </row>
    <row r="17" spans="1:8" x14ac:dyDescent="0.25">
      <c r="C17" s="68"/>
      <c r="D17" s="76" t="s">
        <v>140</v>
      </c>
      <c r="E17" s="148">
        <v>6385</v>
      </c>
      <c r="F17" s="73">
        <f>'Updated Media Summary'!H130</f>
        <v>12248.099748899998</v>
      </c>
      <c r="H17" s="89">
        <f t="shared" si="0"/>
        <v>2.2508031742130624E-3</v>
      </c>
    </row>
    <row r="26" spans="1:8" x14ac:dyDescent="0.25">
      <c r="A26" s="1" t="s">
        <v>399</v>
      </c>
    </row>
    <row r="27" spans="1:8" x14ac:dyDescent="0.25">
      <c r="B27" s="109" t="s">
        <v>401</v>
      </c>
    </row>
    <row r="29" spans="1:8" x14ac:dyDescent="0.25">
      <c r="C29" s="1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2B84-F70F-48F3-A92E-517A874028A7}">
  <dimension ref="A1:O19"/>
  <sheetViews>
    <sheetView showGridLines="0" zoomScale="75" zoomScaleNormal="75" workbookViewId="0">
      <selection activeCell="G7" sqref="G7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33.28515625" bestFit="1" customWidth="1"/>
    <col min="4" max="4" width="8.7109375" customWidth="1"/>
    <col min="5" max="5" width="28.7109375" style="39" bestFit="1" customWidth="1"/>
    <col min="6" max="6" width="8.7109375" customWidth="1"/>
    <col min="7" max="7" width="25.85546875" style="39" bestFit="1" customWidth="1"/>
    <col min="8" max="8" width="8.7109375" customWidth="1"/>
    <col min="9" max="9" width="15.5703125" style="39" bestFit="1" customWidth="1"/>
    <col min="10" max="10" width="8.7109375" customWidth="1"/>
    <col min="11" max="11" width="12.7109375" style="39" customWidth="1"/>
    <col min="12" max="12" width="8.7109375" customWidth="1"/>
    <col min="13" max="13" width="21.28515625" style="39" bestFit="1" customWidth="1"/>
    <col min="14" max="14" width="8.7109375" customWidth="1"/>
    <col min="15" max="15" width="18" style="39" bestFit="1" customWidth="1"/>
  </cols>
  <sheetData>
    <row r="1" spans="1:15" s="1" customFormat="1" x14ac:dyDescent="0.25">
      <c r="E1" s="107"/>
      <c r="G1" s="107"/>
      <c r="I1" s="107"/>
      <c r="K1" s="108" t="s">
        <v>396</v>
      </c>
      <c r="M1" s="108" t="s">
        <v>394</v>
      </c>
      <c r="O1" s="107" t="s">
        <v>397</v>
      </c>
    </row>
    <row r="2" spans="1:15" ht="19.5" thickBot="1" x14ac:dyDescent="0.3">
      <c r="C2" s="79" t="s">
        <v>390</v>
      </c>
      <c r="E2" s="83" t="s">
        <v>389</v>
      </c>
      <c r="G2" s="83" t="s">
        <v>393</v>
      </c>
      <c r="I2" s="83" t="s">
        <v>395</v>
      </c>
      <c r="K2" s="83" t="s">
        <v>391</v>
      </c>
      <c r="M2" s="83" t="s">
        <v>240</v>
      </c>
      <c r="O2" s="83" t="s">
        <v>128</v>
      </c>
    </row>
    <row r="3" spans="1:15" ht="15.75" thickTop="1" x14ac:dyDescent="0.25">
      <c r="A3" s="66" t="s">
        <v>384</v>
      </c>
      <c r="B3" s="67" t="s">
        <v>385</v>
      </c>
      <c r="C3" s="80">
        <f>Contribution!F4</f>
        <v>5441657.3999999994</v>
      </c>
    </row>
    <row r="4" spans="1:15" x14ac:dyDescent="0.25">
      <c r="A4" s="69" t="s">
        <v>55</v>
      </c>
      <c r="B4" s="71" t="s">
        <v>387</v>
      </c>
      <c r="C4" s="81">
        <v>2269135.2104239999</v>
      </c>
      <c r="D4" s="29"/>
      <c r="E4" s="95">
        <v>0.41699339808198882</v>
      </c>
      <c r="F4" s="29"/>
      <c r="G4" s="96">
        <f>SUM(G5:G6,G10:G14)</f>
        <v>196089604</v>
      </c>
      <c r="H4" s="29"/>
      <c r="I4" s="98">
        <f>SUM(I5:I6,I10:I14)</f>
        <v>2600213.8357421076</v>
      </c>
      <c r="J4" s="29"/>
      <c r="K4" s="104">
        <f>I4/G4*1000</f>
        <v>13.260334983093276</v>
      </c>
      <c r="L4" s="29"/>
      <c r="M4" s="97">
        <f t="shared" ref="M4:M14" si="0">C4/G4*1000</f>
        <v>11.571930199950835</v>
      </c>
      <c r="N4" s="29"/>
      <c r="O4" s="99">
        <f>C4/I4</f>
        <v>0.87267253917075749</v>
      </c>
    </row>
    <row r="5" spans="1:15" x14ac:dyDescent="0.25">
      <c r="B5" s="72" t="s">
        <v>72</v>
      </c>
      <c r="C5" s="73">
        <v>823182.29129480012</v>
      </c>
      <c r="D5" s="29"/>
      <c r="E5" s="93">
        <v>0.15127418556243549</v>
      </c>
      <c r="F5" s="29"/>
      <c r="G5" s="91">
        <v>99847332</v>
      </c>
      <c r="H5" s="29"/>
      <c r="I5" s="91">
        <v>1398268.0000000002</v>
      </c>
      <c r="J5" s="142"/>
      <c r="K5" s="102">
        <v>14.004059717890112</v>
      </c>
      <c r="L5" s="29"/>
      <c r="M5" s="105">
        <f t="shared" si="0"/>
        <v>8.2444094880251786</v>
      </c>
      <c r="N5" s="29"/>
      <c r="O5" s="100">
        <v>0.58871567631870281</v>
      </c>
    </row>
    <row r="6" spans="1:15" x14ac:dyDescent="0.25">
      <c r="B6" s="73" t="s">
        <v>74</v>
      </c>
      <c r="C6" s="73">
        <v>1014707.1046912998</v>
      </c>
      <c r="D6" s="29"/>
      <c r="E6" s="93">
        <v>0.18164680658648225</v>
      </c>
      <c r="F6" s="29"/>
      <c r="G6" s="91">
        <v>28550323</v>
      </c>
      <c r="H6" s="29"/>
      <c r="I6" s="153">
        <v>966544.80574210756</v>
      </c>
      <c r="J6" s="142"/>
      <c r="K6" s="160">
        <v>33.995461024686755</v>
      </c>
      <c r="L6" s="29"/>
      <c r="M6" s="105">
        <f>C6/G6*1000</f>
        <v>35.541002625129664</v>
      </c>
      <c r="N6" s="29"/>
      <c r="O6" s="100">
        <v>1.0497985901607141</v>
      </c>
    </row>
    <row r="7" spans="1:15" x14ac:dyDescent="0.25">
      <c r="B7" s="88" t="s">
        <v>392</v>
      </c>
      <c r="C7" s="88">
        <v>686992.12865889992</v>
      </c>
      <c r="D7" s="29"/>
      <c r="E7" s="94">
        <v>0.12624685425048993</v>
      </c>
      <c r="F7" s="29"/>
      <c r="G7" s="92">
        <v>17435227</v>
      </c>
      <c r="H7" s="29"/>
      <c r="I7" s="92">
        <v>646639.87570305099</v>
      </c>
      <c r="J7" s="142"/>
      <c r="K7" s="103">
        <v>37.08812484649907</v>
      </c>
      <c r="L7" s="29"/>
      <c r="M7" s="106">
        <f>C7/G7*1000</f>
        <v>39.402534229058212</v>
      </c>
      <c r="N7" s="29"/>
      <c r="O7" s="101">
        <v>1.0624029764820426</v>
      </c>
    </row>
    <row r="8" spans="1:15" x14ac:dyDescent="0.25">
      <c r="B8" s="88" t="s">
        <v>418</v>
      </c>
      <c r="C8" s="88">
        <v>248428.69335489994</v>
      </c>
      <c r="D8" s="29"/>
      <c r="E8" s="94">
        <v>4.5653130120779005E-2</v>
      </c>
      <c r="F8" s="29"/>
      <c r="G8" s="92">
        <v>3214987</v>
      </c>
      <c r="H8" s="29"/>
      <c r="I8" s="92">
        <v>228372.15354592868</v>
      </c>
      <c r="J8" s="142"/>
      <c r="K8" s="103">
        <v>32.706719937467071</v>
      </c>
      <c r="L8" s="29"/>
      <c r="M8" s="106">
        <f t="shared" ref="M8:M9" si="1">C8/G8*1000</f>
        <v>77.272067773493305</v>
      </c>
      <c r="N8" s="29"/>
      <c r="O8" s="101">
        <v>1.0878239290454372</v>
      </c>
    </row>
    <row r="9" spans="1:15" x14ac:dyDescent="0.25">
      <c r="B9" s="88" t="s">
        <v>449</v>
      </c>
      <c r="C9" s="88">
        <v>79286.28267749997</v>
      </c>
      <c r="D9" s="29"/>
      <c r="E9" s="94">
        <v>1.4570245211964277E-2</v>
      </c>
      <c r="F9" s="29"/>
      <c r="G9" s="92">
        <v>6982423</v>
      </c>
      <c r="H9" s="29"/>
      <c r="I9" s="92">
        <v>65735.949999999939</v>
      </c>
      <c r="J9" s="142"/>
      <c r="K9" s="103">
        <v>20.446723423764993</v>
      </c>
      <c r="L9" s="29"/>
      <c r="M9" s="106">
        <f t="shared" si="1"/>
        <v>11.355124528763149</v>
      </c>
      <c r="N9" s="29"/>
      <c r="O9" s="101">
        <v>1.2061327580646517</v>
      </c>
    </row>
    <row r="10" spans="1:15" x14ac:dyDescent="0.25">
      <c r="B10" s="72" t="s">
        <v>79</v>
      </c>
      <c r="C10" s="73">
        <v>235451.41623810004</v>
      </c>
      <c r="D10" s="29"/>
      <c r="E10" s="93">
        <v>4.3268327814628693E-2</v>
      </c>
      <c r="F10" s="29"/>
      <c r="G10" s="91">
        <v>31513408</v>
      </c>
      <c r="H10" s="29"/>
      <c r="I10" s="91">
        <v>106814.17999999996</v>
      </c>
      <c r="J10" s="142"/>
      <c r="K10" s="102">
        <v>3.3894836128164862</v>
      </c>
      <c r="L10" s="29"/>
      <c r="M10" s="105">
        <f t="shared" si="0"/>
        <v>7.4714678983022091</v>
      </c>
      <c r="N10" s="29"/>
      <c r="O10" s="100">
        <v>2.2043086061991031</v>
      </c>
    </row>
    <row r="11" spans="1:15" x14ac:dyDescent="0.25">
      <c r="B11" s="72" t="s">
        <v>76</v>
      </c>
      <c r="C11" s="73">
        <v>138647.6378251999</v>
      </c>
      <c r="D11" s="29"/>
      <c r="E11" s="93">
        <v>2.5478935484839583E-2</v>
      </c>
      <c r="F11" s="29"/>
      <c r="G11" s="91">
        <v>33947636</v>
      </c>
      <c r="H11" s="29"/>
      <c r="I11" s="91">
        <v>78736.360000000044</v>
      </c>
      <c r="J11" s="142"/>
      <c r="K11" s="102">
        <v>2.3193473619193998</v>
      </c>
      <c r="L11" s="29"/>
      <c r="M11" s="105">
        <f t="shared" si="0"/>
        <v>4.0841617903879932</v>
      </c>
      <c r="N11" s="29"/>
      <c r="O11" s="100">
        <v>1.7609099255439269</v>
      </c>
    </row>
    <row r="12" spans="1:15" x14ac:dyDescent="0.25">
      <c r="B12" s="72" t="s">
        <v>78</v>
      </c>
      <c r="C12" s="73">
        <v>20438.522321500001</v>
      </c>
      <c r="D12" s="29"/>
      <c r="E12" s="93">
        <v>3.7559369910902516E-3</v>
      </c>
      <c r="F12" s="29"/>
      <c r="G12" s="91">
        <v>326131</v>
      </c>
      <c r="H12" s="29"/>
      <c r="I12" s="91">
        <v>30415.67</v>
      </c>
      <c r="J12" s="142"/>
      <c r="K12" s="149">
        <v>93.262124729019931</v>
      </c>
      <c r="L12" s="29"/>
      <c r="M12" s="105">
        <f t="shared" si="0"/>
        <v>62.669670535766301</v>
      </c>
      <c r="N12" s="29"/>
      <c r="O12" s="100">
        <v>0.6719734374255113</v>
      </c>
    </row>
    <row r="13" spans="1:15" x14ac:dyDescent="0.25">
      <c r="B13" s="72" t="s">
        <v>77</v>
      </c>
      <c r="C13" s="73">
        <v>24460.142953600003</v>
      </c>
      <c r="D13" s="29"/>
      <c r="E13" s="93">
        <v>4.4949803259573097E-3</v>
      </c>
      <c r="F13" s="29"/>
      <c r="G13" s="91">
        <v>505535</v>
      </c>
      <c r="H13" s="29"/>
      <c r="I13" s="91">
        <v>13049.820000000002</v>
      </c>
      <c r="J13" s="142"/>
      <c r="K13" s="102">
        <v>25.813880344585442</v>
      </c>
      <c r="L13" s="29"/>
      <c r="M13" s="105">
        <f t="shared" si="0"/>
        <v>48.384667636464343</v>
      </c>
      <c r="N13" s="29"/>
      <c r="O13" s="100">
        <v>1.874366309542967</v>
      </c>
    </row>
    <row r="14" spans="1:15" x14ac:dyDescent="0.25">
      <c r="B14" s="72" t="s">
        <v>140</v>
      </c>
      <c r="C14" s="73">
        <v>12248.095099499997</v>
      </c>
      <c r="D14" s="29"/>
      <c r="E14" s="93">
        <v>2.2508023198042565E-3</v>
      </c>
      <c r="F14" s="29"/>
      <c r="G14" s="91">
        <v>1399239</v>
      </c>
      <c r="H14" s="29"/>
      <c r="I14" s="91">
        <v>6385</v>
      </c>
      <c r="J14" s="142"/>
      <c r="K14" s="102">
        <v>4.5631947079805526</v>
      </c>
      <c r="L14" s="29"/>
      <c r="M14" s="105">
        <f t="shared" si="0"/>
        <v>8.7533974535443893</v>
      </c>
      <c r="N14" s="29"/>
      <c r="O14" s="100">
        <v>1.9182607830070473</v>
      </c>
    </row>
    <row r="19" spans="9:9" x14ac:dyDescent="0.25">
      <c r="I19" s="1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421C-1F4B-4A01-AE0F-71E35945317C}">
  <dimension ref="A1:K366"/>
  <sheetViews>
    <sheetView showGridLines="0" topLeftCell="G1" zoomScale="75" zoomScaleNormal="75" workbookViewId="0">
      <pane xSplit="1" ySplit="1" topLeftCell="H2" activePane="bottomRight" state="frozen"/>
      <selection activeCell="G1" sqref="G1"/>
      <selection pane="topRight" activeCell="H1" sqref="H1"/>
      <selection pane="bottomLeft" activeCell="G2" sqref="G2"/>
      <selection pane="bottomRight" activeCell="J2" sqref="J2"/>
    </sheetView>
  </sheetViews>
  <sheetFormatPr defaultRowHeight="15" x14ac:dyDescent="0.25"/>
  <cols>
    <col min="1" max="1" width="12" bestFit="1" customWidth="1"/>
    <col min="7" max="7" width="22" customWidth="1"/>
    <col min="8" max="8" width="30.7109375" customWidth="1"/>
    <col min="9" max="9" width="30.7109375" style="25" customWidth="1"/>
    <col min="10" max="10" width="9.140625" style="25" bestFit="1" customWidth="1"/>
    <col min="11" max="11" width="8" style="25" bestFit="1" customWidth="1"/>
  </cols>
  <sheetData>
    <row r="1" spans="1:11" ht="15.75" thickBot="1" x14ac:dyDescent="0.3">
      <c r="A1" t="s">
        <v>402</v>
      </c>
      <c r="B1" t="s">
        <v>403</v>
      </c>
      <c r="C1" t="s">
        <v>404</v>
      </c>
      <c r="D1" t="s">
        <v>405</v>
      </c>
      <c r="H1" s="113" t="s">
        <v>406</v>
      </c>
      <c r="I1" s="114" t="s">
        <v>407</v>
      </c>
      <c r="J1" s="114" t="s">
        <v>408</v>
      </c>
      <c r="K1" s="114" t="s">
        <v>405</v>
      </c>
    </row>
    <row r="2" spans="1:11" ht="15.75" thickTop="1" x14ac:dyDescent="0.25">
      <c r="A2" s="2">
        <v>43770</v>
      </c>
      <c r="B2" s="4">
        <v>16314</v>
      </c>
      <c r="C2">
        <v>19460</v>
      </c>
      <c r="D2">
        <v>558</v>
      </c>
      <c r="G2" s="178" t="s">
        <v>409</v>
      </c>
      <c r="H2" s="39" t="s">
        <v>407</v>
      </c>
      <c r="I2" s="115">
        <v>1</v>
      </c>
      <c r="J2" s="116">
        <v>0.78400000000000003</v>
      </c>
      <c r="K2" s="117">
        <v>0.84099999999999997</v>
      </c>
    </row>
    <row r="3" spans="1:11" x14ac:dyDescent="0.25">
      <c r="A3" s="2">
        <v>43771</v>
      </c>
      <c r="B3" s="4">
        <v>16968</v>
      </c>
      <c r="C3">
        <v>17256</v>
      </c>
      <c r="D3">
        <v>552</v>
      </c>
      <c r="G3" s="179"/>
      <c r="H3" s="39" t="s">
        <v>408</v>
      </c>
      <c r="I3" s="30">
        <v>0.78400000000000003</v>
      </c>
      <c r="J3" s="118">
        <v>1</v>
      </c>
      <c r="K3" s="119">
        <v>0.86899999999999999</v>
      </c>
    </row>
    <row r="4" spans="1:11" x14ac:dyDescent="0.25">
      <c r="A4" s="2">
        <v>43772</v>
      </c>
      <c r="B4" s="4">
        <v>13554</v>
      </c>
      <c r="C4">
        <v>14852</v>
      </c>
      <c r="D4">
        <v>748</v>
      </c>
      <c r="G4" s="180"/>
      <c r="H4" s="120" t="s">
        <v>405</v>
      </c>
      <c r="I4" s="121">
        <v>0.84099999999999997</v>
      </c>
      <c r="J4" s="122">
        <v>0.86899999999999999</v>
      </c>
      <c r="K4" s="123">
        <v>1</v>
      </c>
    </row>
    <row r="5" spans="1:11" x14ac:dyDescent="0.25">
      <c r="A5" s="2">
        <v>43773</v>
      </c>
      <c r="B5" s="4">
        <v>14212</v>
      </c>
      <c r="C5">
        <v>18052</v>
      </c>
      <c r="D5">
        <v>682</v>
      </c>
      <c r="G5" s="178" t="s">
        <v>410</v>
      </c>
      <c r="H5" s="124" t="s">
        <v>407</v>
      </c>
      <c r="I5" s="125">
        <v>1</v>
      </c>
      <c r="J5" s="126">
        <v>0.64</v>
      </c>
      <c r="K5" s="127">
        <v>0.245</v>
      </c>
    </row>
    <row r="6" spans="1:11" x14ac:dyDescent="0.25">
      <c r="A6" s="2">
        <v>43774</v>
      </c>
      <c r="B6" s="4">
        <v>10182</v>
      </c>
      <c r="C6">
        <v>15510</v>
      </c>
      <c r="D6">
        <v>516</v>
      </c>
      <c r="G6" s="179"/>
      <c r="H6" s="39" t="s">
        <v>408</v>
      </c>
      <c r="I6" s="30">
        <v>0.64</v>
      </c>
      <c r="J6" s="128">
        <v>1</v>
      </c>
      <c r="K6" s="119">
        <v>0.115</v>
      </c>
    </row>
    <row r="7" spans="1:11" x14ac:dyDescent="0.25">
      <c r="A7" s="2">
        <v>43775</v>
      </c>
      <c r="B7" s="4">
        <v>10148</v>
      </c>
      <c r="C7">
        <v>13760</v>
      </c>
      <c r="D7">
        <v>390</v>
      </c>
      <c r="G7" s="180"/>
      <c r="H7" s="120" t="s">
        <v>405</v>
      </c>
      <c r="I7" s="121">
        <v>0.245</v>
      </c>
      <c r="J7" s="95">
        <v>0.115</v>
      </c>
      <c r="K7" s="129">
        <v>1</v>
      </c>
    </row>
    <row r="8" spans="1:11" x14ac:dyDescent="0.25">
      <c r="A8" s="2">
        <v>43776</v>
      </c>
      <c r="B8" s="4">
        <v>6084</v>
      </c>
      <c r="C8">
        <v>13718</v>
      </c>
      <c r="D8">
        <v>544</v>
      </c>
      <c r="G8" s="178" t="s">
        <v>411</v>
      </c>
      <c r="H8" s="124" t="s">
        <v>407</v>
      </c>
      <c r="I8" s="130">
        <v>1</v>
      </c>
      <c r="J8" s="126">
        <v>0.54</v>
      </c>
      <c r="K8" s="131">
        <v>0.63700000000000001</v>
      </c>
    </row>
    <row r="9" spans="1:11" x14ac:dyDescent="0.25">
      <c r="A9" s="2">
        <v>43777</v>
      </c>
      <c r="B9" s="4">
        <v>8034</v>
      </c>
      <c r="C9">
        <v>14918</v>
      </c>
      <c r="D9">
        <v>544</v>
      </c>
      <c r="G9" s="179"/>
      <c r="H9" s="39" t="s">
        <v>408</v>
      </c>
      <c r="I9" s="30">
        <v>0.54</v>
      </c>
      <c r="J9" s="18">
        <v>1</v>
      </c>
      <c r="K9" s="119">
        <v>0.70499999999999996</v>
      </c>
    </row>
    <row r="10" spans="1:11" x14ac:dyDescent="0.25">
      <c r="A10" s="2">
        <v>43778</v>
      </c>
      <c r="B10" s="4">
        <v>10724</v>
      </c>
      <c r="C10">
        <v>20316</v>
      </c>
      <c r="D10">
        <v>604</v>
      </c>
      <c r="G10" s="180"/>
      <c r="H10" s="120" t="s">
        <v>405</v>
      </c>
      <c r="I10" s="121">
        <v>0.63700000000000001</v>
      </c>
      <c r="J10" s="122">
        <v>0.70499999999999996</v>
      </c>
      <c r="K10" s="123">
        <v>1</v>
      </c>
    </row>
    <row r="11" spans="1:11" x14ac:dyDescent="0.25">
      <c r="A11" s="2">
        <v>43779</v>
      </c>
      <c r="B11" s="4">
        <v>6862</v>
      </c>
      <c r="C11">
        <v>14518</v>
      </c>
      <c r="D11">
        <v>826</v>
      </c>
    </row>
    <row r="12" spans="1:11" x14ac:dyDescent="0.25">
      <c r="A12" s="2">
        <v>43780</v>
      </c>
      <c r="B12" s="4">
        <v>10552</v>
      </c>
      <c r="C12">
        <v>18532</v>
      </c>
      <c r="D12">
        <v>838</v>
      </c>
    </row>
    <row r="13" spans="1:11" x14ac:dyDescent="0.25">
      <c r="A13" s="2">
        <v>43781</v>
      </c>
      <c r="B13" s="4">
        <v>10940</v>
      </c>
      <c r="C13">
        <v>16364</v>
      </c>
      <c r="D13">
        <v>642</v>
      </c>
    </row>
    <row r="14" spans="1:11" x14ac:dyDescent="0.25">
      <c r="A14" s="2">
        <v>43782</v>
      </c>
      <c r="B14" s="4">
        <v>5058</v>
      </c>
      <c r="C14">
        <v>10468</v>
      </c>
      <c r="D14">
        <v>726</v>
      </c>
    </row>
    <row r="15" spans="1:11" x14ac:dyDescent="0.25">
      <c r="A15" s="2">
        <v>43783</v>
      </c>
      <c r="B15" s="4">
        <v>4862</v>
      </c>
      <c r="C15">
        <v>8106</v>
      </c>
      <c r="D15">
        <v>616</v>
      </c>
    </row>
    <row r="16" spans="1:11" x14ac:dyDescent="0.25">
      <c r="A16" s="2">
        <v>43784</v>
      </c>
      <c r="B16" s="4">
        <v>9098</v>
      </c>
      <c r="C16">
        <v>10976</v>
      </c>
      <c r="D16">
        <v>672</v>
      </c>
    </row>
    <row r="17" spans="1:4" x14ac:dyDescent="0.25">
      <c r="A17" s="2">
        <v>43785</v>
      </c>
      <c r="B17" s="4">
        <v>10054</v>
      </c>
      <c r="C17">
        <v>11872</v>
      </c>
      <c r="D17">
        <v>364</v>
      </c>
    </row>
    <row r="18" spans="1:4" x14ac:dyDescent="0.25">
      <c r="A18" s="2">
        <v>43786</v>
      </c>
      <c r="B18" s="4">
        <v>7530</v>
      </c>
      <c r="C18">
        <v>9842</v>
      </c>
      <c r="D18">
        <v>446</v>
      </c>
    </row>
    <row r="19" spans="1:4" x14ac:dyDescent="0.25">
      <c r="A19" s="2">
        <v>43787</v>
      </c>
      <c r="B19" s="4">
        <v>7440</v>
      </c>
      <c r="C19">
        <v>10144</v>
      </c>
      <c r="D19">
        <v>480</v>
      </c>
    </row>
    <row r="20" spans="1:4" x14ac:dyDescent="0.25">
      <c r="A20" s="2">
        <v>43788</v>
      </c>
      <c r="B20" s="4">
        <v>6862</v>
      </c>
      <c r="C20">
        <v>10868</v>
      </c>
      <c r="D20">
        <v>420</v>
      </c>
    </row>
    <row r="21" spans="1:4" x14ac:dyDescent="0.25">
      <c r="A21" s="2">
        <v>43789</v>
      </c>
      <c r="B21" s="4">
        <v>5040</v>
      </c>
      <c r="C21">
        <v>10816</v>
      </c>
      <c r="D21">
        <v>560</v>
      </c>
    </row>
    <row r="22" spans="1:4" x14ac:dyDescent="0.25">
      <c r="A22" s="2">
        <v>43790</v>
      </c>
      <c r="B22" s="4">
        <v>6700</v>
      </c>
      <c r="C22">
        <v>14160</v>
      </c>
      <c r="D22">
        <v>580</v>
      </c>
    </row>
    <row r="23" spans="1:4" x14ac:dyDescent="0.25">
      <c r="A23" s="2">
        <v>43791</v>
      </c>
      <c r="B23" s="4">
        <v>8878</v>
      </c>
      <c r="C23">
        <v>18482</v>
      </c>
      <c r="D23">
        <v>594</v>
      </c>
    </row>
    <row r="24" spans="1:4" x14ac:dyDescent="0.25">
      <c r="A24" s="2">
        <v>43792</v>
      </c>
      <c r="B24" s="4">
        <v>9124</v>
      </c>
      <c r="C24">
        <v>18462</v>
      </c>
      <c r="D24">
        <v>700</v>
      </c>
    </row>
    <row r="25" spans="1:4" x14ac:dyDescent="0.25">
      <c r="A25" s="2">
        <v>43793</v>
      </c>
      <c r="B25" s="4">
        <v>9376</v>
      </c>
      <c r="C25">
        <v>16834</v>
      </c>
      <c r="D25">
        <v>650</v>
      </c>
    </row>
    <row r="26" spans="1:4" x14ac:dyDescent="0.25">
      <c r="A26" s="2">
        <v>43794</v>
      </c>
      <c r="B26" s="4">
        <v>9966</v>
      </c>
      <c r="C26">
        <v>15080</v>
      </c>
      <c r="D26">
        <v>580</v>
      </c>
    </row>
    <row r="27" spans="1:4" x14ac:dyDescent="0.25">
      <c r="A27" s="2">
        <v>43795</v>
      </c>
      <c r="B27" s="4">
        <v>10348</v>
      </c>
      <c r="C27">
        <v>17344</v>
      </c>
      <c r="D27">
        <v>594</v>
      </c>
    </row>
    <row r="28" spans="1:4" x14ac:dyDescent="0.25">
      <c r="A28" s="2">
        <v>43796</v>
      </c>
      <c r="B28" s="4">
        <v>9690</v>
      </c>
      <c r="C28">
        <v>16746</v>
      </c>
      <c r="D28">
        <v>790</v>
      </c>
    </row>
    <row r="29" spans="1:4" x14ac:dyDescent="0.25">
      <c r="A29" s="2">
        <v>43797</v>
      </c>
      <c r="B29" s="4">
        <v>9354</v>
      </c>
      <c r="C29">
        <v>11188</v>
      </c>
      <c r="D29">
        <v>742</v>
      </c>
    </row>
    <row r="30" spans="1:4" x14ac:dyDescent="0.25">
      <c r="A30" s="2">
        <v>43798</v>
      </c>
      <c r="B30" s="4">
        <v>11216</v>
      </c>
      <c r="C30">
        <v>18972</v>
      </c>
      <c r="D30">
        <v>546</v>
      </c>
    </row>
    <row r="31" spans="1:4" x14ac:dyDescent="0.25">
      <c r="A31" s="2">
        <v>43799</v>
      </c>
      <c r="B31" s="4">
        <v>10382</v>
      </c>
      <c r="C31">
        <v>19276</v>
      </c>
      <c r="D31">
        <v>638</v>
      </c>
    </row>
    <row r="32" spans="1:4" x14ac:dyDescent="0.25">
      <c r="A32" s="2">
        <v>43800</v>
      </c>
      <c r="B32" s="4">
        <v>7910</v>
      </c>
      <c r="C32">
        <v>14650</v>
      </c>
      <c r="D32">
        <v>804</v>
      </c>
    </row>
    <row r="33" spans="1:4" x14ac:dyDescent="0.25">
      <c r="A33" s="2">
        <v>43801</v>
      </c>
      <c r="B33" s="4">
        <v>7936</v>
      </c>
      <c r="C33">
        <v>14774</v>
      </c>
      <c r="D33">
        <v>1162</v>
      </c>
    </row>
    <row r="34" spans="1:4" x14ac:dyDescent="0.25">
      <c r="A34" s="2">
        <v>43802</v>
      </c>
      <c r="B34" s="4">
        <v>6824</v>
      </c>
      <c r="C34">
        <v>16302</v>
      </c>
      <c r="D34">
        <v>1018</v>
      </c>
    </row>
    <row r="35" spans="1:4" x14ac:dyDescent="0.25">
      <c r="A35" s="2">
        <v>43803</v>
      </c>
      <c r="B35" s="4">
        <v>7262</v>
      </c>
      <c r="C35">
        <v>15374</v>
      </c>
      <c r="D35">
        <v>828</v>
      </c>
    </row>
    <row r="36" spans="1:4" x14ac:dyDescent="0.25">
      <c r="A36" s="2">
        <v>43804</v>
      </c>
      <c r="B36" s="4">
        <v>8476</v>
      </c>
      <c r="C36">
        <v>16832</v>
      </c>
      <c r="D36">
        <v>966</v>
      </c>
    </row>
    <row r="37" spans="1:4" x14ac:dyDescent="0.25">
      <c r="A37" s="2">
        <v>43805</v>
      </c>
      <c r="B37" s="4">
        <v>10778</v>
      </c>
      <c r="C37">
        <v>19382</v>
      </c>
      <c r="D37">
        <v>898</v>
      </c>
    </row>
    <row r="38" spans="1:4" x14ac:dyDescent="0.25">
      <c r="A38" s="2">
        <v>43806</v>
      </c>
      <c r="B38" s="4">
        <v>10792</v>
      </c>
      <c r="C38">
        <v>18106</v>
      </c>
      <c r="D38">
        <v>824</v>
      </c>
    </row>
    <row r="39" spans="1:4" x14ac:dyDescent="0.25">
      <c r="A39" s="2">
        <v>43807</v>
      </c>
      <c r="B39" s="4">
        <v>9330</v>
      </c>
      <c r="C39">
        <v>14062</v>
      </c>
      <c r="D39">
        <v>846</v>
      </c>
    </row>
    <row r="40" spans="1:4" x14ac:dyDescent="0.25">
      <c r="A40" s="2">
        <v>43808</v>
      </c>
      <c r="B40" s="4">
        <v>10750</v>
      </c>
      <c r="C40">
        <v>19468</v>
      </c>
      <c r="D40">
        <v>996</v>
      </c>
    </row>
    <row r="41" spans="1:4" x14ac:dyDescent="0.25">
      <c r="A41" s="2">
        <v>43809</v>
      </c>
      <c r="B41" s="4">
        <v>10902</v>
      </c>
      <c r="C41">
        <v>19768</v>
      </c>
      <c r="D41">
        <v>1144</v>
      </c>
    </row>
    <row r="42" spans="1:4" x14ac:dyDescent="0.25">
      <c r="A42" s="2">
        <v>43810</v>
      </c>
      <c r="B42" s="4">
        <v>12386</v>
      </c>
      <c r="C42">
        <v>16034</v>
      </c>
      <c r="D42">
        <v>1434</v>
      </c>
    </row>
    <row r="43" spans="1:4" x14ac:dyDescent="0.25">
      <c r="A43" s="2">
        <v>43811</v>
      </c>
      <c r="B43" s="4">
        <v>7452</v>
      </c>
      <c r="C43">
        <v>9950</v>
      </c>
      <c r="D43">
        <v>1020</v>
      </c>
    </row>
    <row r="44" spans="1:4" x14ac:dyDescent="0.25">
      <c r="A44" s="2">
        <v>43812</v>
      </c>
      <c r="B44" s="4">
        <v>9618</v>
      </c>
      <c r="C44">
        <v>18076</v>
      </c>
      <c r="D44">
        <v>712</v>
      </c>
    </row>
    <row r="45" spans="1:4" x14ac:dyDescent="0.25">
      <c r="A45" s="2">
        <v>43813</v>
      </c>
      <c r="B45" s="4">
        <v>6598</v>
      </c>
      <c r="C45">
        <v>12050</v>
      </c>
      <c r="D45">
        <v>824</v>
      </c>
    </row>
    <row r="46" spans="1:4" x14ac:dyDescent="0.25">
      <c r="A46" s="2">
        <v>43814</v>
      </c>
      <c r="B46" s="4">
        <v>5022</v>
      </c>
      <c r="C46">
        <v>8398</v>
      </c>
      <c r="D46">
        <v>950</v>
      </c>
    </row>
    <row r="47" spans="1:4" x14ac:dyDescent="0.25">
      <c r="A47" s="2">
        <v>43815</v>
      </c>
      <c r="B47" s="4">
        <v>5896</v>
      </c>
      <c r="C47">
        <v>12780</v>
      </c>
      <c r="D47">
        <v>1036</v>
      </c>
    </row>
    <row r="48" spans="1:4" x14ac:dyDescent="0.25">
      <c r="A48" s="2">
        <v>43816</v>
      </c>
      <c r="B48" s="4">
        <v>4808</v>
      </c>
      <c r="C48">
        <v>10852</v>
      </c>
      <c r="D48">
        <v>928</v>
      </c>
    </row>
    <row r="49" spans="1:4" x14ac:dyDescent="0.25">
      <c r="A49" s="2">
        <v>43817</v>
      </c>
      <c r="B49" s="4">
        <v>5858</v>
      </c>
      <c r="C49">
        <v>13344</v>
      </c>
      <c r="D49">
        <v>994</v>
      </c>
    </row>
    <row r="50" spans="1:4" x14ac:dyDescent="0.25">
      <c r="A50" s="2">
        <v>43818</v>
      </c>
      <c r="B50" s="4">
        <v>6362</v>
      </c>
      <c r="C50">
        <v>12642</v>
      </c>
      <c r="D50">
        <v>708</v>
      </c>
    </row>
    <row r="51" spans="1:4" x14ac:dyDescent="0.25">
      <c r="A51" s="2">
        <v>43819</v>
      </c>
      <c r="B51" s="4">
        <v>7238</v>
      </c>
      <c r="C51">
        <v>18778</v>
      </c>
      <c r="D51">
        <v>556</v>
      </c>
    </row>
    <row r="52" spans="1:4" x14ac:dyDescent="0.25">
      <c r="A52" s="2">
        <v>43820</v>
      </c>
      <c r="B52" s="4">
        <v>8460</v>
      </c>
      <c r="C52">
        <v>24480</v>
      </c>
      <c r="D52">
        <v>872</v>
      </c>
    </row>
    <row r="53" spans="1:4" x14ac:dyDescent="0.25">
      <c r="A53" s="2">
        <v>43821</v>
      </c>
      <c r="B53" s="4">
        <v>8420</v>
      </c>
      <c r="C53">
        <v>20764</v>
      </c>
      <c r="D53">
        <v>976</v>
      </c>
    </row>
    <row r="54" spans="1:4" x14ac:dyDescent="0.25">
      <c r="A54" s="2">
        <v>43822</v>
      </c>
      <c r="B54" s="4">
        <v>7920</v>
      </c>
      <c r="C54">
        <v>18918</v>
      </c>
      <c r="D54">
        <v>848</v>
      </c>
    </row>
    <row r="55" spans="1:4" x14ac:dyDescent="0.25">
      <c r="A55" s="2">
        <v>43823</v>
      </c>
      <c r="B55" s="4">
        <v>9210</v>
      </c>
      <c r="C55">
        <v>15862</v>
      </c>
      <c r="D55">
        <v>828</v>
      </c>
    </row>
    <row r="56" spans="1:4" x14ac:dyDescent="0.25">
      <c r="A56" s="2">
        <v>43824</v>
      </c>
      <c r="B56" s="4">
        <v>13114</v>
      </c>
      <c r="C56">
        <v>16546</v>
      </c>
      <c r="D56">
        <v>830</v>
      </c>
    </row>
    <row r="57" spans="1:4" x14ac:dyDescent="0.25">
      <c r="A57" s="2">
        <v>43825</v>
      </c>
      <c r="B57" s="4">
        <v>14642</v>
      </c>
      <c r="C57">
        <v>19560</v>
      </c>
      <c r="D57">
        <v>936</v>
      </c>
    </row>
    <row r="58" spans="1:4" x14ac:dyDescent="0.25">
      <c r="A58" s="2">
        <v>43826</v>
      </c>
      <c r="B58" s="4">
        <v>12984</v>
      </c>
      <c r="C58">
        <v>17508</v>
      </c>
      <c r="D58">
        <v>996</v>
      </c>
    </row>
    <row r="59" spans="1:4" x14ac:dyDescent="0.25">
      <c r="A59" s="2">
        <v>43827</v>
      </c>
      <c r="B59" s="4">
        <v>12922</v>
      </c>
      <c r="C59">
        <v>16788</v>
      </c>
      <c r="D59">
        <v>1292</v>
      </c>
    </row>
    <row r="60" spans="1:4" x14ac:dyDescent="0.25">
      <c r="A60" s="2">
        <v>43828</v>
      </c>
      <c r="B60" s="4">
        <v>12200</v>
      </c>
      <c r="C60">
        <v>15068</v>
      </c>
      <c r="D60">
        <v>1658</v>
      </c>
    </row>
    <row r="61" spans="1:4" x14ac:dyDescent="0.25">
      <c r="A61" s="2">
        <v>43829</v>
      </c>
      <c r="B61" s="4">
        <v>14664</v>
      </c>
      <c r="C61">
        <v>20372</v>
      </c>
      <c r="D61">
        <v>1604</v>
      </c>
    </row>
    <row r="62" spans="1:4" x14ac:dyDescent="0.25">
      <c r="A62" s="2">
        <v>43830</v>
      </c>
      <c r="B62" s="4">
        <v>13246</v>
      </c>
      <c r="C62">
        <v>23200</v>
      </c>
      <c r="D62">
        <v>1398</v>
      </c>
    </row>
    <row r="63" spans="1:4" x14ac:dyDescent="0.25">
      <c r="A63" s="2">
        <v>43831</v>
      </c>
      <c r="B63" s="4">
        <v>8209</v>
      </c>
      <c r="C63">
        <v>13116</v>
      </c>
      <c r="D63">
        <v>623</v>
      </c>
    </row>
    <row r="64" spans="1:4" x14ac:dyDescent="0.25">
      <c r="A64" s="2">
        <v>43832</v>
      </c>
      <c r="B64" s="4">
        <v>10702</v>
      </c>
      <c r="C64">
        <v>15624</v>
      </c>
      <c r="D64">
        <v>827</v>
      </c>
    </row>
    <row r="65" spans="1:4" x14ac:dyDescent="0.25">
      <c r="A65" s="2">
        <v>43833</v>
      </c>
      <c r="B65" s="4">
        <v>7108</v>
      </c>
      <c r="C65">
        <v>14812</v>
      </c>
      <c r="D65">
        <v>751</v>
      </c>
    </row>
    <row r="66" spans="1:4" x14ac:dyDescent="0.25">
      <c r="A66" s="2">
        <v>43834</v>
      </c>
      <c r="B66" s="4">
        <v>7811</v>
      </c>
      <c r="C66">
        <v>15224</v>
      </c>
      <c r="D66">
        <v>842</v>
      </c>
    </row>
    <row r="67" spans="1:4" x14ac:dyDescent="0.25">
      <c r="A67" s="2">
        <v>43835</v>
      </c>
      <c r="B67" s="4">
        <v>6516</v>
      </c>
      <c r="C67">
        <v>10255</v>
      </c>
      <c r="D67">
        <v>757</v>
      </c>
    </row>
    <row r="68" spans="1:4" x14ac:dyDescent="0.25">
      <c r="A68" s="2">
        <v>43836</v>
      </c>
      <c r="B68" s="4">
        <v>7916</v>
      </c>
      <c r="C68">
        <v>12289</v>
      </c>
      <c r="D68">
        <v>730</v>
      </c>
    </row>
    <row r="69" spans="1:4" x14ac:dyDescent="0.25">
      <c r="A69" s="2">
        <v>43837</v>
      </c>
      <c r="B69" s="4">
        <v>7004</v>
      </c>
      <c r="C69">
        <v>12406</v>
      </c>
      <c r="D69">
        <v>760</v>
      </c>
    </row>
    <row r="70" spans="1:4" x14ac:dyDescent="0.25">
      <c r="A70" s="2">
        <v>43838</v>
      </c>
      <c r="B70" s="4">
        <v>6010</v>
      </c>
      <c r="C70">
        <v>11374</v>
      </c>
      <c r="D70">
        <v>686</v>
      </c>
    </row>
    <row r="71" spans="1:4" x14ac:dyDescent="0.25">
      <c r="A71" s="2">
        <v>43839</v>
      </c>
      <c r="B71" s="4">
        <v>5814</v>
      </c>
      <c r="C71">
        <v>10398</v>
      </c>
      <c r="D71">
        <v>453</v>
      </c>
    </row>
    <row r="72" spans="1:4" x14ac:dyDescent="0.25">
      <c r="A72" s="2">
        <v>43840</v>
      </c>
      <c r="B72" s="4">
        <v>6793</v>
      </c>
      <c r="C72">
        <v>12537</v>
      </c>
      <c r="D72">
        <v>455</v>
      </c>
    </row>
    <row r="73" spans="1:4" x14ac:dyDescent="0.25">
      <c r="A73" s="2">
        <v>43841</v>
      </c>
      <c r="B73" s="4">
        <v>7178</v>
      </c>
      <c r="C73">
        <v>11806</v>
      </c>
      <c r="D73">
        <v>515</v>
      </c>
    </row>
    <row r="74" spans="1:4" x14ac:dyDescent="0.25">
      <c r="A74" s="2">
        <v>43842</v>
      </c>
      <c r="B74" s="4">
        <v>6873</v>
      </c>
      <c r="C74">
        <v>15962</v>
      </c>
      <c r="D74">
        <v>649</v>
      </c>
    </row>
    <row r="75" spans="1:4" x14ac:dyDescent="0.25">
      <c r="A75" s="2">
        <v>43843</v>
      </c>
      <c r="B75" s="4">
        <v>7076</v>
      </c>
      <c r="C75">
        <v>14789</v>
      </c>
      <c r="D75">
        <v>667</v>
      </c>
    </row>
    <row r="76" spans="1:4" x14ac:dyDescent="0.25">
      <c r="A76" s="2">
        <v>43844</v>
      </c>
      <c r="B76" s="4">
        <v>6474</v>
      </c>
      <c r="C76">
        <v>12394</v>
      </c>
      <c r="D76">
        <v>577</v>
      </c>
    </row>
    <row r="77" spans="1:4" x14ac:dyDescent="0.25">
      <c r="A77" s="2">
        <v>43845</v>
      </c>
      <c r="B77" s="4">
        <v>6757</v>
      </c>
      <c r="C77">
        <v>12433</v>
      </c>
      <c r="D77">
        <v>557</v>
      </c>
    </row>
    <row r="78" spans="1:4" x14ac:dyDescent="0.25">
      <c r="A78" s="2">
        <v>43846</v>
      </c>
      <c r="B78" s="4">
        <v>7697</v>
      </c>
      <c r="C78">
        <v>13824</v>
      </c>
      <c r="D78">
        <v>625</v>
      </c>
    </row>
    <row r="79" spans="1:4" x14ac:dyDescent="0.25">
      <c r="A79" s="2">
        <v>43847</v>
      </c>
      <c r="B79" s="4">
        <v>6636</v>
      </c>
      <c r="C79">
        <v>11032</v>
      </c>
      <c r="D79">
        <v>430</v>
      </c>
    </row>
    <row r="80" spans="1:4" x14ac:dyDescent="0.25">
      <c r="A80" s="2">
        <v>43848</v>
      </c>
      <c r="B80" s="4">
        <v>7094</v>
      </c>
      <c r="C80">
        <v>11618</v>
      </c>
      <c r="D80">
        <v>537</v>
      </c>
    </row>
    <row r="81" spans="1:4" x14ac:dyDescent="0.25">
      <c r="A81" s="2">
        <v>43849</v>
      </c>
      <c r="B81" s="4">
        <v>7505</v>
      </c>
      <c r="C81">
        <v>11533</v>
      </c>
      <c r="D81">
        <v>568</v>
      </c>
    </row>
    <row r="82" spans="1:4" x14ac:dyDescent="0.25">
      <c r="A82" s="2">
        <v>43850</v>
      </c>
      <c r="B82" s="4">
        <v>8610</v>
      </c>
      <c r="C82">
        <v>10332</v>
      </c>
      <c r="D82">
        <v>627</v>
      </c>
    </row>
    <row r="83" spans="1:4" x14ac:dyDescent="0.25">
      <c r="A83" s="2">
        <v>43851</v>
      </c>
      <c r="B83" s="4">
        <v>9920</v>
      </c>
      <c r="C83">
        <v>10118</v>
      </c>
      <c r="D83">
        <v>750</v>
      </c>
    </row>
    <row r="84" spans="1:4" x14ac:dyDescent="0.25">
      <c r="A84" s="2">
        <v>43852</v>
      </c>
      <c r="B84" s="4">
        <v>7961</v>
      </c>
      <c r="C84">
        <v>9076</v>
      </c>
      <c r="D84">
        <v>735</v>
      </c>
    </row>
    <row r="85" spans="1:4" x14ac:dyDescent="0.25">
      <c r="A85" s="2">
        <v>43853</v>
      </c>
      <c r="B85" s="4">
        <v>7493</v>
      </c>
      <c r="C85">
        <v>8384</v>
      </c>
      <c r="D85">
        <v>632</v>
      </c>
    </row>
    <row r="86" spans="1:4" x14ac:dyDescent="0.25">
      <c r="A86" s="2">
        <v>43854</v>
      </c>
      <c r="B86" s="4">
        <v>6546</v>
      </c>
      <c r="C86">
        <v>8014</v>
      </c>
      <c r="D86">
        <v>637</v>
      </c>
    </row>
    <row r="87" spans="1:4" x14ac:dyDescent="0.25">
      <c r="A87" s="2">
        <v>43855</v>
      </c>
      <c r="B87" s="4">
        <v>6569</v>
      </c>
      <c r="C87">
        <v>8501</v>
      </c>
      <c r="D87">
        <v>682</v>
      </c>
    </row>
    <row r="88" spans="1:4" x14ac:dyDescent="0.25">
      <c r="A88" s="2">
        <v>43856</v>
      </c>
      <c r="B88" s="4">
        <v>5914</v>
      </c>
      <c r="C88">
        <v>6670</v>
      </c>
      <c r="D88">
        <v>923</v>
      </c>
    </row>
    <row r="89" spans="1:4" x14ac:dyDescent="0.25">
      <c r="A89" s="2">
        <v>43857</v>
      </c>
      <c r="B89" s="4">
        <v>5837</v>
      </c>
      <c r="C89">
        <v>6057</v>
      </c>
      <c r="D89">
        <v>1008</v>
      </c>
    </row>
    <row r="90" spans="1:4" x14ac:dyDescent="0.25">
      <c r="A90" s="2">
        <v>43858</v>
      </c>
      <c r="B90" s="4">
        <v>5190</v>
      </c>
      <c r="C90">
        <v>7180</v>
      </c>
      <c r="D90">
        <v>1048</v>
      </c>
    </row>
    <row r="91" spans="1:4" x14ac:dyDescent="0.25">
      <c r="A91" s="2">
        <v>43859</v>
      </c>
      <c r="B91" s="4">
        <v>5411</v>
      </c>
      <c r="C91">
        <v>6605</v>
      </c>
      <c r="D91">
        <v>756</v>
      </c>
    </row>
    <row r="92" spans="1:4" x14ac:dyDescent="0.25">
      <c r="A92" s="2">
        <v>43860</v>
      </c>
      <c r="B92" s="4">
        <v>3530</v>
      </c>
      <c r="C92">
        <v>4852</v>
      </c>
      <c r="D92">
        <v>759</v>
      </c>
    </row>
    <row r="93" spans="1:4" x14ac:dyDescent="0.25">
      <c r="A93" s="2">
        <v>43861</v>
      </c>
      <c r="B93" s="4">
        <v>3229</v>
      </c>
      <c r="C93">
        <v>4589</v>
      </c>
      <c r="D93">
        <v>606</v>
      </c>
    </row>
    <row r="94" spans="1:4" x14ac:dyDescent="0.25">
      <c r="A94" s="2">
        <v>43862</v>
      </c>
      <c r="B94" s="4">
        <v>3569</v>
      </c>
      <c r="C94">
        <v>3842</v>
      </c>
      <c r="D94">
        <v>743</v>
      </c>
    </row>
    <row r="95" spans="1:4" x14ac:dyDescent="0.25">
      <c r="A95" s="2">
        <v>43863</v>
      </c>
      <c r="B95" s="4">
        <v>3704</v>
      </c>
      <c r="C95">
        <v>4454</v>
      </c>
      <c r="D95">
        <v>884</v>
      </c>
    </row>
    <row r="96" spans="1:4" x14ac:dyDescent="0.25">
      <c r="A96" s="2">
        <v>43864</v>
      </c>
      <c r="B96" s="4">
        <v>4946</v>
      </c>
      <c r="C96">
        <v>5686</v>
      </c>
      <c r="D96">
        <v>793</v>
      </c>
    </row>
    <row r="97" spans="1:4" x14ac:dyDescent="0.25">
      <c r="A97" s="2">
        <v>43865</v>
      </c>
      <c r="B97" s="4">
        <v>4664</v>
      </c>
      <c r="C97">
        <v>7740</v>
      </c>
      <c r="D97">
        <v>866</v>
      </c>
    </row>
    <row r="98" spans="1:4" x14ac:dyDescent="0.25">
      <c r="A98" s="2">
        <v>43866</v>
      </c>
      <c r="B98" s="4">
        <v>5911</v>
      </c>
      <c r="C98">
        <v>8572</v>
      </c>
      <c r="D98">
        <v>849</v>
      </c>
    </row>
    <row r="99" spans="1:4" x14ac:dyDescent="0.25">
      <c r="A99" s="2">
        <v>43867</v>
      </c>
      <c r="B99" s="4">
        <v>7319</v>
      </c>
      <c r="C99">
        <v>9857</v>
      </c>
      <c r="D99">
        <v>882</v>
      </c>
    </row>
    <row r="100" spans="1:4" x14ac:dyDescent="0.25">
      <c r="A100" s="2">
        <v>43868</v>
      </c>
      <c r="B100" s="4">
        <v>7528</v>
      </c>
      <c r="C100">
        <v>8741</v>
      </c>
      <c r="D100">
        <v>877</v>
      </c>
    </row>
    <row r="101" spans="1:4" x14ac:dyDescent="0.25">
      <c r="A101" s="2">
        <v>43869</v>
      </c>
      <c r="B101" s="4">
        <v>7774</v>
      </c>
      <c r="C101">
        <v>9499</v>
      </c>
      <c r="D101">
        <v>843</v>
      </c>
    </row>
    <row r="102" spans="1:4" x14ac:dyDescent="0.25">
      <c r="A102" s="2">
        <v>43870</v>
      </c>
      <c r="B102" s="4">
        <v>7077</v>
      </c>
      <c r="C102">
        <v>7739</v>
      </c>
      <c r="D102">
        <v>894</v>
      </c>
    </row>
    <row r="103" spans="1:4" x14ac:dyDescent="0.25">
      <c r="A103" s="2">
        <v>43871</v>
      </c>
      <c r="B103" s="4">
        <v>6239</v>
      </c>
      <c r="C103">
        <v>8051</v>
      </c>
      <c r="D103">
        <v>1199</v>
      </c>
    </row>
    <row r="104" spans="1:4" x14ac:dyDescent="0.25">
      <c r="A104" s="2">
        <v>43872</v>
      </c>
      <c r="B104" s="4">
        <v>7008</v>
      </c>
      <c r="C104">
        <v>8745</v>
      </c>
      <c r="D104">
        <v>903</v>
      </c>
    </row>
    <row r="105" spans="1:4" x14ac:dyDescent="0.25">
      <c r="A105" s="2">
        <v>43873</v>
      </c>
      <c r="B105" s="4">
        <v>8446</v>
      </c>
      <c r="C105">
        <v>8622</v>
      </c>
      <c r="D105">
        <v>697</v>
      </c>
    </row>
    <row r="106" spans="1:4" x14ac:dyDescent="0.25">
      <c r="A106" s="2">
        <v>43874</v>
      </c>
      <c r="B106" s="4">
        <v>8126</v>
      </c>
      <c r="C106">
        <v>7904</v>
      </c>
      <c r="D106">
        <v>865</v>
      </c>
    </row>
    <row r="107" spans="1:4" x14ac:dyDescent="0.25">
      <c r="A107" s="2">
        <v>43875</v>
      </c>
      <c r="B107" s="4">
        <v>6608</v>
      </c>
      <c r="C107">
        <v>8836</v>
      </c>
      <c r="D107">
        <v>857</v>
      </c>
    </row>
    <row r="108" spans="1:4" x14ac:dyDescent="0.25">
      <c r="A108" s="2">
        <v>43876</v>
      </c>
      <c r="B108" s="4">
        <v>6712</v>
      </c>
      <c r="C108">
        <v>8376</v>
      </c>
      <c r="D108">
        <v>679</v>
      </c>
    </row>
    <row r="109" spans="1:4" x14ac:dyDescent="0.25">
      <c r="A109" s="2">
        <v>43877</v>
      </c>
      <c r="B109" s="4">
        <v>6267</v>
      </c>
      <c r="C109">
        <v>6827</v>
      </c>
      <c r="D109">
        <v>1055</v>
      </c>
    </row>
    <row r="110" spans="1:4" x14ac:dyDescent="0.25">
      <c r="A110" s="2">
        <v>43878</v>
      </c>
      <c r="B110" s="4">
        <v>6785</v>
      </c>
      <c r="C110">
        <v>6768</v>
      </c>
      <c r="D110">
        <v>974</v>
      </c>
    </row>
    <row r="111" spans="1:4" x14ac:dyDescent="0.25">
      <c r="A111" s="2">
        <v>43879</v>
      </c>
      <c r="B111" s="4">
        <v>8461</v>
      </c>
      <c r="C111">
        <v>9157</v>
      </c>
      <c r="D111">
        <v>1176</v>
      </c>
    </row>
    <row r="112" spans="1:4" x14ac:dyDescent="0.25">
      <c r="A112" s="2">
        <v>43880</v>
      </c>
      <c r="B112" s="4">
        <v>9482</v>
      </c>
      <c r="C112">
        <v>9131</v>
      </c>
      <c r="D112">
        <v>955</v>
      </c>
    </row>
    <row r="113" spans="1:4" x14ac:dyDescent="0.25">
      <c r="A113" s="2">
        <v>43881</v>
      </c>
      <c r="B113" s="4">
        <v>8689</v>
      </c>
      <c r="C113">
        <v>8506</v>
      </c>
      <c r="D113">
        <v>1047</v>
      </c>
    </row>
    <row r="114" spans="1:4" x14ac:dyDescent="0.25">
      <c r="A114" s="2">
        <v>43882</v>
      </c>
      <c r="B114" s="4">
        <v>8419</v>
      </c>
      <c r="C114">
        <v>8446</v>
      </c>
      <c r="D114">
        <v>811</v>
      </c>
    </row>
    <row r="115" spans="1:4" x14ac:dyDescent="0.25">
      <c r="A115" s="2">
        <v>43883</v>
      </c>
      <c r="B115" s="4">
        <v>8000</v>
      </c>
      <c r="C115">
        <v>9991</v>
      </c>
      <c r="D115">
        <v>852</v>
      </c>
    </row>
    <row r="116" spans="1:4" x14ac:dyDescent="0.25">
      <c r="A116" s="2">
        <v>43884</v>
      </c>
      <c r="B116" s="4">
        <v>5397</v>
      </c>
      <c r="C116">
        <v>7941</v>
      </c>
      <c r="D116">
        <v>649</v>
      </c>
    </row>
    <row r="117" spans="1:4" x14ac:dyDescent="0.25">
      <c r="A117" s="2">
        <v>43885</v>
      </c>
      <c r="B117" s="4">
        <v>6185</v>
      </c>
      <c r="C117">
        <v>9407</v>
      </c>
      <c r="D117">
        <v>956</v>
      </c>
    </row>
    <row r="118" spans="1:4" x14ac:dyDescent="0.25">
      <c r="A118" s="2">
        <v>43886</v>
      </c>
      <c r="B118" s="4">
        <v>5395</v>
      </c>
      <c r="C118">
        <v>6666</v>
      </c>
      <c r="D118">
        <v>790</v>
      </c>
    </row>
    <row r="119" spans="1:4" x14ac:dyDescent="0.25">
      <c r="A119" s="2">
        <v>43887</v>
      </c>
      <c r="B119" s="4">
        <v>4887</v>
      </c>
      <c r="C119">
        <v>6378</v>
      </c>
      <c r="D119">
        <v>786</v>
      </c>
    </row>
    <row r="120" spans="1:4" x14ac:dyDescent="0.25">
      <c r="A120" s="2">
        <v>43888</v>
      </c>
      <c r="B120" s="4">
        <v>4970</v>
      </c>
      <c r="C120">
        <v>7104</v>
      </c>
      <c r="D120">
        <v>912</v>
      </c>
    </row>
    <row r="121" spans="1:4" x14ac:dyDescent="0.25">
      <c r="A121" s="2">
        <v>43889</v>
      </c>
      <c r="B121" s="4">
        <v>5081</v>
      </c>
      <c r="C121">
        <v>8529</v>
      </c>
      <c r="D121">
        <v>674</v>
      </c>
    </row>
    <row r="122" spans="1:4" x14ac:dyDescent="0.25">
      <c r="A122" s="2">
        <v>43890</v>
      </c>
      <c r="B122" s="4">
        <v>4372</v>
      </c>
      <c r="C122">
        <v>7606</v>
      </c>
      <c r="D122">
        <v>491</v>
      </c>
    </row>
    <row r="123" spans="1:4" x14ac:dyDescent="0.25">
      <c r="A123" s="2">
        <v>43891</v>
      </c>
      <c r="B123" s="4">
        <v>4173</v>
      </c>
      <c r="C123">
        <v>8310</v>
      </c>
      <c r="D123">
        <v>475</v>
      </c>
    </row>
    <row r="124" spans="1:4" x14ac:dyDescent="0.25">
      <c r="A124" s="2">
        <v>43892</v>
      </c>
      <c r="B124" s="4">
        <v>7139</v>
      </c>
      <c r="C124">
        <v>12319</v>
      </c>
      <c r="D124">
        <v>647</v>
      </c>
    </row>
    <row r="125" spans="1:4" x14ac:dyDescent="0.25">
      <c r="A125" s="2">
        <v>43893</v>
      </c>
      <c r="B125" s="4">
        <v>6621</v>
      </c>
      <c r="C125">
        <v>9913</v>
      </c>
      <c r="D125">
        <v>637</v>
      </c>
    </row>
    <row r="126" spans="1:4" x14ac:dyDescent="0.25">
      <c r="A126" s="2">
        <v>43894</v>
      </c>
      <c r="B126" s="4">
        <v>5704</v>
      </c>
      <c r="C126">
        <v>10610</v>
      </c>
      <c r="D126">
        <v>816</v>
      </c>
    </row>
    <row r="127" spans="1:4" x14ac:dyDescent="0.25">
      <c r="A127" s="2">
        <v>43895</v>
      </c>
      <c r="B127" s="4">
        <v>6206</v>
      </c>
      <c r="C127">
        <v>9923</v>
      </c>
      <c r="D127">
        <v>863</v>
      </c>
    </row>
    <row r="128" spans="1:4" x14ac:dyDescent="0.25">
      <c r="A128" s="2">
        <v>43896</v>
      </c>
      <c r="B128" s="4">
        <v>6192</v>
      </c>
      <c r="C128">
        <v>11111</v>
      </c>
      <c r="D128">
        <v>567</v>
      </c>
    </row>
    <row r="129" spans="1:4" x14ac:dyDescent="0.25">
      <c r="A129" s="2">
        <v>43897</v>
      </c>
      <c r="B129" s="4">
        <v>7420</v>
      </c>
      <c r="C129">
        <v>11523</v>
      </c>
      <c r="D129">
        <v>368</v>
      </c>
    </row>
    <row r="130" spans="1:4" x14ac:dyDescent="0.25">
      <c r="A130" s="2">
        <v>43898</v>
      </c>
      <c r="B130" s="4">
        <v>7433</v>
      </c>
      <c r="C130">
        <v>10749</v>
      </c>
      <c r="D130">
        <v>777</v>
      </c>
    </row>
    <row r="131" spans="1:4" x14ac:dyDescent="0.25">
      <c r="A131" s="2">
        <v>43899</v>
      </c>
      <c r="B131" s="4">
        <v>7032</v>
      </c>
      <c r="C131">
        <v>8824</v>
      </c>
      <c r="D131">
        <v>1123</v>
      </c>
    </row>
    <row r="132" spans="1:4" x14ac:dyDescent="0.25">
      <c r="A132" s="2">
        <v>43900</v>
      </c>
      <c r="B132" s="4">
        <v>7162</v>
      </c>
      <c r="C132">
        <v>7900</v>
      </c>
      <c r="D132">
        <v>737</v>
      </c>
    </row>
    <row r="133" spans="1:4" x14ac:dyDescent="0.25">
      <c r="A133" s="2">
        <v>43901</v>
      </c>
      <c r="B133" s="4">
        <v>7385</v>
      </c>
      <c r="C133">
        <v>7762</v>
      </c>
      <c r="D133">
        <v>757</v>
      </c>
    </row>
    <row r="134" spans="1:4" x14ac:dyDescent="0.25">
      <c r="A134" s="2">
        <v>43902</v>
      </c>
      <c r="B134" s="4">
        <v>7933</v>
      </c>
      <c r="C134">
        <v>7635</v>
      </c>
      <c r="D134">
        <v>803</v>
      </c>
    </row>
    <row r="135" spans="1:4" x14ac:dyDescent="0.25">
      <c r="A135" s="2">
        <v>43903</v>
      </c>
      <c r="B135" s="4">
        <v>8196</v>
      </c>
      <c r="C135">
        <v>7358</v>
      </c>
      <c r="D135">
        <v>570</v>
      </c>
    </row>
    <row r="136" spans="1:4" x14ac:dyDescent="0.25">
      <c r="A136" s="2">
        <v>43904</v>
      </c>
      <c r="B136" s="4">
        <v>10437</v>
      </c>
      <c r="C136">
        <v>8933</v>
      </c>
      <c r="D136">
        <v>836</v>
      </c>
    </row>
    <row r="137" spans="1:4" x14ac:dyDescent="0.25">
      <c r="A137" s="2">
        <v>43905</v>
      </c>
      <c r="B137" s="4">
        <v>8347</v>
      </c>
      <c r="C137">
        <v>7831</v>
      </c>
      <c r="D137">
        <v>744</v>
      </c>
    </row>
    <row r="138" spans="1:4" x14ac:dyDescent="0.25">
      <c r="A138" s="2">
        <v>43906</v>
      </c>
      <c r="B138" s="4">
        <v>9025</v>
      </c>
      <c r="C138">
        <v>8546</v>
      </c>
      <c r="D138">
        <v>745</v>
      </c>
    </row>
    <row r="139" spans="1:4" x14ac:dyDescent="0.25">
      <c r="A139" s="2">
        <v>43907</v>
      </c>
      <c r="B139" s="4">
        <v>11126</v>
      </c>
      <c r="C139">
        <v>10759</v>
      </c>
      <c r="D139">
        <v>667</v>
      </c>
    </row>
    <row r="140" spans="1:4" x14ac:dyDescent="0.25">
      <c r="A140" s="2">
        <v>43908</v>
      </c>
      <c r="B140" s="4">
        <v>11194</v>
      </c>
      <c r="C140">
        <v>11977</v>
      </c>
      <c r="D140">
        <v>678</v>
      </c>
    </row>
    <row r="141" spans="1:4" x14ac:dyDescent="0.25">
      <c r="A141" s="2">
        <v>43909</v>
      </c>
      <c r="B141" s="4">
        <v>11137</v>
      </c>
      <c r="C141">
        <v>14898</v>
      </c>
      <c r="D141">
        <v>900</v>
      </c>
    </row>
    <row r="142" spans="1:4" x14ac:dyDescent="0.25">
      <c r="A142" s="2">
        <v>43910</v>
      </c>
      <c r="B142" s="4">
        <v>12593</v>
      </c>
      <c r="C142">
        <v>19915</v>
      </c>
      <c r="D142">
        <v>882</v>
      </c>
    </row>
    <row r="143" spans="1:4" x14ac:dyDescent="0.25">
      <c r="A143" s="2">
        <v>43911</v>
      </c>
      <c r="B143" s="4">
        <v>14733</v>
      </c>
      <c r="C143">
        <v>21923</v>
      </c>
      <c r="D143">
        <v>1080</v>
      </c>
    </row>
    <row r="144" spans="1:4" x14ac:dyDescent="0.25">
      <c r="A144" s="2">
        <v>43912</v>
      </c>
      <c r="B144" s="4">
        <v>9544</v>
      </c>
      <c r="C144">
        <v>12519</v>
      </c>
      <c r="D144">
        <v>1203</v>
      </c>
    </row>
    <row r="145" spans="1:4" x14ac:dyDescent="0.25">
      <c r="A145" s="2">
        <v>43913</v>
      </c>
      <c r="B145" s="4">
        <v>9466</v>
      </c>
      <c r="C145">
        <v>15005</v>
      </c>
      <c r="D145">
        <v>919</v>
      </c>
    </row>
    <row r="146" spans="1:4" x14ac:dyDescent="0.25">
      <c r="A146" s="2">
        <v>43914</v>
      </c>
      <c r="B146" s="4">
        <v>8185</v>
      </c>
      <c r="C146">
        <v>16121</v>
      </c>
      <c r="D146">
        <v>878</v>
      </c>
    </row>
    <row r="147" spans="1:4" x14ac:dyDescent="0.25">
      <c r="A147" s="2">
        <v>43915</v>
      </c>
      <c r="B147" s="4">
        <v>10153</v>
      </c>
      <c r="C147">
        <v>23280</v>
      </c>
      <c r="D147">
        <v>1013</v>
      </c>
    </row>
    <row r="148" spans="1:4" x14ac:dyDescent="0.25">
      <c r="A148" s="2">
        <v>43916</v>
      </c>
      <c r="B148" s="4">
        <v>7975</v>
      </c>
      <c r="C148">
        <v>20499</v>
      </c>
      <c r="D148">
        <v>926</v>
      </c>
    </row>
    <row r="149" spans="1:4" x14ac:dyDescent="0.25">
      <c r="A149" s="2">
        <v>43917</v>
      </c>
      <c r="B149" s="4">
        <v>6082</v>
      </c>
      <c r="C149">
        <v>19675</v>
      </c>
      <c r="D149">
        <v>560</v>
      </c>
    </row>
    <row r="150" spans="1:4" x14ac:dyDescent="0.25">
      <c r="A150" s="2">
        <v>43918</v>
      </c>
      <c r="B150" s="4">
        <v>5871</v>
      </c>
      <c r="C150">
        <v>17653</v>
      </c>
      <c r="D150">
        <v>523</v>
      </c>
    </row>
    <row r="151" spans="1:4" x14ac:dyDescent="0.25">
      <c r="A151" s="2">
        <v>43919</v>
      </c>
      <c r="B151" s="4">
        <v>6119</v>
      </c>
      <c r="C151">
        <v>19691</v>
      </c>
      <c r="D151">
        <v>522</v>
      </c>
    </row>
    <row r="152" spans="1:4" x14ac:dyDescent="0.25">
      <c r="A152" s="2">
        <v>43920</v>
      </c>
      <c r="B152" s="4">
        <v>7111</v>
      </c>
      <c r="C152">
        <v>16851</v>
      </c>
      <c r="D152">
        <v>658</v>
      </c>
    </row>
    <row r="153" spans="1:4" x14ac:dyDescent="0.25">
      <c r="A153" s="2">
        <v>43921</v>
      </c>
      <c r="B153" s="4">
        <v>6958</v>
      </c>
      <c r="C153">
        <v>16619</v>
      </c>
      <c r="D153">
        <v>706</v>
      </c>
    </row>
    <row r="154" spans="1:4" x14ac:dyDescent="0.25">
      <c r="A154" s="2">
        <v>43922</v>
      </c>
      <c r="B154" s="4">
        <v>5383</v>
      </c>
      <c r="C154">
        <v>15518</v>
      </c>
      <c r="D154">
        <v>0</v>
      </c>
    </row>
    <row r="155" spans="1:4" x14ac:dyDescent="0.25">
      <c r="A155" s="2">
        <v>43923</v>
      </c>
      <c r="B155" s="4">
        <v>5391</v>
      </c>
      <c r="C155">
        <v>12736</v>
      </c>
      <c r="D155">
        <v>0</v>
      </c>
    </row>
    <row r="156" spans="1:4" x14ac:dyDescent="0.25">
      <c r="A156" s="2">
        <v>43924</v>
      </c>
      <c r="B156" s="4">
        <v>4876</v>
      </c>
      <c r="C156">
        <v>15224</v>
      </c>
      <c r="D156">
        <v>0</v>
      </c>
    </row>
    <row r="157" spans="1:4" x14ac:dyDescent="0.25">
      <c r="A157" s="2">
        <v>43925</v>
      </c>
      <c r="B157" s="4">
        <v>4876</v>
      </c>
      <c r="C157">
        <v>12753</v>
      </c>
      <c r="D157">
        <v>0</v>
      </c>
    </row>
    <row r="158" spans="1:4" x14ac:dyDescent="0.25">
      <c r="A158" s="2">
        <v>43926</v>
      </c>
      <c r="B158" s="4">
        <v>3921</v>
      </c>
      <c r="C158">
        <v>13317</v>
      </c>
      <c r="D158">
        <v>0</v>
      </c>
    </row>
    <row r="159" spans="1:4" x14ac:dyDescent="0.25">
      <c r="A159" s="2">
        <v>43927</v>
      </c>
      <c r="B159" s="4">
        <v>5227</v>
      </c>
      <c r="C159">
        <v>15161</v>
      </c>
      <c r="D159">
        <v>0</v>
      </c>
    </row>
    <row r="160" spans="1:4" x14ac:dyDescent="0.25">
      <c r="A160" s="2">
        <v>43928</v>
      </c>
      <c r="B160" s="4">
        <v>6723</v>
      </c>
      <c r="C160">
        <v>16564</v>
      </c>
      <c r="D160">
        <v>0</v>
      </c>
    </row>
    <row r="161" spans="1:4" x14ac:dyDescent="0.25">
      <c r="A161" s="2">
        <v>43929</v>
      </c>
      <c r="B161" s="4">
        <v>7305</v>
      </c>
      <c r="C161">
        <v>15165</v>
      </c>
      <c r="D161">
        <v>0</v>
      </c>
    </row>
    <row r="162" spans="1:4" x14ac:dyDescent="0.25">
      <c r="A162" s="2">
        <v>43930</v>
      </c>
      <c r="B162" s="4">
        <v>7248</v>
      </c>
      <c r="C162">
        <v>16832</v>
      </c>
      <c r="D162">
        <v>0</v>
      </c>
    </row>
    <row r="163" spans="1:4" x14ac:dyDescent="0.25">
      <c r="A163" s="2">
        <v>43931</v>
      </c>
      <c r="B163" s="4">
        <v>5995</v>
      </c>
      <c r="C163">
        <v>16480</v>
      </c>
      <c r="D163">
        <v>0</v>
      </c>
    </row>
    <row r="164" spans="1:4" x14ac:dyDescent="0.25">
      <c r="A164" s="2">
        <v>43932</v>
      </c>
      <c r="B164" s="4">
        <v>6751</v>
      </c>
      <c r="C164">
        <v>14427</v>
      </c>
      <c r="D164">
        <v>0</v>
      </c>
    </row>
    <row r="165" spans="1:4" x14ac:dyDescent="0.25">
      <c r="A165" s="2">
        <v>43933</v>
      </c>
      <c r="B165" s="4">
        <v>7834</v>
      </c>
      <c r="C165">
        <v>14400</v>
      </c>
      <c r="D165">
        <v>0</v>
      </c>
    </row>
    <row r="166" spans="1:4" x14ac:dyDescent="0.25">
      <c r="A166" s="2">
        <v>43934</v>
      </c>
      <c r="B166" s="4">
        <v>9017</v>
      </c>
      <c r="C166">
        <v>16821</v>
      </c>
      <c r="D166">
        <v>0</v>
      </c>
    </row>
    <row r="167" spans="1:4" x14ac:dyDescent="0.25">
      <c r="A167" s="2">
        <v>43935</v>
      </c>
      <c r="B167" s="4">
        <v>7705</v>
      </c>
      <c r="C167">
        <v>15409</v>
      </c>
      <c r="D167">
        <v>0</v>
      </c>
    </row>
    <row r="168" spans="1:4" x14ac:dyDescent="0.25">
      <c r="A168" s="2">
        <v>43936</v>
      </c>
      <c r="B168" s="4">
        <v>7102</v>
      </c>
      <c r="C168">
        <v>13564</v>
      </c>
      <c r="D168">
        <v>0</v>
      </c>
    </row>
    <row r="169" spans="1:4" x14ac:dyDescent="0.25">
      <c r="A169" s="2">
        <v>43937</v>
      </c>
      <c r="B169" s="4">
        <v>6974</v>
      </c>
      <c r="C169">
        <v>14366</v>
      </c>
      <c r="D169">
        <v>0</v>
      </c>
    </row>
    <row r="170" spans="1:4" x14ac:dyDescent="0.25">
      <c r="A170" s="2">
        <v>43938</v>
      </c>
      <c r="B170" s="4">
        <v>5569</v>
      </c>
      <c r="C170">
        <v>13082</v>
      </c>
      <c r="D170">
        <v>0</v>
      </c>
    </row>
    <row r="171" spans="1:4" x14ac:dyDescent="0.25">
      <c r="A171" s="2">
        <v>43939</v>
      </c>
      <c r="B171" s="4">
        <v>5411</v>
      </c>
      <c r="C171">
        <v>12443</v>
      </c>
      <c r="D171">
        <v>0</v>
      </c>
    </row>
    <row r="172" spans="1:4" x14ac:dyDescent="0.25">
      <c r="A172" s="2">
        <v>43940</v>
      </c>
      <c r="B172" s="4">
        <v>5258</v>
      </c>
      <c r="C172">
        <v>11307</v>
      </c>
      <c r="D172">
        <v>0</v>
      </c>
    </row>
    <row r="173" spans="1:4" x14ac:dyDescent="0.25">
      <c r="A173" s="2">
        <v>43941</v>
      </c>
      <c r="B173" s="4">
        <v>7436</v>
      </c>
      <c r="C173">
        <v>13945</v>
      </c>
      <c r="D173">
        <v>0</v>
      </c>
    </row>
    <row r="174" spans="1:4" x14ac:dyDescent="0.25">
      <c r="A174" s="2">
        <v>43942</v>
      </c>
      <c r="B174" s="4">
        <v>7710</v>
      </c>
      <c r="C174">
        <v>19258</v>
      </c>
      <c r="D174">
        <v>0</v>
      </c>
    </row>
    <row r="175" spans="1:4" x14ac:dyDescent="0.25">
      <c r="A175" s="2">
        <v>43943</v>
      </c>
      <c r="B175" s="4">
        <v>8010</v>
      </c>
      <c r="C175">
        <v>21255</v>
      </c>
      <c r="D175">
        <v>0</v>
      </c>
    </row>
    <row r="176" spans="1:4" x14ac:dyDescent="0.25">
      <c r="A176" s="2">
        <v>43944</v>
      </c>
      <c r="B176" s="4">
        <v>7197</v>
      </c>
      <c r="C176">
        <v>18727</v>
      </c>
      <c r="D176">
        <v>0</v>
      </c>
    </row>
    <row r="177" spans="1:4" x14ac:dyDescent="0.25">
      <c r="A177" s="2">
        <v>43945</v>
      </c>
      <c r="B177" s="4">
        <v>8002</v>
      </c>
      <c r="C177">
        <v>18853</v>
      </c>
      <c r="D177">
        <v>0</v>
      </c>
    </row>
    <row r="178" spans="1:4" x14ac:dyDescent="0.25">
      <c r="A178" s="2">
        <v>43946</v>
      </c>
      <c r="B178" s="4">
        <v>7680</v>
      </c>
      <c r="C178">
        <v>19800</v>
      </c>
      <c r="D178">
        <v>0</v>
      </c>
    </row>
    <row r="179" spans="1:4" x14ac:dyDescent="0.25">
      <c r="A179" s="2">
        <v>43947</v>
      </c>
      <c r="B179" s="4">
        <v>6006</v>
      </c>
      <c r="C179">
        <v>15960</v>
      </c>
      <c r="D179">
        <v>0</v>
      </c>
    </row>
    <row r="180" spans="1:4" x14ac:dyDescent="0.25">
      <c r="A180" s="2">
        <v>43948</v>
      </c>
      <c r="B180" s="4">
        <v>12090</v>
      </c>
      <c r="C180">
        <v>19929</v>
      </c>
      <c r="D180">
        <v>3068</v>
      </c>
    </row>
    <row r="181" spans="1:4" x14ac:dyDescent="0.25">
      <c r="A181" s="2">
        <v>43949</v>
      </c>
      <c r="B181" s="4">
        <v>45557</v>
      </c>
      <c r="C181">
        <v>19791</v>
      </c>
      <c r="D181">
        <v>14755</v>
      </c>
    </row>
    <row r="182" spans="1:4" x14ac:dyDescent="0.25">
      <c r="A182" s="2">
        <v>43950</v>
      </c>
      <c r="B182" s="4">
        <v>42693</v>
      </c>
      <c r="C182">
        <v>14179</v>
      </c>
      <c r="D182">
        <v>12727</v>
      </c>
    </row>
    <row r="183" spans="1:4" x14ac:dyDescent="0.25">
      <c r="A183" s="2">
        <v>43951</v>
      </c>
      <c r="B183" s="4">
        <v>40067</v>
      </c>
      <c r="C183">
        <v>13233</v>
      </c>
      <c r="D183">
        <v>9644</v>
      </c>
    </row>
    <row r="184" spans="1:4" x14ac:dyDescent="0.25">
      <c r="A184" s="2">
        <v>43952</v>
      </c>
      <c r="B184" s="4">
        <v>32900</v>
      </c>
      <c r="C184">
        <v>12723</v>
      </c>
      <c r="D184">
        <v>11700</v>
      </c>
    </row>
    <row r="185" spans="1:4" x14ac:dyDescent="0.25">
      <c r="A185" s="2">
        <v>43953</v>
      </c>
      <c r="B185" s="4">
        <v>35360</v>
      </c>
      <c r="C185">
        <v>15444</v>
      </c>
      <c r="D185">
        <v>12922</v>
      </c>
    </row>
    <row r="186" spans="1:4" x14ac:dyDescent="0.25">
      <c r="A186" s="2">
        <v>43954</v>
      </c>
      <c r="B186" s="4">
        <v>29898</v>
      </c>
      <c r="C186">
        <v>11233</v>
      </c>
      <c r="D186">
        <v>9153</v>
      </c>
    </row>
    <row r="187" spans="1:4" x14ac:dyDescent="0.25">
      <c r="A187" s="2">
        <v>43955</v>
      </c>
      <c r="B187" s="4">
        <v>29040</v>
      </c>
      <c r="C187">
        <v>10221</v>
      </c>
      <c r="D187">
        <v>12283</v>
      </c>
    </row>
    <row r="188" spans="1:4" x14ac:dyDescent="0.25">
      <c r="A188" s="2">
        <v>43956</v>
      </c>
      <c r="B188" s="4">
        <v>34139</v>
      </c>
      <c r="C188">
        <v>10520</v>
      </c>
      <c r="D188">
        <v>10383</v>
      </c>
    </row>
    <row r="189" spans="1:4" x14ac:dyDescent="0.25">
      <c r="A189" s="2">
        <v>43957</v>
      </c>
      <c r="B189" s="4">
        <v>35669</v>
      </c>
      <c r="C189">
        <v>20077</v>
      </c>
      <c r="D189">
        <v>9080</v>
      </c>
    </row>
    <row r="190" spans="1:4" x14ac:dyDescent="0.25">
      <c r="A190" s="2">
        <v>43958</v>
      </c>
      <c r="B190" s="4">
        <v>30425</v>
      </c>
      <c r="C190">
        <v>42764</v>
      </c>
      <c r="D190">
        <v>10937</v>
      </c>
    </row>
    <row r="191" spans="1:4" x14ac:dyDescent="0.25">
      <c r="A191" s="2">
        <v>43959</v>
      </c>
      <c r="B191" s="4">
        <v>24416</v>
      </c>
      <c r="C191">
        <v>41022</v>
      </c>
      <c r="D191">
        <v>18905</v>
      </c>
    </row>
    <row r="192" spans="1:4" x14ac:dyDescent="0.25">
      <c r="A192" s="2">
        <v>43960</v>
      </c>
      <c r="B192" s="4">
        <v>22453</v>
      </c>
      <c r="C192">
        <v>64899</v>
      </c>
      <c r="D192">
        <v>14421</v>
      </c>
    </row>
    <row r="193" spans="1:4" x14ac:dyDescent="0.25">
      <c r="A193" s="2">
        <v>43961</v>
      </c>
      <c r="B193" s="4">
        <v>23012</v>
      </c>
      <c r="C193">
        <v>47780</v>
      </c>
      <c r="D193">
        <v>17469</v>
      </c>
    </row>
    <row r="194" spans="1:4" x14ac:dyDescent="0.25">
      <c r="A194" s="2">
        <v>43962</v>
      </c>
      <c r="B194" s="4">
        <v>21351</v>
      </c>
      <c r="C194">
        <v>40695</v>
      </c>
      <c r="D194">
        <v>19745</v>
      </c>
    </row>
    <row r="195" spans="1:4" x14ac:dyDescent="0.25">
      <c r="A195" s="2">
        <v>43963</v>
      </c>
      <c r="B195" s="4">
        <v>22572</v>
      </c>
      <c r="C195">
        <v>44359</v>
      </c>
      <c r="D195">
        <v>26084</v>
      </c>
    </row>
    <row r="196" spans="1:4" x14ac:dyDescent="0.25">
      <c r="A196" s="2">
        <v>43964</v>
      </c>
      <c r="B196" s="4">
        <v>24043</v>
      </c>
      <c r="C196">
        <v>44972</v>
      </c>
      <c r="D196">
        <v>23383</v>
      </c>
    </row>
    <row r="197" spans="1:4" x14ac:dyDescent="0.25">
      <c r="A197" s="2">
        <v>43965</v>
      </c>
      <c r="B197" s="4">
        <v>30274</v>
      </c>
      <c r="C197">
        <v>39239</v>
      </c>
      <c r="D197">
        <v>25689</v>
      </c>
    </row>
    <row r="198" spans="1:4" x14ac:dyDescent="0.25">
      <c r="A198" s="2">
        <v>43966</v>
      </c>
      <c r="B198" s="4">
        <v>31041</v>
      </c>
      <c r="C198">
        <v>68880</v>
      </c>
      <c r="D198">
        <v>24175</v>
      </c>
    </row>
    <row r="199" spans="1:4" x14ac:dyDescent="0.25">
      <c r="A199" s="2">
        <v>43967</v>
      </c>
      <c r="B199" s="4">
        <v>29013</v>
      </c>
      <c r="C199">
        <v>77947</v>
      </c>
      <c r="D199">
        <v>22911</v>
      </c>
    </row>
    <row r="200" spans="1:4" x14ac:dyDescent="0.25">
      <c r="A200" s="2">
        <v>43968</v>
      </c>
      <c r="B200" s="4">
        <v>25218</v>
      </c>
      <c r="C200">
        <v>60827</v>
      </c>
      <c r="D200">
        <v>22130</v>
      </c>
    </row>
    <row r="201" spans="1:4" x14ac:dyDescent="0.25">
      <c r="A201" s="2">
        <v>43969</v>
      </c>
      <c r="B201" s="4">
        <v>35869</v>
      </c>
      <c r="C201">
        <v>78123</v>
      </c>
      <c r="D201">
        <v>24597</v>
      </c>
    </row>
    <row r="202" spans="1:4" x14ac:dyDescent="0.25">
      <c r="A202" s="2">
        <v>43970</v>
      </c>
      <c r="B202" s="4">
        <v>39173</v>
      </c>
      <c r="C202">
        <v>70127</v>
      </c>
      <c r="D202">
        <v>26570</v>
      </c>
    </row>
    <row r="203" spans="1:4" x14ac:dyDescent="0.25">
      <c r="A203" s="2">
        <v>43971</v>
      </c>
      <c r="B203" s="4">
        <v>35643</v>
      </c>
      <c r="C203">
        <v>51408</v>
      </c>
      <c r="D203">
        <v>21212</v>
      </c>
    </row>
    <row r="204" spans="1:4" x14ac:dyDescent="0.25">
      <c r="A204" s="2">
        <v>43972</v>
      </c>
      <c r="B204" s="4">
        <v>24653</v>
      </c>
      <c r="C204">
        <v>53061</v>
      </c>
      <c r="D204">
        <v>23095</v>
      </c>
    </row>
    <row r="205" spans="1:4" x14ac:dyDescent="0.25">
      <c r="A205" s="2">
        <v>43973</v>
      </c>
      <c r="B205" s="4">
        <v>32705</v>
      </c>
      <c r="C205">
        <v>65437</v>
      </c>
      <c r="D205">
        <v>22550</v>
      </c>
    </row>
    <row r="206" spans="1:4" x14ac:dyDescent="0.25">
      <c r="A206" s="2">
        <v>43974</v>
      </c>
      <c r="B206" s="4">
        <v>34166</v>
      </c>
      <c r="C206">
        <v>52174</v>
      </c>
      <c r="D206">
        <v>18958</v>
      </c>
    </row>
    <row r="207" spans="1:4" x14ac:dyDescent="0.25">
      <c r="A207" s="2">
        <v>43975</v>
      </c>
      <c r="B207" s="4">
        <v>30838</v>
      </c>
      <c r="C207">
        <v>38001</v>
      </c>
      <c r="D207">
        <v>18898</v>
      </c>
    </row>
    <row r="208" spans="1:4" x14ac:dyDescent="0.25">
      <c r="A208" s="2">
        <v>43976</v>
      </c>
      <c r="B208" s="4">
        <v>30804</v>
      </c>
      <c r="C208">
        <v>48509</v>
      </c>
      <c r="D208">
        <v>22571</v>
      </c>
    </row>
    <row r="209" spans="1:4" x14ac:dyDescent="0.25">
      <c r="A209" s="2">
        <v>43977</v>
      </c>
      <c r="B209" s="4">
        <v>27318</v>
      </c>
      <c r="C209">
        <v>49993</v>
      </c>
      <c r="D209">
        <v>22009</v>
      </c>
    </row>
    <row r="210" spans="1:4" x14ac:dyDescent="0.25">
      <c r="A210" s="2">
        <v>43978</v>
      </c>
      <c r="B210" s="4">
        <v>30461</v>
      </c>
      <c r="C210">
        <v>57902</v>
      </c>
      <c r="D210">
        <v>21866</v>
      </c>
    </row>
    <row r="211" spans="1:4" x14ac:dyDescent="0.25">
      <c r="A211" s="2">
        <v>43979</v>
      </c>
      <c r="B211" s="4">
        <v>25820</v>
      </c>
      <c r="C211">
        <v>46843</v>
      </c>
      <c r="D211">
        <v>24257</v>
      </c>
    </row>
    <row r="212" spans="1:4" x14ac:dyDescent="0.25">
      <c r="A212" s="2">
        <v>43980</v>
      </c>
      <c r="B212" s="4">
        <v>25547</v>
      </c>
      <c r="C212">
        <v>63049</v>
      </c>
      <c r="D212">
        <v>20912</v>
      </c>
    </row>
    <row r="213" spans="1:4" x14ac:dyDescent="0.25">
      <c r="A213" s="2">
        <v>43981</v>
      </c>
      <c r="B213" s="4">
        <v>28005</v>
      </c>
      <c r="C213">
        <v>60591</v>
      </c>
      <c r="D213">
        <v>22483</v>
      </c>
    </row>
    <row r="214" spans="1:4" x14ac:dyDescent="0.25">
      <c r="A214" s="2">
        <v>43982</v>
      </c>
      <c r="B214" s="4">
        <v>24903</v>
      </c>
      <c r="C214">
        <v>66652</v>
      </c>
      <c r="D214">
        <v>20776</v>
      </c>
    </row>
    <row r="215" spans="1:4" x14ac:dyDescent="0.25">
      <c r="A215" s="2">
        <v>43983</v>
      </c>
      <c r="B215" s="4">
        <v>31945</v>
      </c>
      <c r="C215">
        <v>73101</v>
      </c>
      <c r="D215">
        <v>25447</v>
      </c>
    </row>
    <row r="216" spans="1:4" x14ac:dyDescent="0.25">
      <c r="A216" s="2">
        <v>43984</v>
      </c>
      <c r="B216" s="4">
        <v>25935</v>
      </c>
      <c r="C216">
        <v>65550</v>
      </c>
      <c r="D216">
        <v>30846</v>
      </c>
    </row>
    <row r="217" spans="1:4" x14ac:dyDescent="0.25">
      <c r="A217" s="2">
        <v>43985</v>
      </c>
      <c r="B217" s="4">
        <v>24634</v>
      </c>
      <c r="C217">
        <v>83615</v>
      </c>
      <c r="D217">
        <v>21929</v>
      </c>
    </row>
    <row r="218" spans="1:4" x14ac:dyDescent="0.25">
      <c r="A218" s="2">
        <v>43986</v>
      </c>
      <c r="B218" s="4">
        <v>19424</v>
      </c>
      <c r="C218">
        <v>58757</v>
      </c>
      <c r="D218">
        <v>24621</v>
      </c>
    </row>
    <row r="219" spans="1:4" x14ac:dyDescent="0.25">
      <c r="A219" s="2">
        <v>43987</v>
      </c>
      <c r="B219" s="4">
        <v>29634</v>
      </c>
      <c r="C219">
        <v>74395</v>
      </c>
      <c r="D219">
        <v>28623</v>
      </c>
    </row>
    <row r="220" spans="1:4" x14ac:dyDescent="0.25">
      <c r="A220" s="2">
        <v>43988</v>
      </c>
      <c r="B220" s="4">
        <v>30469</v>
      </c>
      <c r="C220">
        <v>74643</v>
      </c>
      <c r="D220">
        <v>23848</v>
      </c>
    </row>
    <row r="221" spans="1:4" x14ac:dyDescent="0.25">
      <c r="A221" s="2">
        <v>43989</v>
      </c>
      <c r="B221" s="4">
        <v>30575</v>
      </c>
      <c r="C221">
        <v>87931</v>
      </c>
      <c r="D221">
        <v>22919</v>
      </c>
    </row>
    <row r="222" spans="1:4" x14ac:dyDescent="0.25">
      <c r="A222" s="2">
        <v>43990</v>
      </c>
      <c r="B222" s="4">
        <v>28178</v>
      </c>
      <c r="C222">
        <v>69419</v>
      </c>
      <c r="D222">
        <v>22448</v>
      </c>
    </row>
    <row r="223" spans="1:4" x14ac:dyDescent="0.25">
      <c r="A223" s="2">
        <v>43991</v>
      </c>
      <c r="B223" s="4">
        <v>30114</v>
      </c>
      <c r="C223">
        <v>82322</v>
      </c>
      <c r="D223">
        <v>18833</v>
      </c>
    </row>
    <row r="224" spans="1:4" x14ac:dyDescent="0.25">
      <c r="A224" s="2">
        <v>43992</v>
      </c>
      <c r="B224" s="4">
        <v>26269</v>
      </c>
      <c r="C224">
        <v>95713</v>
      </c>
      <c r="D224">
        <v>14230</v>
      </c>
    </row>
    <row r="225" spans="1:4" x14ac:dyDescent="0.25">
      <c r="A225" s="2">
        <v>43993</v>
      </c>
      <c r="B225" s="4">
        <v>22237</v>
      </c>
      <c r="C225">
        <v>77782</v>
      </c>
      <c r="D225">
        <v>18999</v>
      </c>
    </row>
    <row r="226" spans="1:4" x14ac:dyDescent="0.25">
      <c r="A226" s="2">
        <v>43994</v>
      </c>
      <c r="B226" s="4">
        <v>19079</v>
      </c>
      <c r="C226">
        <v>75965</v>
      </c>
      <c r="D226">
        <v>21257</v>
      </c>
    </row>
    <row r="227" spans="1:4" x14ac:dyDescent="0.25">
      <c r="A227" s="2">
        <v>43995</v>
      </c>
      <c r="B227" s="4">
        <v>10829</v>
      </c>
      <c r="C227">
        <v>86039</v>
      </c>
      <c r="D227">
        <v>12952</v>
      </c>
    </row>
    <row r="228" spans="1:4" x14ac:dyDescent="0.25">
      <c r="A228" s="2">
        <v>43996</v>
      </c>
      <c r="B228" s="4">
        <v>8307</v>
      </c>
      <c r="C228">
        <v>83498</v>
      </c>
      <c r="D228">
        <v>12443</v>
      </c>
    </row>
    <row r="229" spans="1:4" x14ac:dyDescent="0.25">
      <c r="A229" s="2">
        <v>43997</v>
      </c>
      <c r="B229" s="4">
        <v>9335</v>
      </c>
      <c r="C229">
        <v>78287</v>
      </c>
      <c r="D229">
        <v>14286</v>
      </c>
    </row>
    <row r="230" spans="1:4" x14ac:dyDescent="0.25">
      <c r="A230" s="2">
        <v>43998</v>
      </c>
      <c r="B230" s="4">
        <v>9380</v>
      </c>
      <c r="C230">
        <v>87371</v>
      </c>
      <c r="D230">
        <v>17626</v>
      </c>
    </row>
    <row r="231" spans="1:4" x14ac:dyDescent="0.25">
      <c r="A231" s="2">
        <v>43999</v>
      </c>
      <c r="B231" s="4">
        <v>11560</v>
      </c>
      <c r="C231">
        <v>85204</v>
      </c>
      <c r="D231">
        <v>25559</v>
      </c>
    </row>
    <row r="232" spans="1:4" x14ac:dyDescent="0.25">
      <c r="A232" s="2">
        <v>44000</v>
      </c>
      <c r="B232" s="4">
        <v>11134</v>
      </c>
      <c r="C232">
        <v>65532</v>
      </c>
      <c r="D232">
        <v>17840</v>
      </c>
    </row>
    <row r="233" spans="1:4" x14ac:dyDescent="0.25">
      <c r="A233" s="2">
        <v>44001</v>
      </c>
      <c r="B233" s="4">
        <v>12259</v>
      </c>
      <c r="C233">
        <v>72725</v>
      </c>
      <c r="D233">
        <v>19182</v>
      </c>
    </row>
    <row r="234" spans="1:4" x14ac:dyDescent="0.25">
      <c r="A234" s="2">
        <v>44002</v>
      </c>
      <c r="B234" s="4">
        <v>15391</v>
      </c>
      <c r="C234">
        <v>72922</v>
      </c>
      <c r="D234">
        <v>20732</v>
      </c>
    </row>
    <row r="235" spans="1:4" x14ac:dyDescent="0.25">
      <c r="A235" s="2">
        <v>44003</v>
      </c>
      <c r="B235" s="4">
        <v>16020</v>
      </c>
      <c r="C235">
        <v>76952</v>
      </c>
      <c r="D235">
        <v>16193</v>
      </c>
    </row>
    <row r="236" spans="1:4" x14ac:dyDescent="0.25">
      <c r="A236" s="2">
        <v>44004</v>
      </c>
      <c r="B236" s="4">
        <v>17617</v>
      </c>
      <c r="C236">
        <v>93053</v>
      </c>
      <c r="D236">
        <v>26671</v>
      </c>
    </row>
    <row r="237" spans="1:4" x14ac:dyDescent="0.25">
      <c r="A237" s="2">
        <v>44005</v>
      </c>
      <c r="B237" s="4">
        <v>17431</v>
      </c>
      <c r="C237">
        <v>87657</v>
      </c>
      <c r="D237">
        <v>25525</v>
      </c>
    </row>
    <row r="238" spans="1:4" x14ac:dyDescent="0.25">
      <c r="A238" s="2">
        <v>44006</v>
      </c>
      <c r="B238" s="4">
        <v>13832</v>
      </c>
      <c r="C238">
        <v>82939</v>
      </c>
      <c r="D238">
        <v>22802</v>
      </c>
    </row>
    <row r="239" spans="1:4" x14ac:dyDescent="0.25">
      <c r="A239" s="2">
        <v>44007</v>
      </c>
      <c r="B239" s="4">
        <v>17805</v>
      </c>
      <c r="C239">
        <v>78925</v>
      </c>
      <c r="D239">
        <v>21609</v>
      </c>
    </row>
    <row r="240" spans="1:4" x14ac:dyDescent="0.25">
      <c r="A240" s="2">
        <v>44008</v>
      </c>
      <c r="B240" s="4">
        <v>17300</v>
      </c>
      <c r="C240">
        <v>72104</v>
      </c>
      <c r="D240">
        <v>20486</v>
      </c>
    </row>
    <row r="241" spans="1:4" x14ac:dyDescent="0.25">
      <c r="A241" s="2">
        <v>44009</v>
      </c>
      <c r="B241" s="4">
        <v>22458</v>
      </c>
      <c r="C241">
        <v>91520</v>
      </c>
      <c r="D241">
        <v>20228</v>
      </c>
    </row>
    <row r="242" spans="1:4" x14ac:dyDescent="0.25">
      <c r="A242" s="2">
        <v>44010</v>
      </c>
      <c r="B242" s="4">
        <v>22192</v>
      </c>
      <c r="C242">
        <v>76325</v>
      </c>
      <c r="D242">
        <v>18658</v>
      </c>
    </row>
    <row r="243" spans="1:4" x14ac:dyDescent="0.25">
      <c r="A243" s="2">
        <v>44011</v>
      </c>
      <c r="B243" s="4">
        <v>25044</v>
      </c>
      <c r="C243">
        <v>90306</v>
      </c>
      <c r="D243">
        <v>15476</v>
      </c>
    </row>
    <row r="244" spans="1:4" x14ac:dyDescent="0.25">
      <c r="A244" s="2">
        <v>44012</v>
      </c>
      <c r="B244" s="4">
        <v>49588</v>
      </c>
      <c r="C244">
        <v>172344</v>
      </c>
      <c r="D244">
        <v>31127</v>
      </c>
    </row>
    <row r="245" spans="1:4" x14ac:dyDescent="0.25">
      <c r="A245" s="2">
        <v>44013</v>
      </c>
      <c r="B245" s="4">
        <v>31967</v>
      </c>
      <c r="C245">
        <v>114279</v>
      </c>
      <c r="D245">
        <v>15335</v>
      </c>
    </row>
    <row r="246" spans="1:4" x14ac:dyDescent="0.25">
      <c r="A246" s="2">
        <v>44014</v>
      </c>
      <c r="B246" s="4">
        <v>34317</v>
      </c>
      <c r="C246">
        <v>128642</v>
      </c>
      <c r="D246">
        <v>16305</v>
      </c>
    </row>
    <row r="247" spans="1:4" x14ac:dyDescent="0.25">
      <c r="A247" s="2">
        <v>44015</v>
      </c>
      <c r="B247" s="4">
        <v>30634</v>
      </c>
      <c r="C247">
        <v>156489</v>
      </c>
      <c r="D247">
        <v>17873</v>
      </c>
    </row>
    <row r="248" spans="1:4" x14ac:dyDescent="0.25">
      <c r="A248" s="2">
        <v>44016</v>
      </c>
      <c r="B248" s="4">
        <v>32309</v>
      </c>
      <c r="C248">
        <v>164478</v>
      </c>
      <c r="D248">
        <v>30589</v>
      </c>
    </row>
    <row r="249" spans="1:4" x14ac:dyDescent="0.25">
      <c r="A249" s="2">
        <v>44017</v>
      </c>
      <c r="B249" s="4">
        <v>30616</v>
      </c>
      <c r="C249">
        <v>146419</v>
      </c>
      <c r="D249">
        <v>28447</v>
      </c>
    </row>
    <row r="250" spans="1:4" x14ac:dyDescent="0.25">
      <c r="A250" s="2">
        <v>44018</v>
      </c>
      <c r="B250" s="4">
        <v>40417</v>
      </c>
      <c r="C250">
        <v>174499</v>
      </c>
      <c r="D250">
        <v>31772</v>
      </c>
    </row>
    <row r="251" spans="1:4" x14ac:dyDescent="0.25">
      <c r="A251" s="2">
        <v>44019</v>
      </c>
      <c r="B251" s="4">
        <v>39796</v>
      </c>
      <c r="C251">
        <v>167482</v>
      </c>
      <c r="D251">
        <v>36237</v>
      </c>
    </row>
    <row r="252" spans="1:4" x14ac:dyDescent="0.25">
      <c r="A252" s="2">
        <v>44020</v>
      </c>
      <c r="B252" s="4">
        <v>38693</v>
      </c>
      <c r="C252">
        <v>196712</v>
      </c>
      <c r="D252">
        <v>18362</v>
      </c>
    </row>
    <row r="253" spans="1:4" x14ac:dyDescent="0.25">
      <c r="A253" s="2">
        <v>44021</v>
      </c>
      <c r="B253" s="4">
        <v>28792</v>
      </c>
      <c r="C253">
        <v>122655</v>
      </c>
      <c r="D253">
        <v>13810</v>
      </c>
    </row>
    <row r="254" spans="1:4" x14ac:dyDescent="0.25">
      <c r="A254" s="2">
        <v>44022</v>
      </c>
      <c r="B254" s="4">
        <v>34905</v>
      </c>
      <c r="C254">
        <v>109289</v>
      </c>
      <c r="D254">
        <v>14330</v>
      </c>
    </row>
    <row r="255" spans="1:4" x14ac:dyDescent="0.25">
      <c r="A255" s="2">
        <v>44023</v>
      </c>
      <c r="B255" s="4">
        <v>27187</v>
      </c>
      <c r="C255">
        <v>107472</v>
      </c>
      <c r="D255">
        <v>14561</v>
      </c>
    </row>
    <row r="256" spans="1:4" x14ac:dyDescent="0.25">
      <c r="A256" s="2">
        <v>44024</v>
      </c>
      <c r="B256" s="4">
        <v>28699</v>
      </c>
      <c r="C256">
        <v>111537</v>
      </c>
      <c r="D256">
        <v>16794</v>
      </c>
    </row>
    <row r="257" spans="1:4" x14ac:dyDescent="0.25">
      <c r="A257" s="2">
        <v>44025</v>
      </c>
      <c r="B257" s="4">
        <v>28237</v>
      </c>
      <c r="C257">
        <v>122514</v>
      </c>
      <c r="D257">
        <v>28491</v>
      </c>
    </row>
    <row r="258" spans="1:4" x14ac:dyDescent="0.25">
      <c r="A258" s="2">
        <v>44026</v>
      </c>
      <c r="B258" s="4">
        <v>24037</v>
      </c>
      <c r="C258">
        <v>128969</v>
      </c>
      <c r="D258">
        <v>34556</v>
      </c>
    </row>
    <row r="259" spans="1:4" x14ac:dyDescent="0.25">
      <c r="A259" s="2">
        <v>44027</v>
      </c>
      <c r="B259" s="4">
        <v>23578</v>
      </c>
      <c r="C259">
        <v>105283</v>
      </c>
      <c r="D259">
        <v>28651</v>
      </c>
    </row>
    <row r="260" spans="1:4" x14ac:dyDescent="0.25">
      <c r="A260" s="2">
        <v>44028</v>
      </c>
      <c r="B260" s="4">
        <v>28780</v>
      </c>
      <c r="C260">
        <v>105968</v>
      </c>
      <c r="D260">
        <v>23717</v>
      </c>
    </row>
    <row r="261" spans="1:4" x14ac:dyDescent="0.25">
      <c r="A261" s="2">
        <v>44029</v>
      </c>
      <c r="B261" s="4">
        <v>26816</v>
      </c>
      <c r="C261">
        <v>106305</v>
      </c>
      <c r="D261">
        <v>23349</v>
      </c>
    </row>
    <row r="262" spans="1:4" x14ac:dyDescent="0.25">
      <c r="A262" s="2">
        <v>44030</v>
      </c>
      <c r="B262" s="4">
        <v>28770</v>
      </c>
      <c r="C262">
        <v>119104</v>
      </c>
      <c r="D262">
        <v>26047</v>
      </c>
    </row>
    <row r="263" spans="1:4" x14ac:dyDescent="0.25">
      <c r="A263" s="2">
        <v>44031</v>
      </c>
      <c r="B263" s="4">
        <v>45592</v>
      </c>
      <c r="C263">
        <v>125403</v>
      </c>
      <c r="D263">
        <v>26332</v>
      </c>
    </row>
    <row r="264" spans="1:4" x14ac:dyDescent="0.25">
      <c r="A264" s="2">
        <v>44032</v>
      </c>
      <c r="B264" s="4">
        <v>49102</v>
      </c>
      <c r="C264">
        <v>137467</v>
      </c>
      <c r="D264">
        <v>25988</v>
      </c>
    </row>
    <row r="265" spans="1:4" x14ac:dyDescent="0.25">
      <c r="A265" s="2">
        <v>44033</v>
      </c>
      <c r="B265" s="4">
        <v>40625</v>
      </c>
      <c r="C265">
        <v>121821</v>
      </c>
      <c r="D265">
        <v>23480</v>
      </c>
    </row>
    <row r="266" spans="1:4" x14ac:dyDescent="0.25">
      <c r="A266" s="2">
        <v>44034</v>
      </c>
      <c r="B266" s="4">
        <v>39698</v>
      </c>
      <c r="C266">
        <v>115817</v>
      </c>
      <c r="D266">
        <v>22686</v>
      </c>
    </row>
    <row r="267" spans="1:4" x14ac:dyDescent="0.25">
      <c r="A267" s="2">
        <v>44035</v>
      </c>
      <c r="B267" s="4">
        <v>37231</v>
      </c>
      <c r="C267">
        <v>111226</v>
      </c>
      <c r="D267">
        <v>26326</v>
      </c>
    </row>
    <row r="268" spans="1:4" x14ac:dyDescent="0.25">
      <c r="A268" s="2">
        <v>44036</v>
      </c>
      <c r="B268" s="4">
        <v>33792</v>
      </c>
      <c r="C268">
        <v>109405</v>
      </c>
      <c r="D268">
        <v>26495</v>
      </c>
    </row>
    <row r="269" spans="1:4" x14ac:dyDescent="0.25">
      <c r="A269" s="2">
        <v>44037</v>
      </c>
      <c r="B269" s="4">
        <v>40983</v>
      </c>
      <c r="C269">
        <v>114959</v>
      </c>
      <c r="D269">
        <v>24043</v>
      </c>
    </row>
    <row r="270" spans="1:4" x14ac:dyDescent="0.25">
      <c r="A270" s="2">
        <v>44038</v>
      </c>
      <c r="B270" s="4">
        <v>37681</v>
      </c>
      <c r="C270">
        <v>99649</v>
      </c>
      <c r="D270">
        <v>24612</v>
      </c>
    </row>
    <row r="271" spans="1:4" x14ac:dyDescent="0.25">
      <c r="A271" s="2">
        <v>44039</v>
      </c>
      <c r="B271" s="4">
        <v>41042</v>
      </c>
      <c r="C271">
        <v>97492</v>
      </c>
      <c r="D271">
        <v>21922</v>
      </c>
    </row>
    <row r="272" spans="1:4" x14ac:dyDescent="0.25">
      <c r="A272" s="2">
        <v>44040</v>
      </c>
      <c r="B272" s="4">
        <v>37180</v>
      </c>
      <c r="C272">
        <v>92669</v>
      </c>
      <c r="D272">
        <v>22544</v>
      </c>
    </row>
    <row r="273" spans="1:4" x14ac:dyDescent="0.25">
      <c r="A273" s="2">
        <v>44041</v>
      </c>
      <c r="B273" s="4">
        <v>30621</v>
      </c>
      <c r="C273">
        <v>78500</v>
      </c>
      <c r="D273">
        <v>21592</v>
      </c>
    </row>
    <row r="274" spans="1:4" x14ac:dyDescent="0.25">
      <c r="A274" s="2">
        <v>44042</v>
      </c>
      <c r="B274" s="4">
        <v>30283</v>
      </c>
      <c r="C274">
        <v>90678</v>
      </c>
      <c r="D274">
        <v>23984</v>
      </c>
    </row>
    <row r="275" spans="1:4" x14ac:dyDescent="0.25">
      <c r="A275" s="2">
        <v>44043</v>
      </c>
      <c r="B275" s="4">
        <v>33317</v>
      </c>
      <c r="C275">
        <v>103718</v>
      </c>
      <c r="D275">
        <v>23086</v>
      </c>
    </row>
    <row r="276" spans="1:4" x14ac:dyDescent="0.25">
      <c r="A276" s="2">
        <v>44044</v>
      </c>
      <c r="B276" s="4">
        <v>37328</v>
      </c>
      <c r="C276">
        <v>103489</v>
      </c>
      <c r="D276">
        <v>25929</v>
      </c>
    </row>
    <row r="277" spans="1:4" x14ac:dyDescent="0.25">
      <c r="A277" s="2">
        <v>44045</v>
      </c>
      <c r="B277" s="4">
        <v>38468</v>
      </c>
      <c r="C277">
        <v>114495</v>
      </c>
      <c r="D277">
        <v>24593</v>
      </c>
    </row>
    <row r="278" spans="1:4" x14ac:dyDescent="0.25">
      <c r="A278" s="2">
        <v>44046</v>
      </c>
      <c r="B278" s="4">
        <v>47415</v>
      </c>
      <c r="C278">
        <v>103164</v>
      </c>
      <c r="D278">
        <v>25965</v>
      </c>
    </row>
    <row r="279" spans="1:4" x14ac:dyDescent="0.25">
      <c r="A279" s="2">
        <v>44047</v>
      </c>
      <c r="B279" s="4">
        <v>38382</v>
      </c>
      <c r="C279">
        <v>80617</v>
      </c>
      <c r="D279">
        <v>25782</v>
      </c>
    </row>
    <row r="280" spans="1:4" x14ac:dyDescent="0.25">
      <c r="A280" s="2">
        <v>44048</v>
      </c>
      <c r="B280" s="4">
        <v>33718</v>
      </c>
      <c r="C280">
        <v>74145</v>
      </c>
      <c r="D280">
        <v>22612</v>
      </c>
    </row>
    <row r="281" spans="1:4" x14ac:dyDescent="0.25">
      <c r="A281" s="2">
        <v>44049</v>
      </c>
      <c r="B281" s="4">
        <v>31523</v>
      </c>
      <c r="C281">
        <v>65299</v>
      </c>
      <c r="D281">
        <v>19934</v>
      </c>
    </row>
    <row r="282" spans="1:4" x14ac:dyDescent="0.25">
      <c r="A282" s="2">
        <v>44050</v>
      </c>
      <c r="B282" s="4">
        <v>32003</v>
      </c>
      <c r="C282">
        <v>87509</v>
      </c>
      <c r="D282">
        <v>20249</v>
      </c>
    </row>
    <row r="283" spans="1:4" x14ac:dyDescent="0.25">
      <c r="A283" s="2">
        <v>44051</v>
      </c>
      <c r="B283" s="4">
        <v>36157</v>
      </c>
      <c r="C283">
        <v>96039</v>
      </c>
      <c r="D283">
        <v>21185</v>
      </c>
    </row>
    <row r="284" spans="1:4" x14ac:dyDescent="0.25">
      <c r="A284" s="2">
        <v>44052</v>
      </c>
      <c r="B284" s="4">
        <v>32701</v>
      </c>
      <c r="C284">
        <v>84741</v>
      </c>
      <c r="D284">
        <v>23285</v>
      </c>
    </row>
    <row r="285" spans="1:4" x14ac:dyDescent="0.25">
      <c r="A285" s="2">
        <v>44053</v>
      </c>
      <c r="B285" s="4">
        <v>36705</v>
      </c>
      <c r="C285">
        <v>87264</v>
      </c>
      <c r="D285">
        <v>24549</v>
      </c>
    </row>
    <row r="286" spans="1:4" x14ac:dyDescent="0.25">
      <c r="A286" s="2">
        <v>44054</v>
      </c>
      <c r="B286" s="4">
        <v>31540</v>
      </c>
      <c r="C286">
        <v>85229</v>
      </c>
      <c r="D286">
        <v>22312</v>
      </c>
    </row>
    <row r="287" spans="1:4" x14ac:dyDescent="0.25">
      <c r="A287" s="2">
        <v>44055</v>
      </c>
      <c r="B287" s="4">
        <v>31004</v>
      </c>
      <c r="C287">
        <v>90312</v>
      </c>
      <c r="D287">
        <v>22147</v>
      </c>
    </row>
    <row r="288" spans="1:4" x14ac:dyDescent="0.25">
      <c r="A288" s="2">
        <v>44056</v>
      </c>
      <c r="B288" s="4">
        <v>34307</v>
      </c>
      <c r="C288">
        <v>90434</v>
      </c>
      <c r="D288">
        <v>22483</v>
      </c>
    </row>
    <row r="289" spans="1:4" x14ac:dyDescent="0.25">
      <c r="A289" s="2">
        <v>44057</v>
      </c>
      <c r="B289" s="4">
        <v>33467</v>
      </c>
      <c r="C289">
        <v>81783</v>
      </c>
      <c r="D289">
        <v>25191</v>
      </c>
    </row>
    <row r="290" spans="1:4" x14ac:dyDescent="0.25">
      <c r="A290" s="2">
        <v>44058</v>
      </c>
      <c r="B290" s="4">
        <v>32179</v>
      </c>
      <c r="C290">
        <v>69102</v>
      </c>
      <c r="D290">
        <v>26541</v>
      </c>
    </row>
    <row r="291" spans="1:4" x14ac:dyDescent="0.25">
      <c r="A291" s="2">
        <v>44059</v>
      </c>
      <c r="B291" s="4">
        <v>29889</v>
      </c>
      <c r="C291">
        <v>72370</v>
      </c>
      <c r="D291">
        <v>34403</v>
      </c>
    </row>
    <row r="292" spans="1:4" x14ac:dyDescent="0.25">
      <c r="A292" s="2">
        <v>44060</v>
      </c>
      <c r="B292" s="4">
        <v>35856</v>
      </c>
      <c r="C292">
        <v>89886</v>
      </c>
      <c r="D292">
        <v>39542</v>
      </c>
    </row>
    <row r="293" spans="1:4" x14ac:dyDescent="0.25">
      <c r="A293" s="2">
        <v>44061</v>
      </c>
      <c r="B293" s="4">
        <v>29795</v>
      </c>
      <c r="C293">
        <v>86419</v>
      </c>
      <c r="D293">
        <v>34983</v>
      </c>
    </row>
    <row r="294" spans="1:4" x14ac:dyDescent="0.25">
      <c r="A294" s="2">
        <v>44062</v>
      </c>
      <c r="B294" s="4">
        <v>36386</v>
      </c>
      <c r="C294">
        <v>96150</v>
      </c>
      <c r="D294">
        <v>34573</v>
      </c>
    </row>
    <row r="295" spans="1:4" x14ac:dyDescent="0.25">
      <c r="A295" s="2">
        <v>44063</v>
      </c>
      <c r="B295" s="4">
        <v>36303</v>
      </c>
      <c r="C295">
        <v>114003</v>
      </c>
      <c r="D295">
        <v>21320</v>
      </c>
    </row>
    <row r="296" spans="1:4" x14ac:dyDescent="0.25">
      <c r="A296" s="2">
        <v>44064</v>
      </c>
      <c r="B296" s="4">
        <v>35851</v>
      </c>
      <c r="C296">
        <v>108927</v>
      </c>
      <c r="D296">
        <v>23040</v>
      </c>
    </row>
    <row r="297" spans="1:4" x14ac:dyDescent="0.25">
      <c r="A297" s="2">
        <v>44065</v>
      </c>
      <c r="B297" s="4">
        <v>36206</v>
      </c>
      <c r="C297">
        <v>109045</v>
      </c>
      <c r="D297">
        <v>22414</v>
      </c>
    </row>
    <row r="298" spans="1:4" x14ac:dyDescent="0.25">
      <c r="A298" s="2">
        <v>44066</v>
      </c>
      <c r="B298" s="4">
        <v>36064</v>
      </c>
      <c r="C298">
        <v>101386</v>
      </c>
      <c r="D298">
        <v>18405</v>
      </c>
    </row>
    <row r="299" spans="1:4" x14ac:dyDescent="0.25">
      <c r="A299" s="2">
        <v>44067</v>
      </c>
      <c r="B299" s="4">
        <v>32548</v>
      </c>
      <c r="C299">
        <v>96013</v>
      </c>
      <c r="D299">
        <v>19803</v>
      </c>
    </row>
    <row r="300" spans="1:4" x14ac:dyDescent="0.25">
      <c r="A300" s="2">
        <v>44068</v>
      </c>
      <c r="B300" s="4">
        <v>26870</v>
      </c>
      <c r="C300">
        <v>98126</v>
      </c>
      <c r="D300">
        <v>18772</v>
      </c>
    </row>
    <row r="301" spans="1:4" x14ac:dyDescent="0.25">
      <c r="A301" s="2">
        <v>44069</v>
      </c>
      <c r="B301" s="4">
        <v>31114</v>
      </c>
      <c r="C301">
        <v>97115</v>
      </c>
      <c r="D301">
        <v>20695</v>
      </c>
    </row>
    <row r="302" spans="1:4" x14ac:dyDescent="0.25">
      <c r="A302" s="2">
        <v>44070</v>
      </c>
      <c r="B302" s="4">
        <v>35622</v>
      </c>
      <c r="C302">
        <v>108496</v>
      </c>
      <c r="D302">
        <v>20391</v>
      </c>
    </row>
    <row r="303" spans="1:4" x14ac:dyDescent="0.25">
      <c r="A303" s="2">
        <v>44071</v>
      </c>
      <c r="B303" s="4">
        <v>37781</v>
      </c>
      <c r="C303">
        <v>136418</v>
      </c>
      <c r="D303">
        <v>21569</v>
      </c>
    </row>
    <row r="304" spans="1:4" x14ac:dyDescent="0.25">
      <c r="A304" s="2">
        <v>44072</v>
      </c>
      <c r="B304" s="4">
        <v>34359</v>
      </c>
      <c r="C304">
        <v>117455</v>
      </c>
      <c r="D304">
        <v>22796</v>
      </c>
    </row>
    <row r="305" spans="1:4" x14ac:dyDescent="0.25">
      <c r="A305" s="2">
        <v>44073</v>
      </c>
      <c r="B305" s="4">
        <v>36541</v>
      </c>
      <c r="C305">
        <v>116901</v>
      </c>
      <c r="D305">
        <v>19010</v>
      </c>
    </row>
    <row r="306" spans="1:4" x14ac:dyDescent="0.25">
      <c r="A306" s="2">
        <v>44074</v>
      </c>
      <c r="B306" s="4">
        <v>36064</v>
      </c>
      <c r="C306">
        <v>115731</v>
      </c>
      <c r="D306">
        <v>20956</v>
      </c>
    </row>
    <row r="307" spans="1:4" x14ac:dyDescent="0.25">
      <c r="A307" s="2">
        <v>44075</v>
      </c>
      <c r="B307" s="4">
        <v>30573</v>
      </c>
      <c r="C307">
        <v>118569</v>
      </c>
      <c r="D307">
        <v>23262</v>
      </c>
    </row>
    <row r="308" spans="1:4" x14ac:dyDescent="0.25">
      <c r="A308" s="2">
        <v>44076</v>
      </c>
      <c r="B308" s="4">
        <v>36983</v>
      </c>
      <c r="C308">
        <v>113474</v>
      </c>
      <c r="D308">
        <v>21394</v>
      </c>
    </row>
    <row r="309" spans="1:4" x14ac:dyDescent="0.25">
      <c r="A309" s="2">
        <v>44077</v>
      </c>
      <c r="B309" s="4">
        <v>43871</v>
      </c>
      <c r="C309">
        <v>119601</v>
      </c>
      <c r="D309">
        <v>21356</v>
      </c>
    </row>
    <row r="310" spans="1:4" x14ac:dyDescent="0.25">
      <c r="A310" s="2">
        <v>44078</v>
      </c>
      <c r="B310" s="4">
        <v>37968</v>
      </c>
      <c r="C310">
        <v>98844</v>
      </c>
      <c r="D310">
        <v>24070</v>
      </c>
    </row>
    <row r="311" spans="1:4" x14ac:dyDescent="0.25">
      <c r="A311" s="2">
        <v>44079</v>
      </c>
      <c r="B311" s="4">
        <v>31400</v>
      </c>
      <c r="C311">
        <v>91976</v>
      </c>
      <c r="D311">
        <v>36461</v>
      </c>
    </row>
    <row r="312" spans="1:4" x14ac:dyDescent="0.25">
      <c r="A312" s="2">
        <v>44080</v>
      </c>
      <c r="B312" s="4">
        <v>31004</v>
      </c>
      <c r="C312">
        <v>80865</v>
      </c>
      <c r="D312">
        <v>36548</v>
      </c>
    </row>
    <row r="313" spans="1:4" x14ac:dyDescent="0.25">
      <c r="A313" s="2">
        <v>44081</v>
      </c>
      <c r="B313" s="4">
        <v>30856</v>
      </c>
      <c r="C313">
        <v>80620</v>
      </c>
      <c r="D313">
        <v>34184</v>
      </c>
    </row>
    <row r="314" spans="1:4" x14ac:dyDescent="0.25">
      <c r="A314" s="2">
        <v>44082</v>
      </c>
      <c r="B314" s="4">
        <v>27583</v>
      </c>
      <c r="C314">
        <v>87259</v>
      </c>
      <c r="D314">
        <v>21649</v>
      </c>
    </row>
    <row r="315" spans="1:4" x14ac:dyDescent="0.25">
      <c r="A315" s="2">
        <v>44083</v>
      </c>
      <c r="B315" s="4">
        <v>26259</v>
      </c>
      <c r="C315">
        <v>98535</v>
      </c>
      <c r="D315">
        <v>22266</v>
      </c>
    </row>
    <row r="316" spans="1:4" x14ac:dyDescent="0.25">
      <c r="A316" s="2">
        <v>44084</v>
      </c>
      <c r="B316" s="4">
        <v>26429</v>
      </c>
      <c r="C316">
        <v>88628</v>
      </c>
      <c r="D316">
        <v>20017</v>
      </c>
    </row>
    <row r="317" spans="1:4" x14ac:dyDescent="0.25">
      <c r="A317" s="2">
        <v>44085</v>
      </c>
      <c r="B317" s="4">
        <v>21956</v>
      </c>
      <c r="C317">
        <v>68177</v>
      </c>
      <c r="D317">
        <v>17154</v>
      </c>
    </row>
    <row r="318" spans="1:4" x14ac:dyDescent="0.25">
      <c r="A318" s="2">
        <v>44086</v>
      </c>
      <c r="B318" s="4">
        <v>23030</v>
      </c>
      <c r="C318">
        <v>74788</v>
      </c>
      <c r="D318">
        <v>18349</v>
      </c>
    </row>
    <row r="319" spans="1:4" x14ac:dyDescent="0.25">
      <c r="A319" s="2">
        <v>44087</v>
      </c>
      <c r="B319" s="4">
        <v>22017</v>
      </c>
      <c r="C319">
        <v>74898</v>
      </c>
      <c r="D319">
        <v>17954</v>
      </c>
    </row>
    <row r="320" spans="1:4" x14ac:dyDescent="0.25">
      <c r="A320" s="2">
        <v>44088</v>
      </c>
      <c r="B320" s="4">
        <v>24753</v>
      </c>
      <c r="C320">
        <v>89018</v>
      </c>
      <c r="D320">
        <v>20055</v>
      </c>
    </row>
    <row r="321" spans="1:4" x14ac:dyDescent="0.25">
      <c r="A321" s="2">
        <v>44089</v>
      </c>
      <c r="B321" s="4">
        <v>27062</v>
      </c>
      <c r="C321">
        <v>98485</v>
      </c>
      <c r="D321">
        <v>22960</v>
      </c>
    </row>
    <row r="322" spans="1:4" x14ac:dyDescent="0.25">
      <c r="A322" s="2">
        <v>44090</v>
      </c>
      <c r="B322" s="4">
        <v>26432</v>
      </c>
      <c r="C322">
        <v>93609</v>
      </c>
      <c r="D322">
        <v>21793</v>
      </c>
    </row>
    <row r="323" spans="1:4" x14ac:dyDescent="0.25">
      <c r="A323" s="2">
        <v>44091</v>
      </c>
      <c r="B323" s="4">
        <v>21963</v>
      </c>
      <c r="C323">
        <v>88256</v>
      </c>
      <c r="D323">
        <v>20137</v>
      </c>
    </row>
    <row r="324" spans="1:4" x14ac:dyDescent="0.25">
      <c r="A324" s="2">
        <v>44092</v>
      </c>
      <c r="B324" s="4">
        <v>28554</v>
      </c>
      <c r="C324">
        <v>107003</v>
      </c>
      <c r="D324">
        <v>20309</v>
      </c>
    </row>
    <row r="325" spans="1:4" x14ac:dyDescent="0.25">
      <c r="A325" s="2">
        <v>44093</v>
      </c>
      <c r="B325" s="4">
        <v>26601</v>
      </c>
      <c r="C325">
        <v>85490</v>
      </c>
      <c r="D325">
        <v>19510</v>
      </c>
    </row>
    <row r="326" spans="1:4" x14ac:dyDescent="0.25">
      <c r="A326" s="2">
        <v>44094</v>
      </c>
      <c r="B326" s="4">
        <v>20594</v>
      </c>
      <c r="C326">
        <v>63563</v>
      </c>
      <c r="D326">
        <v>17086</v>
      </c>
    </row>
    <row r="327" spans="1:4" x14ac:dyDescent="0.25">
      <c r="A327" s="2">
        <v>44095</v>
      </c>
      <c r="B327" s="4">
        <v>22552</v>
      </c>
      <c r="C327">
        <v>68630</v>
      </c>
      <c r="D327">
        <v>18305</v>
      </c>
    </row>
    <row r="328" spans="1:4" x14ac:dyDescent="0.25">
      <c r="A328" s="2">
        <v>44096</v>
      </c>
      <c r="B328" s="4">
        <v>22612</v>
      </c>
      <c r="C328">
        <v>72780</v>
      </c>
      <c r="D328">
        <v>19202</v>
      </c>
    </row>
    <row r="329" spans="1:4" x14ac:dyDescent="0.25">
      <c r="A329" s="2">
        <v>44097</v>
      </c>
      <c r="B329" s="4">
        <v>19804</v>
      </c>
      <c r="C329">
        <v>75737</v>
      </c>
      <c r="D329">
        <v>20245</v>
      </c>
    </row>
    <row r="330" spans="1:4" x14ac:dyDescent="0.25">
      <c r="A330" s="2">
        <v>44098</v>
      </c>
      <c r="B330" s="4">
        <v>36154</v>
      </c>
      <c r="C330">
        <v>76681</v>
      </c>
      <c r="D330">
        <v>18802</v>
      </c>
    </row>
    <row r="331" spans="1:4" x14ac:dyDescent="0.25">
      <c r="A331" s="2">
        <v>44099</v>
      </c>
      <c r="B331" s="4">
        <v>42772</v>
      </c>
      <c r="C331">
        <v>75903</v>
      </c>
      <c r="D331">
        <v>14980</v>
      </c>
    </row>
    <row r="332" spans="1:4" x14ac:dyDescent="0.25">
      <c r="A332" s="2">
        <v>44100</v>
      </c>
      <c r="B332" s="4">
        <v>39018</v>
      </c>
      <c r="C332">
        <v>70380</v>
      </c>
      <c r="D332">
        <v>15992</v>
      </c>
    </row>
    <row r="333" spans="1:4" x14ac:dyDescent="0.25">
      <c r="A333" s="2">
        <v>44101</v>
      </c>
      <c r="B333" s="4">
        <v>32723</v>
      </c>
      <c r="C333">
        <v>59017</v>
      </c>
      <c r="D333">
        <v>16861</v>
      </c>
    </row>
    <row r="334" spans="1:4" x14ac:dyDescent="0.25">
      <c r="A334" s="2">
        <v>44102</v>
      </c>
      <c r="B334" s="4">
        <v>35194</v>
      </c>
      <c r="C334">
        <v>67251</v>
      </c>
      <c r="D334">
        <v>18738</v>
      </c>
    </row>
    <row r="335" spans="1:4" x14ac:dyDescent="0.25">
      <c r="A335" s="2">
        <v>44103</v>
      </c>
      <c r="B335" s="4">
        <v>37328</v>
      </c>
      <c r="C335">
        <v>70340</v>
      </c>
      <c r="D335">
        <v>20845</v>
      </c>
    </row>
    <row r="336" spans="1:4" x14ac:dyDescent="0.25">
      <c r="A336" s="2">
        <v>44104</v>
      </c>
      <c r="B336" s="4">
        <v>36970</v>
      </c>
      <c r="C336">
        <v>75238</v>
      </c>
      <c r="D336">
        <v>18064</v>
      </c>
    </row>
    <row r="337" spans="1:4" x14ac:dyDescent="0.25">
      <c r="A337" s="2">
        <v>44105</v>
      </c>
      <c r="B337" s="4">
        <v>37864</v>
      </c>
      <c r="C337">
        <v>58545</v>
      </c>
      <c r="D337">
        <v>17289</v>
      </c>
    </row>
    <row r="338" spans="1:4" x14ac:dyDescent="0.25">
      <c r="A338" s="2">
        <v>44106</v>
      </c>
      <c r="B338" s="4">
        <v>42438</v>
      </c>
      <c r="C338">
        <v>69840</v>
      </c>
      <c r="D338">
        <v>17837</v>
      </c>
    </row>
    <row r="339" spans="1:4" x14ac:dyDescent="0.25">
      <c r="A339" s="2">
        <v>44107</v>
      </c>
      <c r="B339" s="4">
        <v>38690</v>
      </c>
      <c r="C339">
        <v>63056</v>
      </c>
      <c r="D339">
        <v>16147</v>
      </c>
    </row>
    <row r="340" spans="1:4" x14ac:dyDescent="0.25">
      <c r="A340" s="2">
        <v>44108</v>
      </c>
      <c r="B340" s="4">
        <v>38204</v>
      </c>
      <c r="C340">
        <v>56309</v>
      </c>
      <c r="D340">
        <v>15955</v>
      </c>
    </row>
    <row r="341" spans="1:4" x14ac:dyDescent="0.25">
      <c r="A341" s="2">
        <v>44109</v>
      </c>
      <c r="B341" s="4">
        <v>43639</v>
      </c>
      <c r="C341">
        <v>64812</v>
      </c>
      <c r="D341">
        <v>19218</v>
      </c>
    </row>
    <row r="342" spans="1:4" x14ac:dyDescent="0.25">
      <c r="A342" s="2">
        <v>44110</v>
      </c>
      <c r="B342" s="4">
        <v>46041</v>
      </c>
      <c r="C342">
        <v>69530</v>
      </c>
      <c r="D342">
        <v>20454</v>
      </c>
    </row>
    <row r="343" spans="1:4" x14ac:dyDescent="0.25">
      <c r="A343" s="2">
        <v>44111</v>
      </c>
      <c r="B343" s="4">
        <v>43704</v>
      </c>
      <c r="C343">
        <v>68080</v>
      </c>
      <c r="D343">
        <v>17972</v>
      </c>
    </row>
    <row r="344" spans="1:4" x14ac:dyDescent="0.25">
      <c r="A344" s="2">
        <v>44112</v>
      </c>
      <c r="B344" s="4">
        <v>43160</v>
      </c>
      <c r="C344">
        <v>64330</v>
      </c>
      <c r="D344">
        <v>17510</v>
      </c>
    </row>
    <row r="345" spans="1:4" x14ac:dyDescent="0.25">
      <c r="A345" s="2">
        <v>44113</v>
      </c>
      <c r="B345" s="4">
        <v>36744</v>
      </c>
      <c r="C345">
        <v>49951</v>
      </c>
      <c r="D345">
        <v>16794</v>
      </c>
    </row>
    <row r="346" spans="1:4" x14ac:dyDescent="0.25">
      <c r="A346" s="2">
        <v>44114</v>
      </c>
      <c r="B346" s="4">
        <v>38724</v>
      </c>
      <c r="C346">
        <v>50218</v>
      </c>
      <c r="D346">
        <v>17129</v>
      </c>
    </row>
    <row r="347" spans="1:4" x14ac:dyDescent="0.25">
      <c r="A347" s="2">
        <v>44115</v>
      </c>
      <c r="B347" s="4">
        <v>35516</v>
      </c>
      <c r="C347">
        <v>53516</v>
      </c>
      <c r="D347">
        <v>18520</v>
      </c>
    </row>
    <row r="348" spans="1:4" x14ac:dyDescent="0.25">
      <c r="A348" s="2">
        <v>44116</v>
      </c>
      <c r="B348" s="4">
        <v>35836</v>
      </c>
      <c r="C348">
        <v>59832</v>
      </c>
      <c r="D348">
        <v>18974</v>
      </c>
    </row>
    <row r="349" spans="1:4" x14ac:dyDescent="0.25">
      <c r="A349" s="2">
        <v>44117</v>
      </c>
      <c r="B349" s="4">
        <v>34901</v>
      </c>
      <c r="C349">
        <v>67987</v>
      </c>
      <c r="D349">
        <v>18909</v>
      </c>
    </row>
    <row r="350" spans="1:4" x14ac:dyDescent="0.25">
      <c r="A350" s="2">
        <v>44118</v>
      </c>
      <c r="B350" s="4">
        <v>33412</v>
      </c>
      <c r="C350">
        <v>56936</v>
      </c>
      <c r="D350">
        <v>16505</v>
      </c>
    </row>
    <row r="351" spans="1:4" x14ac:dyDescent="0.25">
      <c r="A351" s="2">
        <v>44119</v>
      </c>
      <c r="B351" s="4">
        <v>30582</v>
      </c>
      <c r="C351">
        <v>54509</v>
      </c>
      <c r="D351">
        <v>17734</v>
      </c>
    </row>
    <row r="352" spans="1:4" x14ac:dyDescent="0.25">
      <c r="A352" s="2">
        <v>44120</v>
      </c>
      <c r="B352" s="4">
        <v>32956</v>
      </c>
      <c r="C352">
        <v>55579</v>
      </c>
      <c r="D352">
        <v>15641</v>
      </c>
    </row>
    <row r="353" spans="1:4" x14ac:dyDescent="0.25">
      <c r="A353" s="2">
        <v>44121</v>
      </c>
      <c r="B353" s="4">
        <v>24554</v>
      </c>
      <c r="C353">
        <v>51391</v>
      </c>
      <c r="D353">
        <v>15527</v>
      </c>
    </row>
    <row r="354" spans="1:4" x14ac:dyDescent="0.25">
      <c r="A354" s="2">
        <v>44122</v>
      </c>
      <c r="B354" s="4">
        <v>21175</v>
      </c>
      <c r="C354">
        <v>48075</v>
      </c>
      <c r="D354">
        <v>14040</v>
      </c>
    </row>
    <row r="355" spans="1:4" x14ac:dyDescent="0.25">
      <c r="A355" s="2">
        <v>44123</v>
      </c>
      <c r="B355" s="4">
        <v>22032</v>
      </c>
      <c r="C355">
        <v>46686</v>
      </c>
      <c r="D355">
        <v>14863</v>
      </c>
    </row>
    <row r="356" spans="1:4" x14ac:dyDescent="0.25">
      <c r="A356" s="2">
        <v>44124</v>
      </c>
      <c r="B356" s="4">
        <v>19488</v>
      </c>
      <c r="C356">
        <v>46407</v>
      </c>
      <c r="D356">
        <v>14283</v>
      </c>
    </row>
    <row r="357" spans="1:4" x14ac:dyDescent="0.25">
      <c r="A357" s="2">
        <v>44125</v>
      </c>
      <c r="B357" s="4">
        <v>17674</v>
      </c>
      <c r="C357">
        <v>44709</v>
      </c>
      <c r="D357">
        <v>17801</v>
      </c>
    </row>
    <row r="358" spans="1:4" x14ac:dyDescent="0.25">
      <c r="A358" s="2">
        <v>44126</v>
      </c>
      <c r="B358" s="4">
        <v>18948</v>
      </c>
      <c r="C358">
        <v>54173</v>
      </c>
      <c r="D358">
        <v>15332</v>
      </c>
    </row>
    <row r="359" spans="1:4" x14ac:dyDescent="0.25">
      <c r="A359" s="2">
        <v>44127</v>
      </c>
      <c r="B359" s="4">
        <v>14510</v>
      </c>
      <c r="C359">
        <v>68640</v>
      </c>
      <c r="D359">
        <v>13232</v>
      </c>
    </row>
    <row r="360" spans="1:4" x14ac:dyDescent="0.25">
      <c r="A360" s="2">
        <v>44128</v>
      </c>
      <c r="B360" s="4">
        <v>14195</v>
      </c>
      <c r="C360">
        <v>61229</v>
      </c>
      <c r="D360">
        <v>15000</v>
      </c>
    </row>
    <row r="361" spans="1:4" x14ac:dyDescent="0.25">
      <c r="A361" s="2">
        <v>44129</v>
      </c>
      <c r="B361" s="4">
        <v>11831</v>
      </c>
      <c r="C361">
        <v>61464</v>
      </c>
      <c r="D361">
        <v>15047</v>
      </c>
    </row>
    <row r="362" spans="1:4" x14ac:dyDescent="0.25">
      <c r="A362" s="2">
        <v>44130</v>
      </c>
      <c r="B362" s="4">
        <v>11248</v>
      </c>
      <c r="C362">
        <v>67195</v>
      </c>
      <c r="D362">
        <v>17686</v>
      </c>
    </row>
    <row r="363" spans="1:4" x14ac:dyDescent="0.25">
      <c r="A363" s="2">
        <v>44131</v>
      </c>
      <c r="B363" s="4">
        <v>17027</v>
      </c>
      <c r="C363">
        <v>75215</v>
      </c>
      <c r="D363">
        <v>15436</v>
      </c>
    </row>
    <row r="364" spans="1:4" x14ac:dyDescent="0.25">
      <c r="A364" s="2">
        <v>44132</v>
      </c>
      <c r="B364" s="4">
        <v>36696</v>
      </c>
      <c r="C364">
        <v>83287</v>
      </c>
      <c r="D364">
        <v>19227</v>
      </c>
    </row>
    <row r="365" spans="1:4" x14ac:dyDescent="0.25">
      <c r="A365" s="2">
        <v>44133</v>
      </c>
      <c r="B365" s="4">
        <v>24215</v>
      </c>
      <c r="C365">
        <v>62322</v>
      </c>
      <c r="D365">
        <v>15960</v>
      </c>
    </row>
    <row r="366" spans="1:4" x14ac:dyDescent="0.25">
      <c r="A366" s="2">
        <v>44134</v>
      </c>
      <c r="B366" s="4">
        <v>20255</v>
      </c>
      <c r="C366">
        <v>76822</v>
      </c>
      <c r="D366">
        <v>17167</v>
      </c>
    </row>
  </sheetData>
  <mergeCells count="3">
    <mergeCell ref="G2:G4"/>
    <mergeCell ref="G5:G7"/>
    <mergeCell ref="G8:G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546A-6EC6-4AEC-8529-07FE23789737}">
  <dimension ref="B1:C1096"/>
  <sheetViews>
    <sheetView showGridLines="0" topLeftCell="A1077" workbookViewId="0">
      <selection activeCell="D1095" sqref="D1095"/>
    </sheetView>
  </sheetViews>
  <sheetFormatPr defaultRowHeight="15" x14ac:dyDescent="0.25"/>
  <sheetData>
    <row r="1" spans="2:3" x14ac:dyDescent="0.25">
      <c r="B1" s="140" t="s">
        <v>402</v>
      </c>
      <c r="C1" s="140" t="s">
        <v>412</v>
      </c>
    </row>
    <row r="2" spans="2:3" x14ac:dyDescent="0.25">
      <c r="B2" s="138">
        <v>43040</v>
      </c>
      <c r="C2" s="139"/>
    </row>
    <row r="3" spans="2:3" x14ac:dyDescent="0.25">
      <c r="B3" s="138">
        <v>43041</v>
      </c>
      <c r="C3" s="139">
        <v>6.9700000000000006</v>
      </c>
    </row>
    <row r="4" spans="2:3" x14ac:dyDescent="0.25">
      <c r="B4" s="138">
        <v>43042</v>
      </c>
      <c r="C4" s="139"/>
    </row>
    <row r="5" spans="2:3" x14ac:dyDescent="0.25">
      <c r="B5" s="138">
        <v>43043</v>
      </c>
      <c r="C5" s="139"/>
    </row>
    <row r="6" spans="2:3" x14ac:dyDescent="0.25">
      <c r="B6" s="138">
        <v>43044</v>
      </c>
      <c r="C6" s="139"/>
    </row>
    <row r="7" spans="2:3" x14ac:dyDescent="0.25">
      <c r="B7" s="138">
        <v>43045</v>
      </c>
      <c r="C7" s="139"/>
    </row>
    <row r="8" spans="2:3" x14ac:dyDescent="0.25">
      <c r="B8" s="138">
        <v>43046</v>
      </c>
      <c r="C8" s="139"/>
    </row>
    <row r="9" spans="2:3" x14ac:dyDescent="0.25">
      <c r="B9" s="138">
        <v>43047</v>
      </c>
      <c r="C9" s="139"/>
    </row>
    <row r="10" spans="2:3" x14ac:dyDescent="0.25">
      <c r="B10" s="138">
        <v>43048</v>
      </c>
      <c r="C10" s="139">
        <v>42.92</v>
      </c>
    </row>
    <row r="11" spans="2:3" x14ac:dyDescent="0.25">
      <c r="B11" s="138">
        <v>43049</v>
      </c>
      <c r="C11" s="139">
        <v>868.11999999999989</v>
      </c>
    </row>
    <row r="12" spans="2:3" x14ac:dyDescent="0.25">
      <c r="B12" s="138">
        <v>43050</v>
      </c>
      <c r="C12" s="139">
        <v>700.39</v>
      </c>
    </row>
    <row r="13" spans="2:3" x14ac:dyDescent="0.25">
      <c r="B13" s="138">
        <v>43051</v>
      </c>
      <c r="C13" s="139">
        <v>391.49000000000007</v>
      </c>
    </row>
    <row r="14" spans="2:3" x14ac:dyDescent="0.25">
      <c r="B14" s="138">
        <v>43052</v>
      </c>
      <c r="C14" s="139">
        <v>126.78</v>
      </c>
    </row>
    <row r="15" spans="2:3" x14ac:dyDescent="0.25">
      <c r="B15" s="138">
        <v>43053</v>
      </c>
      <c r="C15" s="139">
        <v>206.67000000000002</v>
      </c>
    </row>
    <row r="16" spans="2:3" x14ac:dyDescent="0.25">
      <c r="B16" s="138">
        <v>43054</v>
      </c>
      <c r="C16" s="139">
        <v>223.63</v>
      </c>
    </row>
    <row r="17" spans="2:3" x14ac:dyDescent="0.25">
      <c r="B17" s="138">
        <v>43055</v>
      </c>
      <c r="C17" s="139">
        <v>127.77</v>
      </c>
    </row>
    <row r="18" spans="2:3" x14ac:dyDescent="0.25">
      <c r="B18" s="138">
        <v>43056</v>
      </c>
      <c r="C18" s="139">
        <v>777.01000000000022</v>
      </c>
    </row>
    <row r="19" spans="2:3" x14ac:dyDescent="0.25">
      <c r="B19" s="138">
        <v>43057</v>
      </c>
      <c r="C19" s="139">
        <v>1218.0100000000002</v>
      </c>
    </row>
    <row r="20" spans="2:3" x14ac:dyDescent="0.25">
      <c r="B20" s="138">
        <v>43058</v>
      </c>
      <c r="C20" s="139">
        <v>569.42000000000007</v>
      </c>
    </row>
    <row r="21" spans="2:3" x14ac:dyDescent="0.25">
      <c r="B21" s="138">
        <v>43059</v>
      </c>
      <c r="C21" s="139">
        <v>382.58000000000004</v>
      </c>
    </row>
    <row r="22" spans="2:3" x14ac:dyDescent="0.25">
      <c r="B22" s="138">
        <v>43060</v>
      </c>
      <c r="C22" s="139">
        <v>522.60000000000014</v>
      </c>
    </row>
    <row r="23" spans="2:3" x14ac:dyDescent="0.25">
      <c r="B23" s="138">
        <v>43061</v>
      </c>
      <c r="C23" s="139">
        <v>343.70000000000005</v>
      </c>
    </row>
    <row r="24" spans="2:3" x14ac:dyDescent="0.25">
      <c r="B24" s="138">
        <v>43062</v>
      </c>
      <c r="C24" s="139">
        <v>486.31000000000012</v>
      </c>
    </row>
    <row r="25" spans="2:3" x14ac:dyDescent="0.25">
      <c r="B25" s="138">
        <v>43063</v>
      </c>
      <c r="C25" s="139">
        <v>985.42000000000007</v>
      </c>
    </row>
    <row r="26" spans="2:3" x14ac:dyDescent="0.25">
      <c r="B26" s="138">
        <v>43064</v>
      </c>
      <c r="C26" s="139">
        <v>639.30000000000018</v>
      </c>
    </row>
    <row r="27" spans="2:3" x14ac:dyDescent="0.25">
      <c r="B27" s="138">
        <v>43065</v>
      </c>
      <c r="C27" s="139">
        <v>485.46000000000009</v>
      </c>
    </row>
    <row r="28" spans="2:3" x14ac:dyDescent="0.25">
      <c r="B28" s="138">
        <v>43066</v>
      </c>
      <c r="C28" s="139">
        <v>620.5100000000001</v>
      </c>
    </row>
    <row r="29" spans="2:3" x14ac:dyDescent="0.25">
      <c r="B29" s="138">
        <v>43067</v>
      </c>
      <c r="C29" s="139">
        <v>660.4</v>
      </c>
    </row>
    <row r="30" spans="2:3" x14ac:dyDescent="0.25">
      <c r="B30" s="138">
        <v>43068</v>
      </c>
      <c r="C30" s="139">
        <v>533.46</v>
      </c>
    </row>
    <row r="31" spans="2:3" x14ac:dyDescent="0.25">
      <c r="B31" s="138">
        <v>43069</v>
      </c>
      <c r="C31" s="139">
        <v>513.38000000000011</v>
      </c>
    </row>
    <row r="32" spans="2:3" x14ac:dyDescent="0.25">
      <c r="B32" s="138">
        <v>43070</v>
      </c>
      <c r="C32" s="139">
        <v>1039</v>
      </c>
    </row>
    <row r="33" spans="2:3" x14ac:dyDescent="0.25">
      <c r="B33" s="138">
        <v>43071</v>
      </c>
      <c r="C33" s="139">
        <v>744.03</v>
      </c>
    </row>
    <row r="34" spans="2:3" x14ac:dyDescent="0.25">
      <c r="B34" s="138">
        <v>43072</v>
      </c>
      <c r="C34" s="139">
        <v>933.98000000000025</v>
      </c>
    </row>
    <row r="35" spans="2:3" x14ac:dyDescent="0.25">
      <c r="B35" s="138">
        <v>43073</v>
      </c>
      <c r="C35" s="139">
        <v>954.90000000000032</v>
      </c>
    </row>
    <row r="36" spans="2:3" x14ac:dyDescent="0.25">
      <c r="B36" s="138">
        <v>43074</v>
      </c>
      <c r="C36" s="139">
        <v>693.30000000000007</v>
      </c>
    </row>
    <row r="37" spans="2:3" x14ac:dyDescent="0.25">
      <c r="B37" s="138">
        <v>43075</v>
      </c>
      <c r="C37" s="139">
        <v>903.0400000000003</v>
      </c>
    </row>
    <row r="38" spans="2:3" x14ac:dyDescent="0.25">
      <c r="B38" s="138">
        <v>43076</v>
      </c>
      <c r="C38" s="139">
        <v>690.0300000000002</v>
      </c>
    </row>
    <row r="39" spans="2:3" x14ac:dyDescent="0.25">
      <c r="B39" s="138">
        <v>43077</v>
      </c>
      <c r="C39" s="139">
        <v>2075.3900000000003</v>
      </c>
    </row>
    <row r="40" spans="2:3" x14ac:dyDescent="0.25">
      <c r="B40" s="138">
        <v>43078</v>
      </c>
      <c r="C40" s="139">
        <v>1179.5800000000004</v>
      </c>
    </row>
    <row r="41" spans="2:3" x14ac:dyDescent="0.25">
      <c r="B41" s="138">
        <v>43079</v>
      </c>
      <c r="C41" s="139">
        <v>1100.6700000000003</v>
      </c>
    </row>
    <row r="42" spans="2:3" x14ac:dyDescent="0.25">
      <c r="B42" s="138">
        <v>43080</v>
      </c>
      <c r="C42" s="139">
        <v>1342.6300000000003</v>
      </c>
    </row>
    <row r="43" spans="2:3" x14ac:dyDescent="0.25">
      <c r="B43" s="138">
        <v>43081</v>
      </c>
      <c r="C43" s="139">
        <v>1398.8200000000004</v>
      </c>
    </row>
    <row r="44" spans="2:3" x14ac:dyDescent="0.25">
      <c r="B44" s="138">
        <v>43082</v>
      </c>
      <c r="C44" s="139">
        <v>1136.1500000000003</v>
      </c>
    </row>
    <row r="45" spans="2:3" x14ac:dyDescent="0.25">
      <c r="B45" s="138">
        <v>43083</v>
      </c>
      <c r="C45" s="139">
        <v>1245.8500000000001</v>
      </c>
    </row>
    <row r="46" spans="2:3" x14ac:dyDescent="0.25">
      <c r="B46" s="138">
        <v>43084</v>
      </c>
      <c r="C46" s="139">
        <v>1856.7100000000003</v>
      </c>
    </row>
    <row r="47" spans="2:3" x14ac:dyDescent="0.25">
      <c r="B47" s="138">
        <v>43085</v>
      </c>
      <c r="C47" s="139">
        <v>1500.94</v>
      </c>
    </row>
    <row r="48" spans="2:3" x14ac:dyDescent="0.25">
      <c r="B48" s="138">
        <v>43086</v>
      </c>
      <c r="C48" s="139">
        <v>1737.6900000000003</v>
      </c>
    </row>
    <row r="49" spans="2:3" x14ac:dyDescent="0.25">
      <c r="B49" s="138">
        <v>43087</v>
      </c>
      <c r="C49" s="139">
        <v>1521.9</v>
      </c>
    </row>
    <row r="50" spans="2:3" x14ac:dyDescent="0.25">
      <c r="B50" s="138">
        <v>43088</v>
      </c>
      <c r="C50" s="139">
        <v>676.12999999999988</v>
      </c>
    </row>
    <row r="51" spans="2:3" x14ac:dyDescent="0.25">
      <c r="B51" s="138">
        <v>43089</v>
      </c>
      <c r="C51" s="139">
        <v>1706.8600000000004</v>
      </c>
    </row>
    <row r="52" spans="2:3" x14ac:dyDescent="0.25">
      <c r="B52" s="138">
        <v>43090</v>
      </c>
      <c r="C52" s="139">
        <v>1249.9400000000005</v>
      </c>
    </row>
    <row r="53" spans="2:3" x14ac:dyDescent="0.25">
      <c r="B53" s="138">
        <v>43091</v>
      </c>
      <c r="C53" s="139">
        <v>1810.69</v>
      </c>
    </row>
    <row r="54" spans="2:3" x14ac:dyDescent="0.25">
      <c r="B54" s="138">
        <v>43092</v>
      </c>
      <c r="C54" s="139">
        <v>2086.4000000000005</v>
      </c>
    </row>
    <row r="55" spans="2:3" x14ac:dyDescent="0.25">
      <c r="B55" s="138">
        <v>43093</v>
      </c>
      <c r="C55" s="139">
        <v>1212.6200000000001</v>
      </c>
    </row>
    <row r="56" spans="2:3" x14ac:dyDescent="0.25">
      <c r="B56" s="138">
        <v>43094</v>
      </c>
      <c r="C56" s="139">
        <v>1630.5100000000002</v>
      </c>
    </row>
    <row r="57" spans="2:3" x14ac:dyDescent="0.25">
      <c r="B57" s="138">
        <v>43095</v>
      </c>
      <c r="C57" s="139">
        <v>1947.7200000000005</v>
      </c>
    </row>
    <row r="58" spans="2:3" x14ac:dyDescent="0.25">
      <c r="B58" s="138">
        <v>43096</v>
      </c>
      <c r="C58" s="139">
        <v>1575.6900000000007</v>
      </c>
    </row>
    <row r="59" spans="2:3" x14ac:dyDescent="0.25">
      <c r="B59" s="138">
        <v>43097</v>
      </c>
      <c r="C59" s="139">
        <v>2360.0200000000004</v>
      </c>
    </row>
    <row r="60" spans="2:3" x14ac:dyDescent="0.25">
      <c r="B60" s="138">
        <v>43098</v>
      </c>
      <c r="C60" s="139">
        <v>2319.06</v>
      </c>
    </row>
    <row r="61" spans="2:3" x14ac:dyDescent="0.25">
      <c r="B61" s="138">
        <v>43099</v>
      </c>
      <c r="C61" s="139">
        <v>2607.0000000000005</v>
      </c>
    </row>
    <row r="62" spans="2:3" x14ac:dyDescent="0.25">
      <c r="B62" s="138">
        <v>43100</v>
      </c>
      <c r="C62" s="139">
        <v>1907.4700000000005</v>
      </c>
    </row>
    <row r="63" spans="2:3" x14ac:dyDescent="0.25">
      <c r="B63" s="138">
        <v>43101</v>
      </c>
      <c r="C63" s="139">
        <v>2232.42</v>
      </c>
    </row>
    <row r="64" spans="2:3" x14ac:dyDescent="0.25">
      <c r="B64" s="138">
        <v>43102</v>
      </c>
      <c r="C64" s="139">
        <v>1306.7100000000003</v>
      </c>
    </row>
    <row r="65" spans="2:3" x14ac:dyDescent="0.25">
      <c r="B65" s="138">
        <v>43103</v>
      </c>
      <c r="C65" s="139">
        <v>1638.6400000000006</v>
      </c>
    </row>
    <row r="66" spans="2:3" x14ac:dyDescent="0.25">
      <c r="B66" s="138">
        <v>43104</v>
      </c>
      <c r="C66" s="139">
        <v>1096.9400000000003</v>
      </c>
    </row>
    <row r="67" spans="2:3" x14ac:dyDescent="0.25">
      <c r="B67" s="138">
        <v>43105</v>
      </c>
      <c r="C67" s="139">
        <v>2113.2600000000007</v>
      </c>
    </row>
    <row r="68" spans="2:3" x14ac:dyDescent="0.25">
      <c r="B68" s="138">
        <v>43106</v>
      </c>
      <c r="C68" s="139">
        <v>2166.2500000000005</v>
      </c>
    </row>
    <row r="69" spans="2:3" x14ac:dyDescent="0.25">
      <c r="B69" s="138">
        <v>43107</v>
      </c>
      <c r="C69" s="139">
        <v>2820.94</v>
      </c>
    </row>
    <row r="70" spans="2:3" x14ac:dyDescent="0.25">
      <c r="B70" s="138">
        <v>43108</v>
      </c>
      <c r="C70" s="139">
        <v>2069.5700000000006</v>
      </c>
    </row>
    <row r="71" spans="2:3" x14ac:dyDescent="0.25">
      <c r="B71" s="138">
        <v>43109</v>
      </c>
      <c r="C71" s="139">
        <v>1678.9700000000005</v>
      </c>
    </row>
    <row r="72" spans="2:3" x14ac:dyDescent="0.25">
      <c r="B72" s="138">
        <v>43110</v>
      </c>
      <c r="C72" s="139">
        <v>2203.9200000000005</v>
      </c>
    </row>
    <row r="73" spans="2:3" x14ac:dyDescent="0.25">
      <c r="B73" s="138">
        <v>43111</v>
      </c>
      <c r="C73" s="139">
        <v>2713.62</v>
      </c>
    </row>
    <row r="74" spans="2:3" x14ac:dyDescent="0.25">
      <c r="B74" s="138">
        <v>43112</v>
      </c>
      <c r="C74" s="139">
        <v>2646.24</v>
      </c>
    </row>
    <row r="75" spans="2:3" x14ac:dyDescent="0.25">
      <c r="B75" s="138">
        <v>43113</v>
      </c>
      <c r="C75" s="139">
        <v>2614.4599999999996</v>
      </c>
    </row>
    <row r="76" spans="2:3" x14ac:dyDescent="0.25">
      <c r="B76" s="138">
        <v>43114</v>
      </c>
      <c r="C76" s="139">
        <v>2665.3699999999994</v>
      </c>
    </row>
    <row r="77" spans="2:3" x14ac:dyDescent="0.25">
      <c r="B77" s="138">
        <v>43115</v>
      </c>
      <c r="C77" s="139">
        <v>2183.5600000000004</v>
      </c>
    </row>
    <row r="78" spans="2:3" x14ac:dyDescent="0.25">
      <c r="B78" s="138">
        <v>43116</v>
      </c>
      <c r="C78" s="139">
        <v>2470.5700000000002</v>
      </c>
    </row>
    <row r="79" spans="2:3" x14ac:dyDescent="0.25">
      <c r="B79" s="138">
        <v>43117</v>
      </c>
      <c r="C79" s="139">
        <v>2761.34</v>
      </c>
    </row>
    <row r="80" spans="2:3" x14ac:dyDescent="0.25">
      <c r="B80" s="138">
        <v>43118</v>
      </c>
      <c r="C80" s="139">
        <v>1823.5000000000007</v>
      </c>
    </row>
    <row r="81" spans="2:3" x14ac:dyDescent="0.25">
      <c r="B81" s="138">
        <v>43119</v>
      </c>
      <c r="C81" s="139">
        <v>2029.690000000001</v>
      </c>
    </row>
    <row r="82" spans="2:3" x14ac:dyDescent="0.25">
      <c r="B82" s="138">
        <v>43120</v>
      </c>
      <c r="C82" s="139">
        <v>1955.8300000000004</v>
      </c>
    </row>
    <row r="83" spans="2:3" x14ac:dyDescent="0.25">
      <c r="B83" s="138">
        <v>43121</v>
      </c>
      <c r="C83" s="139">
        <v>1912.1500000000005</v>
      </c>
    </row>
    <row r="84" spans="2:3" x14ac:dyDescent="0.25">
      <c r="B84" s="138">
        <v>43122</v>
      </c>
      <c r="C84" s="139">
        <v>1698.6200000000008</v>
      </c>
    </row>
    <row r="85" spans="2:3" x14ac:dyDescent="0.25">
      <c r="B85" s="138">
        <v>43123</v>
      </c>
      <c r="C85" s="139">
        <v>1473.6500000000005</v>
      </c>
    </row>
    <row r="86" spans="2:3" x14ac:dyDescent="0.25">
      <c r="B86" s="138">
        <v>43124</v>
      </c>
      <c r="C86" s="139">
        <v>2783.97</v>
      </c>
    </row>
    <row r="87" spans="2:3" x14ac:dyDescent="0.25">
      <c r="B87" s="138">
        <v>43125</v>
      </c>
      <c r="C87" s="139">
        <v>2679.23</v>
      </c>
    </row>
    <row r="88" spans="2:3" x14ac:dyDescent="0.25">
      <c r="B88" s="138">
        <v>43126</v>
      </c>
      <c r="C88" s="139">
        <v>3285.6599999999989</v>
      </c>
    </row>
    <row r="89" spans="2:3" x14ac:dyDescent="0.25">
      <c r="B89" s="138">
        <v>43127</v>
      </c>
      <c r="C89" s="139">
        <v>1834.1400000000006</v>
      </c>
    </row>
    <row r="90" spans="2:3" x14ac:dyDescent="0.25">
      <c r="B90" s="138">
        <v>43128</v>
      </c>
      <c r="C90" s="139">
        <v>1893.2100000000007</v>
      </c>
    </row>
    <row r="91" spans="2:3" x14ac:dyDescent="0.25">
      <c r="B91" s="138">
        <v>43129</v>
      </c>
      <c r="C91" s="139">
        <v>1997.2000000000007</v>
      </c>
    </row>
    <row r="92" spans="2:3" x14ac:dyDescent="0.25">
      <c r="B92" s="138">
        <v>43130</v>
      </c>
      <c r="C92" s="139">
        <v>1716.4800000000009</v>
      </c>
    </row>
    <row r="93" spans="2:3" x14ac:dyDescent="0.25">
      <c r="B93" s="138">
        <v>43131</v>
      </c>
      <c r="C93" s="139">
        <v>1915.4100000000008</v>
      </c>
    </row>
    <row r="94" spans="2:3" x14ac:dyDescent="0.25">
      <c r="B94" s="138">
        <v>43132</v>
      </c>
      <c r="C94" s="139">
        <v>2595.9399999999996</v>
      </c>
    </row>
    <row r="95" spans="2:3" x14ac:dyDescent="0.25">
      <c r="B95" s="138">
        <v>43133</v>
      </c>
      <c r="C95" s="139">
        <v>3652.1699999999992</v>
      </c>
    </row>
    <row r="96" spans="2:3" x14ac:dyDescent="0.25">
      <c r="B96" s="138">
        <v>43134</v>
      </c>
      <c r="C96" s="139">
        <v>2727.6800000000003</v>
      </c>
    </row>
    <row r="97" spans="2:3" x14ac:dyDescent="0.25">
      <c r="B97" s="138">
        <v>43135</v>
      </c>
      <c r="C97" s="139">
        <v>2607.63</v>
      </c>
    </row>
    <row r="98" spans="2:3" x14ac:dyDescent="0.25">
      <c r="B98" s="138">
        <v>43136</v>
      </c>
      <c r="C98" s="139">
        <v>2034.2600000000007</v>
      </c>
    </row>
    <row r="99" spans="2:3" x14ac:dyDescent="0.25">
      <c r="B99" s="138">
        <v>43137</v>
      </c>
      <c r="C99" s="139">
        <v>1425.38</v>
      </c>
    </row>
    <row r="100" spans="2:3" x14ac:dyDescent="0.25">
      <c r="B100" s="138">
        <v>43138</v>
      </c>
      <c r="C100" s="139">
        <v>2720.27</v>
      </c>
    </row>
    <row r="101" spans="2:3" x14ac:dyDescent="0.25">
      <c r="B101" s="138">
        <v>43139</v>
      </c>
      <c r="C101" s="139">
        <v>2365.0200000000004</v>
      </c>
    </row>
    <row r="102" spans="2:3" x14ac:dyDescent="0.25">
      <c r="B102" s="138">
        <v>43140</v>
      </c>
      <c r="C102" s="139">
        <v>3048.8299999999995</v>
      </c>
    </row>
    <row r="103" spans="2:3" x14ac:dyDescent="0.25">
      <c r="B103" s="138">
        <v>43141</v>
      </c>
      <c r="C103" s="139">
        <v>2634.9999999999995</v>
      </c>
    </row>
    <row r="104" spans="2:3" x14ac:dyDescent="0.25">
      <c r="B104" s="138">
        <v>43142</v>
      </c>
      <c r="C104" s="139">
        <v>2323.2000000000003</v>
      </c>
    </row>
    <row r="105" spans="2:3" x14ac:dyDescent="0.25">
      <c r="B105" s="138">
        <v>43143</v>
      </c>
      <c r="C105" s="139">
        <v>1818.6500000000005</v>
      </c>
    </row>
    <row r="106" spans="2:3" x14ac:dyDescent="0.25">
      <c r="B106" s="138">
        <v>43144</v>
      </c>
      <c r="C106" s="139">
        <v>2353.5100000000007</v>
      </c>
    </row>
    <row r="107" spans="2:3" x14ac:dyDescent="0.25">
      <c r="B107" s="138">
        <v>43145</v>
      </c>
      <c r="C107" s="139">
        <v>1753.4200000000008</v>
      </c>
    </row>
    <row r="108" spans="2:3" x14ac:dyDescent="0.25">
      <c r="B108" s="138">
        <v>43146</v>
      </c>
      <c r="C108" s="139">
        <v>1930.8600000000004</v>
      </c>
    </row>
    <row r="109" spans="2:3" x14ac:dyDescent="0.25">
      <c r="B109" s="138">
        <v>43147</v>
      </c>
      <c r="C109" s="139">
        <v>2437.62</v>
      </c>
    </row>
    <row r="110" spans="2:3" x14ac:dyDescent="0.25">
      <c r="B110" s="138">
        <v>43148</v>
      </c>
      <c r="C110" s="139">
        <v>2592.6499999999996</v>
      </c>
    </row>
    <row r="111" spans="2:3" x14ac:dyDescent="0.25">
      <c r="B111" s="138">
        <v>43149</v>
      </c>
      <c r="C111" s="139">
        <v>2056.8000000000002</v>
      </c>
    </row>
    <row r="112" spans="2:3" x14ac:dyDescent="0.25">
      <c r="B112" s="138">
        <v>43150</v>
      </c>
      <c r="C112" s="139">
        <v>1647.5200000000002</v>
      </c>
    </row>
    <row r="113" spans="2:3" x14ac:dyDescent="0.25">
      <c r="B113" s="138">
        <v>43151</v>
      </c>
      <c r="C113" s="139">
        <v>2169.7800000000002</v>
      </c>
    </row>
    <row r="114" spans="2:3" x14ac:dyDescent="0.25">
      <c r="B114" s="138">
        <v>43152</v>
      </c>
      <c r="C114" s="139">
        <v>2000.5700000000004</v>
      </c>
    </row>
    <row r="115" spans="2:3" x14ac:dyDescent="0.25">
      <c r="B115" s="138">
        <v>43153</v>
      </c>
      <c r="C115" s="139">
        <v>3763.9699999999993</v>
      </c>
    </row>
    <row r="116" spans="2:3" x14ac:dyDescent="0.25">
      <c r="B116" s="138">
        <v>43154</v>
      </c>
      <c r="C116" s="139">
        <v>3256.1099999999992</v>
      </c>
    </row>
    <row r="117" spans="2:3" x14ac:dyDescent="0.25">
      <c r="B117" s="138">
        <v>43155</v>
      </c>
      <c r="C117" s="139">
        <v>4326.1899999999978</v>
      </c>
    </row>
    <row r="118" spans="2:3" x14ac:dyDescent="0.25">
      <c r="B118" s="138">
        <v>43156</v>
      </c>
      <c r="C118" s="139">
        <v>4811.41</v>
      </c>
    </row>
    <row r="119" spans="2:3" x14ac:dyDescent="0.25">
      <c r="B119" s="138">
        <v>43157</v>
      </c>
      <c r="C119" s="139">
        <v>2225.0800000000004</v>
      </c>
    </row>
    <row r="120" spans="2:3" x14ac:dyDescent="0.25">
      <c r="B120" s="138">
        <v>43158</v>
      </c>
      <c r="C120" s="139">
        <v>3343.1399999999985</v>
      </c>
    </row>
    <row r="121" spans="2:3" x14ac:dyDescent="0.25">
      <c r="B121" s="138">
        <v>43159</v>
      </c>
      <c r="C121" s="139">
        <v>2649.36</v>
      </c>
    </row>
    <row r="122" spans="2:3" x14ac:dyDescent="0.25">
      <c r="B122" s="138">
        <v>43160</v>
      </c>
      <c r="C122" s="139">
        <v>3145.75</v>
      </c>
    </row>
    <row r="123" spans="2:3" x14ac:dyDescent="0.25">
      <c r="B123" s="138">
        <v>43161</v>
      </c>
      <c r="C123" s="139">
        <v>4763.5299999999988</v>
      </c>
    </row>
    <row r="124" spans="2:3" x14ac:dyDescent="0.25">
      <c r="B124" s="138">
        <v>43162</v>
      </c>
      <c r="C124" s="139">
        <v>4152.2699999999977</v>
      </c>
    </row>
    <row r="125" spans="2:3" x14ac:dyDescent="0.25">
      <c r="B125" s="138">
        <v>43163</v>
      </c>
      <c r="C125" s="139">
        <v>3073.9199999999996</v>
      </c>
    </row>
    <row r="126" spans="2:3" x14ac:dyDescent="0.25">
      <c r="B126" s="138">
        <v>43164</v>
      </c>
      <c r="C126" s="139">
        <v>3015.2199999999984</v>
      </c>
    </row>
    <row r="127" spans="2:3" x14ac:dyDescent="0.25">
      <c r="B127" s="138">
        <v>43165</v>
      </c>
      <c r="C127" s="139">
        <v>3322.75</v>
      </c>
    </row>
    <row r="128" spans="2:3" x14ac:dyDescent="0.25">
      <c r="B128" s="138">
        <v>43166</v>
      </c>
      <c r="C128" s="139">
        <v>3294.7399999999989</v>
      </c>
    </row>
    <row r="129" spans="2:3" x14ac:dyDescent="0.25">
      <c r="B129" s="138">
        <v>43167</v>
      </c>
      <c r="C129" s="139">
        <v>4237.7299999999977</v>
      </c>
    </row>
    <row r="130" spans="2:3" x14ac:dyDescent="0.25">
      <c r="B130" s="138">
        <v>43168</v>
      </c>
      <c r="C130" s="139">
        <v>3198.47</v>
      </c>
    </row>
    <row r="131" spans="2:3" x14ac:dyDescent="0.25">
      <c r="B131" s="138">
        <v>43169</v>
      </c>
      <c r="C131" s="139">
        <v>3277.47</v>
      </c>
    </row>
    <row r="132" spans="2:3" x14ac:dyDescent="0.25">
      <c r="B132" s="138">
        <v>43170</v>
      </c>
      <c r="C132" s="139">
        <v>4622.9599999999982</v>
      </c>
    </row>
    <row r="133" spans="2:3" x14ac:dyDescent="0.25">
      <c r="B133" s="138">
        <v>43171</v>
      </c>
      <c r="C133" s="139">
        <v>4354.7399999999971</v>
      </c>
    </row>
    <row r="134" spans="2:3" x14ac:dyDescent="0.25">
      <c r="B134" s="138">
        <v>43172</v>
      </c>
      <c r="C134" s="139">
        <v>4219.3999999999978</v>
      </c>
    </row>
    <row r="135" spans="2:3" x14ac:dyDescent="0.25">
      <c r="B135" s="138">
        <v>43173</v>
      </c>
      <c r="C135" s="139">
        <v>4963.3899999999949</v>
      </c>
    </row>
    <row r="136" spans="2:3" x14ac:dyDescent="0.25">
      <c r="B136" s="138">
        <v>43174</v>
      </c>
      <c r="C136" s="139">
        <v>4760.9799999999987</v>
      </c>
    </row>
    <row r="137" spans="2:3" x14ac:dyDescent="0.25">
      <c r="B137" s="138">
        <v>43175</v>
      </c>
      <c r="C137" s="139">
        <v>6623.199999999998</v>
      </c>
    </row>
    <row r="138" spans="2:3" x14ac:dyDescent="0.25">
      <c r="B138" s="138">
        <v>43176</v>
      </c>
      <c r="C138" s="139">
        <v>3736.4599999999973</v>
      </c>
    </row>
    <row r="139" spans="2:3" x14ac:dyDescent="0.25">
      <c r="B139" s="138">
        <v>43177</v>
      </c>
      <c r="C139" s="139">
        <v>5040.5199999999968</v>
      </c>
    </row>
    <row r="140" spans="2:3" x14ac:dyDescent="0.25">
      <c r="B140" s="138">
        <v>43178</v>
      </c>
      <c r="C140" s="139">
        <v>3801.9099999999971</v>
      </c>
    </row>
    <row r="141" spans="2:3" x14ac:dyDescent="0.25">
      <c r="B141" s="138">
        <v>43179</v>
      </c>
      <c r="C141" s="139">
        <v>3884.2899999999981</v>
      </c>
    </row>
    <row r="142" spans="2:3" x14ac:dyDescent="0.25">
      <c r="B142" s="138">
        <v>43180</v>
      </c>
      <c r="C142" s="139">
        <v>3791.8099999999977</v>
      </c>
    </row>
    <row r="143" spans="2:3" x14ac:dyDescent="0.25">
      <c r="B143" s="138">
        <v>43181</v>
      </c>
      <c r="C143" s="139">
        <v>4386.5099999999966</v>
      </c>
    </row>
    <row r="144" spans="2:3" x14ac:dyDescent="0.25">
      <c r="B144" s="138">
        <v>43182</v>
      </c>
      <c r="C144" s="139">
        <v>6341.9699999999957</v>
      </c>
    </row>
    <row r="145" spans="2:3" x14ac:dyDescent="0.25">
      <c r="B145" s="138">
        <v>43183</v>
      </c>
      <c r="C145" s="139">
        <v>5263.2799999999952</v>
      </c>
    </row>
    <row r="146" spans="2:3" x14ac:dyDescent="0.25">
      <c r="B146" s="138">
        <v>43184</v>
      </c>
      <c r="C146" s="139">
        <v>3746.9599999999991</v>
      </c>
    </row>
    <row r="147" spans="2:3" x14ac:dyDescent="0.25">
      <c r="B147" s="138">
        <v>43185</v>
      </c>
      <c r="C147" s="139">
        <v>3325.6399999999976</v>
      </c>
    </row>
    <row r="148" spans="2:3" x14ac:dyDescent="0.25">
      <c r="B148" s="138">
        <v>43186</v>
      </c>
      <c r="C148" s="139">
        <v>4059.2399999999989</v>
      </c>
    </row>
    <row r="149" spans="2:3" x14ac:dyDescent="0.25">
      <c r="B149" s="138">
        <v>43187</v>
      </c>
      <c r="C149" s="139">
        <v>4985.149999999996</v>
      </c>
    </row>
    <row r="150" spans="2:3" x14ac:dyDescent="0.25">
      <c r="B150" s="138">
        <v>43188</v>
      </c>
      <c r="C150" s="139">
        <v>4616.8199999999961</v>
      </c>
    </row>
    <row r="151" spans="2:3" x14ac:dyDescent="0.25">
      <c r="B151" s="138">
        <v>43189</v>
      </c>
      <c r="C151" s="139">
        <v>4888.2299999999959</v>
      </c>
    </row>
    <row r="152" spans="2:3" x14ac:dyDescent="0.25">
      <c r="B152" s="138">
        <v>43190</v>
      </c>
      <c r="C152" s="139">
        <v>4768.1199999999963</v>
      </c>
    </row>
    <row r="153" spans="2:3" x14ac:dyDescent="0.25">
      <c r="B153" s="138">
        <v>43191</v>
      </c>
      <c r="C153" s="139">
        <v>4942.5999999999976</v>
      </c>
    </row>
    <row r="154" spans="2:3" x14ac:dyDescent="0.25">
      <c r="B154" s="138">
        <v>43192</v>
      </c>
      <c r="C154" s="139">
        <v>3482.5899999999979</v>
      </c>
    </row>
    <row r="155" spans="2:3" x14ac:dyDescent="0.25">
      <c r="B155" s="138">
        <v>43193</v>
      </c>
      <c r="C155" s="139">
        <v>4622.5299999999961</v>
      </c>
    </row>
    <row r="156" spans="2:3" x14ac:dyDescent="0.25">
      <c r="B156" s="138">
        <v>43194</v>
      </c>
      <c r="C156" s="139">
        <v>4161.1299999999965</v>
      </c>
    </row>
    <row r="157" spans="2:3" x14ac:dyDescent="0.25">
      <c r="B157" s="138">
        <v>43195</v>
      </c>
      <c r="C157" s="139">
        <v>4539.4899999999952</v>
      </c>
    </row>
    <row r="158" spans="2:3" x14ac:dyDescent="0.25">
      <c r="B158" s="138">
        <v>43196</v>
      </c>
      <c r="C158" s="139">
        <v>5473.6199999999963</v>
      </c>
    </row>
    <row r="159" spans="2:3" x14ac:dyDescent="0.25">
      <c r="B159" s="138">
        <v>43197</v>
      </c>
      <c r="C159" s="139">
        <v>4917.2899999999954</v>
      </c>
    </row>
    <row r="160" spans="2:3" x14ac:dyDescent="0.25">
      <c r="B160" s="138">
        <v>43198</v>
      </c>
      <c r="C160" s="139">
        <v>4490.6299999999965</v>
      </c>
    </row>
    <row r="161" spans="2:3" x14ac:dyDescent="0.25">
      <c r="B161" s="138">
        <v>43199</v>
      </c>
      <c r="C161" s="139">
        <v>4146.279999999997</v>
      </c>
    </row>
    <row r="162" spans="2:3" x14ac:dyDescent="0.25">
      <c r="B162" s="138">
        <v>43200</v>
      </c>
      <c r="C162" s="139">
        <v>6254.279999999997</v>
      </c>
    </row>
    <row r="163" spans="2:3" x14ac:dyDescent="0.25">
      <c r="B163" s="138">
        <v>43201</v>
      </c>
      <c r="C163" s="139">
        <v>3533.2799999999975</v>
      </c>
    </row>
    <row r="164" spans="2:3" x14ac:dyDescent="0.25">
      <c r="B164" s="138">
        <v>43202</v>
      </c>
      <c r="C164" s="139">
        <v>4929.5099999999948</v>
      </c>
    </row>
    <row r="165" spans="2:3" x14ac:dyDescent="0.25">
      <c r="B165" s="138">
        <v>43203</v>
      </c>
      <c r="C165" s="139">
        <v>6167.309999999994</v>
      </c>
    </row>
    <row r="166" spans="2:3" x14ac:dyDescent="0.25">
      <c r="B166" s="138">
        <v>43204</v>
      </c>
      <c r="C166" s="139">
        <v>6289.0899999999901</v>
      </c>
    </row>
    <row r="167" spans="2:3" x14ac:dyDescent="0.25">
      <c r="B167" s="138">
        <v>43205</v>
      </c>
      <c r="C167" s="139">
        <v>5289.9699999999957</v>
      </c>
    </row>
    <row r="168" spans="2:3" x14ac:dyDescent="0.25">
      <c r="B168" s="138">
        <v>43206</v>
      </c>
      <c r="C168" s="139">
        <v>4370.5299999999943</v>
      </c>
    </row>
    <row r="169" spans="2:3" x14ac:dyDescent="0.25">
      <c r="B169" s="138">
        <v>43207</v>
      </c>
      <c r="C169" s="139">
        <v>5473.2199999999948</v>
      </c>
    </row>
    <row r="170" spans="2:3" x14ac:dyDescent="0.25">
      <c r="B170" s="138">
        <v>43208</v>
      </c>
      <c r="C170" s="139">
        <v>4187.4299999999948</v>
      </c>
    </row>
    <row r="171" spans="2:3" x14ac:dyDescent="0.25">
      <c r="B171" s="138">
        <v>43209</v>
      </c>
      <c r="C171" s="139">
        <v>5855.1999999999953</v>
      </c>
    </row>
    <row r="172" spans="2:3" x14ac:dyDescent="0.25">
      <c r="B172" s="138">
        <v>43210</v>
      </c>
      <c r="C172" s="139">
        <v>6266.5899999999938</v>
      </c>
    </row>
    <row r="173" spans="2:3" x14ac:dyDescent="0.25">
      <c r="B173" s="138">
        <v>43211</v>
      </c>
      <c r="C173" s="139">
        <v>6298.5799999999954</v>
      </c>
    </row>
    <row r="174" spans="2:3" x14ac:dyDescent="0.25">
      <c r="B174" s="138">
        <v>43212</v>
      </c>
      <c r="C174" s="139">
        <v>4257.2599999999975</v>
      </c>
    </row>
    <row r="175" spans="2:3" x14ac:dyDescent="0.25">
      <c r="B175" s="138">
        <v>43213</v>
      </c>
      <c r="C175" s="139">
        <v>3715.1299999999974</v>
      </c>
    </row>
    <row r="176" spans="2:3" x14ac:dyDescent="0.25">
      <c r="B176" s="138">
        <v>43214</v>
      </c>
      <c r="C176" s="139">
        <v>4876.779999999997</v>
      </c>
    </row>
    <row r="177" spans="2:3" x14ac:dyDescent="0.25">
      <c r="B177" s="138">
        <v>43215</v>
      </c>
      <c r="C177" s="139">
        <v>4606.7699999999977</v>
      </c>
    </row>
    <row r="178" spans="2:3" x14ac:dyDescent="0.25">
      <c r="B178" s="138">
        <v>43216</v>
      </c>
      <c r="C178" s="139">
        <v>4390.279999999997</v>
      </c>
    </row>
    <row r="179" spans="2:3" x14ac:dyDescent="0.25">
      <c r="B179" s="138">
        <v>43217</v>
      </c>
      <c r="C179" s="139">
        <v>5442.3899999999958</v>
      </c>
    </row>
    <row r="180" spans="2:3" x14ac:dyDescent="0.25">
      <c r="B180" s="138">
        <v>43218</v>
      </c>
      <c r="C180" s="139">
        <v>5486.6799999999967</v>
      </c>
    </row>
    <row r="181" spans="2:3" x14ac:dyDescent="0.25">
      <c r="B181" s="138">
        <v>43219</v>
      </c>
      <c r="C181" s="139">
        <v>4569.7699999999959</v>
      </c>
    </row>
    <row r="182" spans="2:3" x14ac:dyDescent="0.25">
      <c r="B182" s="138">
        <v>43220</v>
      </c>
      <c r="C182" s="139">
        <v>3129.5999999999972</v>
      </c>
    </row>
    <row r="183" spans="2:3" x14ac:dyDescent="0.25">
      <c r="B183" s="138">
        <v>43221</v>
      </c>
      <c r="C183" s="139">
        <v>5049.1099999999951</v>
      </c>
    </row>
    <row r="184" spans="2:3" x14ac:dyDescent="0.25">
      <c r="B184" s="138">
        <v>43222</v>
      </c>
      <c r="C184" s="139">
        <v>4418.6899999999969</v>
      </c>
    </row>
    <row r="185" spans="2:3" x14ac:dyDescent="0.25">
      <c r="B185" s="138">
        <v>43223</v>
      </c>
      <c r="C185" s="139">
        <v>5821.2799999999934</v>
      </c>
    </row>
    <row r="186" spans="2:3" x14ac:dyDescent="0.25">
      <c r="B186" s="138">
        <v>43224</v>
      </c>
      <c r="C186" s="139">
        <v>7233.1999999999989</v>
      </c>
    </row>
    <row r="187" spans="2:3" x14ac:dyDescent="0.25">
      <c r="B187" s="138">
        <v>43225</v>
      </c>
      <c r="C187" s="139">
        <v>5161.5699999999961</v>
      </c>
    </row>
    <row r="188" spans="2:3" x14ac:dyDescent="0.25">
      <c r="B188" s="138">
        <v>43226</v>
      </c>
      <c r="C188" s="139">
        <v>5629.1999999999953</v>
      </c>
    </row>
    <row r="189" spans="2:3" x14ac:dyDescent="0.25">
      <c r="B189" s="138">
        <v>43227</v>
      </c>
      <c r="C189" s="139">
        <v>4998.0699999999915</v>
      </c>
    </row>
    <row r="190" spans="2:3" x14ac:dyDescent="0.25">
      <c r="B190" s="138">
        <v>43228</v>
      </c>
      <c r="C190" s="139">
        <v>5135.2999999999975</v>
      </c>
    </row>
    <row r="191" spans="2:3" x14ac:dyDescent="0.25">
      <c r="B191" s="138">
        <v>43229</v>
      </c>
      <c r="C191" s="139">
        <v>6247.5299999999952</v>
      </c>
    </row>
    <row r="192" spans="2:3" x14ac:dyDescent="0.25">
      <c r="B192" s="138">
        <v>43230</v>
      </c>
      <c r="C192" s="139">
        <v>4887.0999999999976</v>
      </c>
    </row>
    <row r="193" spans="2:3" x14ac:dyDescent="0.25">
      <c r="B193" s="138">
        <v>43231</v>
      </c>
      <c r="C193" s="139">
        <v>8192.0399999999936</v>
      </c>
    </row>
    <row r="194" spans="2:3" x14ac:dyDescent="0.25">
      <c r="B194" s="138">
        <v>43232</v>
      </c>
      <c r="C194" s="139">
        <v>6021.0499999999956</v>
      </c>
    </row>
    <row r="195" spans="2:3" x14ac:dyDescent="0.25">
      <c r="B195" s="138">
        <v>43233</v>
      </c>
      <c r="C195" s="139">
        <v>6647.1099999999942</v>
      </c>
    </row>
    <row r="196" spans="2:3" x14ac:dyDescent="0.25">
      <c r="B196" s="138">
        <v>43234</v>
      </c>
      <c r="C196" s="139">
        <v>3938.7699999999977</v>
      </c>
    </row>
    <row r="197" spans="2:3" x14ac:dyDescent="0.25">
      <c r="B197" s="138">
        <v>43235</v>
      </c>
      <c r="C197" s="139">
        <v>4744.2499999999955</v>
      </c>
    </row>
    <row r="198" spans="2:3" x14ac:dyDescent="0.25">
      <c r="B198" s="138">
        <v>43236</v>
      </c>
      <c r="C198" s="139">
        <v>3971.0199999999959</v>
      </c>
    </row>
    <row r="199" spans="2:3" x14ac:dyDescent="0.25">
      <c r="B199" s="138">
        <v>43237</v>
      </c>
      <c r="C199" s="139">
        <v>4914.6699999999964</v>
      </c>
    </row>
    <row r="200" spans="2:3" x14ac:dyDescent="0.25">
      <c r="B200" s="138">
        <v>43238</v>
      </c>
      <c r="C200" s="139">
        <v>5276.7999999999938</v>
      </c>
    </row>
    <row r="201" spans="2:3" x14ac:dyDescent="0.25">
      <c r="B201" s="138">
        <v>43239</v>
      </c>
      <c r="C201" s="139">
        <v>3692.8799999999974</v>
      </c>
    </row>
    <row r="202" spans="2:3" x14ac:dyDescent="0.25">
      <c r="B202" s="138">
        <v>43240</v>
      </c>
      <c r="C202" s="139">
        <v>4651.2799999999961</v>
      </c>
    </row>
    <row r="203" spans="2:3" x14ac:dyDescent="0.25">
      <c r="B203" s="138">
        <v>43241</v>
      </c>
      <c r="C203" s="139">
        <v>2859.1699999999983</v>
      </c>
    </row>
    <row r="204" spans="2:3" x14ac:dyDescent="0.25">
      <c r="B204" s="138">
        <v>43242</v>
      </c>
      <c r="C204" s="139">
        <v>5172.3399999999956</v>
      </c>
    </row>
    <row r="205" spans="2:3" x14ac:dyDescent="0.25">
      <c r="B205" s="138">
        <v>43243</v>
      </c>
      <c r="C205" s="139">
        <v>5041.0799999999963</v>
      </c>
    </row>
    <row r="206" spans="2:3" x14ac:dyDescent="0.25">
      <c r="B206" s="138">
        <v>43244</v>
      </c>
      <c r="C206" s="139">
        <v>5453.1799999999967</v>
      </c>
    </row>
    <row r="207" spans="2:3" x14ac:dyDescent="0.25">
      <c r="B207" s="138">
        <v>43245</v>
      </c>
      <c r="C207" s="139">
        <v>6688.019999999995</v>
      </c>
    </row>
    <row r="208" spans="2:3" x14ac:dyDescent="0.25">
      <c r="B208" s="138">
        <v>43246</v>
      </c>
      <c r="C208" s="139">
        <v>5985.5499999999929</v>
      </c>
    </row>
    <row r="209" spans="2:3" x14ac:dyDescent="0.25">
      <c r="B209" s="138">
        <v>43247</v>
      </c>
      <c r="C209" s="139">
        <v>4303.189999999996</v>
      </c>
    </row>
    <row r="210" spans="2:3" x14ac:dyDescent="0.25">
      <c r="B210" s="138">
        <v>43248</v>
      </c>
      <c r="C210" s="139">
        <v>4899.7199999999957</v>
      </c>
    </row>
    <row r="211" spans="2:3" x14ac:dyDescent="0.25">
      <c r="B211" s="138">
        <v>43249</v>
      </c>
      <c r="C211" s="139">
        <v>5123.1999999999962</v>
      </c>
    </row>
    <row r="212" spans="2:3" x14ac:dyDescent="0.25">
      <c r="B212" s="138">
        <v>43250</v>
      </c>
      <c r="C212" s="139">
        <v>7820.9099999999962</v>
      </c>
    </row>
    <row r="213" spans="2:3" x14ac:dyDescent="0.25">
      <c r="B213" s="138">
        <v>43251</v>
      </c>
      <c r="C213" s="139">
        <v>7005.969999999993</v>
      </c>
    </row>
    <row r="214" spans="2:3" x14ac:dyDescent="0.25">
      <c r="B214" s="138">
        <v>43252</v>
      </c>
      <c r="C214" s="139">
        <v>10353.329999999991</v>
      </c>
    </row>
    <row r="215" spans="2:3" x14ac:dyDescent="0.25">
      <c r="B215" s="138">
        <v>43253</v>
      </c>
      <c r="C215" s="139">
        <v>6923.0099999999975</v>
      </c>
    </row>
    <row r="216" spans="2:3" x14ac:dyDescent="0.25">
      <c r="B216" s="138">
        <v>43254</v>
      </c>
      <c r="C216" s="139">
        <v>6108.9999999999955</v>
      </c>
    </row>
    <row r="217" spans="2:3" x14ac:dyDescent="0.25">
      <c r="B217" s="138">
        <v>43255</v>
      </c>
      <c r="C217" s="139">
        <v>5859.7099999999973</v>
      </c>
    </row>
    <row r="218" spans="2:3" x14ac:dyDescent="0.25">
      <c r="B218" s="138">
        <v>43256</v>
      </c>
      <c r="C218" s="139">
        <v>3627.2499999999982</v>
      </c>
    </row>
    <row r="219" spans="2:3" x14ac:dyDescent="0.25">
      <c r="B219" s="138">
        <v>43257</v>
      </c>
      <c r="C219" s="139">
        <v>6069.939999999996</v>
      </c>
    </row>
    <row r="220" spans="2:3" x14ac:dyDescent="0.25">
      <c r="B220" s="138">
        <v>43258</v>
      </c>
      <c r="C220" s="139">
        <v>4902.0299999999943</v>
      </c>
    </row>
    <row r="221" spans="2:3" x14ac:dyDescent="0.25">
      <c r="B221" s="138">
        <v>43259</v>
      </c>
      <c r="C221" s="139">
        <v>6630.6699999999937</v>
      </c>
    </row>
    <row r="222" spans="2:3" x14ac:dyDescent="0.25">
      <c r="B222" s="138">
        <v>43260</v>
      </c>
      <c r="C222" s="139">
        <v>6842.9899999999934</v>
      </c>
    </row>
    <row r="223" spans="2:3" x14ac:dyDescent="0.25">
      <c r="B223" s="138">
        <v>43261</v>
      </c>
      <c r="C223" s="139">
        <v>4954.8799999999965</v>
      </c>
    </row>
    <row r="224" spans="2:3" x14ac:dyDescent="0.25">
      <c r="B224" s="138">
        <v>43262</v>
      </c>
      <c r="C224" s="139">
        <v>6584.0599999999986</v>
      </c>
    </row>
    <row r="225" spans="2:3" x14ac:dyDescent="0.25">
      <c r="B225" s="138">
        <v>43263</v>
      </c>
      <c r="C225" s="139">
        <v>6889.4799999999932</v>
      </c>
    </row>
    <row r="226" spans="2:3" x14ac:dyDescent="0.25">
      <c r="B226" s="138">
        <v>43264</v>
      </c>
      <c r="C226" s="139">
        <v>6853.9499999999962</v>
      </c>
    </row>
    <row r="227" spans="2:3" x14ac:dyDescent="0.25">
      <c r="B227" s="138">
        <v>43265</v>
      </c>
      <c r="C227" s="139">
        <v>6085.0499999999984</v>
      </c>
    </row>
    <row r="228" spans="2:3" x14ac:dyDescent="0.25">
      <c r="B228" s="138">
        <v>43266</v>
      </c>
      <c r="C228" s="139">
        <v>8461.8299999999927</v>
      </c>
    </row>
    <row r="229" spans="2:3" x14ac:dyDescent="0.25">
      <c r="B229" s="138">
        <v>43267</v>
      </c>
      <c r="C229" s="139">
        <v>6378.5499999999938</v>
      </c>
    </row>
    <row r="230" spans="2:3" x14ac:dyDescent="0.25">
      <c r="B230" s="138">
        <v>43268</v>
      </c>
      <c r="C230" s="139">
        <v>4881.7099999999973</v>
      </c>
    </row>
    <row r="231" spans="2:3" x14ac:dyDescent="0.25">
      <c r="B231" s="138">
        <v>43269</v>
      </c>
      <c r="C231" s="139">
        <v>4910.7999999999975</v>
      </c>
    </row>
    <row r="232" spans="2:3" x14ac:dyDescent="0.25">
      <c r="B232" s="138">
        <v>43270</v>
      </c>
      <c r="C232" s="139">
        <v>5103.3299999999972</v>
      </c>
    </row>
    <row r="233" spans="2:3" x14ac:dyDescent="0.25">
      <c r="B233" s="138">
        <v>43271</v>
      </c>
      <c r="C233" s="139">
        <v>4967.4399999999969</v>
      </c>
    </row>
    <row r="234" spans="2:3" x14ac:dyDescent="0.25">
      <c r="B234" s="138">
        <v>43272</v>
      </c>
      <c r="C234" s="139">
        <v>10341.069999999989</v>
      </c>
    </row>
    <row r="235" spans="2:3" x14ac:dyDescent="0.25">
      <c r="B235" s="138">
        <v>43273</v>
      </c>
      <c r="C235" s="139">
        <v>7050.2199999999948</v>
      </c>
    </row>
    <row r="236" spans="2:3" x14ac:dyDescent="0.25">
      <c r="B236" s="138">
        <v>43274</v>
      </c>
      <c r="C236" s="139">
        <v>6408.9699999999957</v>
      </c>
    </row>
    <row r="237" spans="2:3" x14ac:dyDescent="0.25">
      <c r="B237" s="138">
        <v>43275</v>
      </c>
      <c r="C237" s="139">
        <v>5576.8199999999943</v>
      </c>
    </row>
    <row r="238" spans="2:3" x14ac:dyDescent="0.25">
      <c r="B238" s="138">
        <v>43276</v>
      </c>
      <c r="C238" s="139">
        <v>4439.439999999996</v>
      </c>
    </row>
    <row r="239" spans="2:3" x14ac:dyDescent="0.25">
      <c r="B239" s="138">
        <v>43277</v>
      </c>
      <c r="C239" s="139">
        <v>5783.2599999999966</v>
      </c>
    </row>
    <row r="240" spans="2:3" x14ac:dyDescent="0.25">
      <c r="B240" s="138">
        <v>43278</v>
      </c>
      <c r="C240" s="139">
        <v>5014.3199999999961</v>
      </c>
    </row>
    <row r="241" spans="2:3" x14ac:dyDescent="0.25">
      <c r="B241" s="138">
        <v>43279</v>
      </c>
      <c r="C241" s="139">
        <v>6554.6899999999932</v>
      </c>
    </row>
    <row r="242" spans="2:3" x14ac:dyDescent="0.25">
      <c r="B242" s="138">
        <v>43280</v>
      </c>
      <c r="C242" s="139">
        <v>7054.7299999999932</v>
      </c>
    </row>
    <row r="243" spans="2:3" x14ac:dyDescent="0.25">
      <c r="B243" s="138">
        <v>43281</v>
      </c>
      <c r="C243" s="139">
        <v>8475.2899999999918</v>
      </c>
    </row>
    <row r="244" spans="2:3" x14ac:dyDescent="0.25">
      <c r="B244" s="138">
        <v>43282</v>
      </c>
      <c r="C244" s="139">
        <v>5991.0399999999945</v>
      </c>
    </row>
    <row r="245" spans="2:3" x14ac:dyDescent="0.25">
      <c r="B245" s="138">
        <v>43283</v>
      </c>
      <c r="C245" s="139">
        <v>6951.9499999999944</v>
      </c>
    </row>
    <row r="246" spans="2:3" x14ac:dyDescent="0.25">
      <c r="B246" s="138">
        <v>43284</v>
      </c>
      <c r="C246" s="139">
        <v>4863.3399999999938</v>
      </c>
    </row>
    <row r="247" spans="2:3" x14ac:dyDescent="0.25">
      <c r="B247" s="138">
        <v>43285</v>
      </c>
      <c r="C247" s="139">
        <v>6257.0899999999947</v>
      </c>
    </row>
    <row r="248" spans="2:3" x14ac:dyDescent="0.25">
      <c r="B248" s="138">
        <v>43286</v>
      </c>
      <c r="C248" s="139">
        <v>4103.609999999996</v>
      </c>
    </row>
    <row r="249" spans="2:3" x14ac:dyDescent="0.25">
      <c r="B249" s="138">
        <v>43287</v>
      </c>
      <c r="C249" s="139">
        <v>7492.8799999999992</v>
      </c>
    </row>
    <row r="250" spans="2:3" x14ac:dyDescent="0.25">
      <c r="B250" s="138">
        <v>43288</v>
      </c>
      <c r="C250" s="139">
        <v>5036.2299999999968</v>
      </c>
    </row>
    <row r="251" spans="2:3" x14ac:dyDescent="0.25">
      <c r="B251" s="138">
        <v>43289</v>
      </c>
      <c r="C251" s="139">
        <v>3965.0099999999984</v>
      </c>
    </row>
    <row r="252" spans="2:3" x14ac:dyDescent="0.25">
      <c r="B252" s="138">
        <v>43290</v>
      </c>
      <c r="C252" s="139">
        <v>3822.5399999999972</v>
      </c>
    </row>
    <row r="253" spans="2:3" x14ac:dyDescent="0.25">
      <c r="B253" s="138">
        <v>43291</v>
      </c>
      <c r="C253" s="139">
        <v>5189.9999999999964</v>
      </c>
    </row>
    <row r="254" spans="2:3" x14ac:dyDescent="0.25">
      <c r="B254" s="138">
        <v>43292</v>
      </c>
      <c r="C254" s="139">
        <v>4834.6899999999969</v>
      </c>
    </row>
    <row r="255" spans="2:3" x14ac:dyDescent="0.25">
      <c r="B255" s="138">
        <v>43293</v>
      </c>
      <c r="C255" s="139">
        <v>5938.0499999999947</v>
      </c>
    </row>
    <row r="256" spans="2:3" x14ac:dyDescent="0.25">
      <c r="B256" s="138">
        <v>43294</v>
      </c>
      <c r="C256" s="139">
        <v>8001.0799999999945</v>
      </c>
    </row>
    <row r="257" spans="2:3" x14ac:dyDescent="0.25">
      <c r="B257" s="138">
        <v>43295</v>
      </c>
      <c r="C257" s="139">
        <v>7948.4899999999925</v>
      </c>
    </row>
    <row r="258" spans="2:3" x14ac:dyDescent="0.25">
      <c r="B258" s="138">
        <v>43296</v>
      </c>
      <c r="C258" s="139">
        <v>5693.5099999999939</v>
      </c>
    </row>
    <row r="259" spans="2:3" x14ac:dyDescent="0.25">
      <c r="B259" s="138">
        <v>43297</v>
      </c>
      <c r="C259" s="139">
        <v>5529.5099999999966</v>
      </c>
    </row>
    <row r="260" spans="2:3" x14ac:dyDescent="0.25">
      <c r="B260" s="138">
        <v>43298</v>
      </c>
      <c r="C260" s="139">
        <v>6919.6399999999931</v>
      </c>
    </row>
    <row r="261" spans="2:3" x14ac:dyDescent="0.25">
      <c r="B261" s="138">
        <v>43299</v>
      </c>
      <c r="C261" s="139">
        <v>6091.8899999999931</v>
      </c>
    </row>
    <row r="262" spans="2:3" x14ac:dyDescent="0.25">
      <c r="B262" s="138">
        <v>43300</v>
      </c>
      <c r="C262" s="139">
        <v>7024.0799999999945</v>
      </c>
    </row>
    <row r="263" spans="2:3" x14ac:dyDescent="0.25">
      <c r="B263" s="138">
        <v>43301</v>
      </c>
      <c r="C263" s="139">
        <v>9017.0699999999906</v>
      </c>
    </row>
    <row r="264" spans="2:3" x14ac:dyDescent="0.25">
      <c r="B264" s="138">
        <v>43302</v>
      </c>
      <c r="C264" s="139">
        <v>6863.7599999999939</v>
      </c>
    </row>
    <row r="265" spans="2:3" x14ac:dyDescent="0.25">
      <c r="B265" s="138">
        <v>43303</v>
      </c>
      <c r="C265" s="139">
        <v>6853.8199999999943</v>
      </c>
    </row>
    <row r="266" spans="2:3" x14ac:dyDescent="0.25">
      <c r="B266" s="138">
        <v>43304</v>
      </c>
      <c r="C266" s="139">
        <v>4257.4099999999971</v>
      </c>
    </row>
    <row r="267" spans="2:3" x14ac:dyDescent="0.25">
      <c r="B267" s="138">
        <v>43305</v>
      </c>
      <c r="C267" s="139">
        <v>5414.4899999999961</v>
      </c>
    </row>
    <row r="268" spans="2:3" x14ac:dyDescent="0.25">
      <c r="B268" s="138">
        <v>43306</v>
      </c>
      <c r="C268" s="139">
        <v>4726.7999999999956</v>
      </c>
    </row>
    <row r="269" spans="2:3" x14ac:dyDescent="0.25">
      <c r="B269" s="138">
        <v>43307</v>
      </c>
      <c r="C269" s="139">
        <v>7454.0399999999945</v>
      </c>
    </row>
    <row r="270" spans="2:3" x14ac:dyDescent="0.25">
      <c r="B270" s="138">
        <v>43308</v>
      </c>
      <c r="C270" s="139">
        <v>6399.7399999999952</v>
      </c>
    </row>
    <row r="271" spans="2:3" x14ac:dyDescent="0.25">
      <c r="B271" s="138">
        <v>43309</v>
      </c>
      <c r="C271" s="139">
        <v>5135.8299999999954</v>
      </c>
    </row>
    <row r="272" spans="2:3" x14ac:dyDescent="0.25">
      <c r="B272" s="138">
        <v>43310</v>
      </c>
      <c r="C272" s="139">
        <v>4088.0799999999963</v>
      </c>
    </row>
    <row r="273" spans="2:3" x14ac:dyDescent="0.25">
      <c r="B273" s="138">
        <v>43311</v>
      </c>
      <c r="C273" s="139">
        <v>3696.5799999999967</v>
      </c>
    </row>
    <row r="274" spans="2:3" x14ac:dyDescent="0.25">
      <c r="B274" s="138">
        <v>43312</v>
      </c>
      <c r="C274" s="139">
        <v>4615.0399999999963</v>
      </c>
    </row>
    <row r="275" spans="2:3" x14ac:dyDescent="0.25">
      <c r="B275" s="138">
        <v>43313</v>
      </c>
      <c r="C275" s="139">
        <v>5544.3699999999953</v>
      </c>
    </row>
    <row r="276" spans="2:3" x14ac:dyDescent="0.25">
      <c r="B276" s="138">
        <v>43314</v>
      </c>
      <c r="C276" s="139">
        <v>5739.5299999999952</v>
      </c>
    </row>
    <row r="277" spans="2:3" x14ac:dyDescent="0.25">
      <c r="B277" s="138">
        <v>43315</v>
      </c>
      <c r="C277" s="139">
        <v>10053.599999999991</v>
      </c>
    </row>
    <row r="278" spans="2:3" x14ac:dyDescent="0.25">
      <c r="B278" s="138">
        <v>43316</v>
      </c>
      <c r="C278" s="139">
        <v>6897.2499999999927</v>
      </c>
    </row>
    <row r="279" spans="2:3" x14ac:dyDescent="0.25">
      <c r="B279" s="138">
        <v>43317</v>
      </c>
      <c r="C279" s="139">
        <v>4619.8999999999969</v>
      </c>
    </row>
    <row r="280" spans="2:3" x14ac:dyDescent="0.25">
      <c r="B280" s="138">
        <v>43318</v>
      </c>
      <c r="C280" s="139">
        <v>4359.189999999996</v>
      </c>
    </row>
    <row r="281" spans="2:3" x14ac:dyDescent="0.25">
      <c r="B281" s="138">
        <v>43319</v>
      </c>
      <c r="C281" s="139">
        <v>6431.0299999999979</v>
      </c>
    </row>
    <row r="282" spans="2:3" x14ac:dyDescent="0.25">
      <c r="B282" s="138">
        <v>43320</v>
      </c>
      <c r="C282" s="139">
        <v>5642.4099999999935</v>
      </c>
    </row>
    <row r="283" spans="2:3" x14ac:dyDescent="0.25">
      <c r="B283" s="138">
        <v>43321</v>
      </c>
      <c r="C283" s="139">
        <v>7102.7599999999966</v>
      </c>
    </row>
    <row r="284" spans="2:3" x14ac:dyDescent="0.25">
      <c r="B284" s="138">
        <v>43322</v>
      </c>
      <c r="C284" s="139">
        <v>6717.8999999999951</v>
      </c>
    </row>
    <row r="285" spans="2:3" x14ac:dyDescent="0.25">
      <c r="B285" s="138">
        <v>43323</v>
      </c>
      <c r="C285" s="139">
        <v>7099.9499999999962</v>
      </c>
    </row>
    <row r="286" spans="2:3" x14ac:dyDescent="0.25">
      <c r="B286" s="138">
        <v>43324</v>
      </c>
      <c r="C286" s="139">
        <v>5667.1199999999944</v>
      </c>
    </row>
    <row r="287" spans="2:3" x14ac:dyDescent="0.25">
      <c r="B287" s="138">
        <v>43325</v>
      </c>
      <c r="C287" s="139">
        <v>5063.2399999999971</v>
      </c>
    </row>
    <row r="288" spans="2:3" x14ac:dyDescent="0.25">
      <c r="B288" s="138">
        <v>43326</v>
      </c>
      <c r="C288" s="139">
        <v>6411.8899999999967</v>
      </c>
    </row>
    <row r="289" spans="2:3" x14ac:dyDescent="0.25">
      <c r="B289" s="138">
        <v>43327</v>
      </c>
      <c r="C289" s="139">
        <v>4470.1999999999962</v>
      </c>
    </row>
    <row r="290" spans="2:3" x14ac:dyDescent="0.25">
      <c r="B290" s="138">
        <v>43328</v>
      </c>
      <c r="C290" s="139">
        <v>6422.2899999999963</v>
      </c>
    </row>
    <row r="291" spans="2:3" x14ac:dyDescent="0.25">
      <c r="B291" s="138">
        <v>43329</v>
      </c>
      <c r="C291" s="139">
        <v>7246.0099999999929</v>
      </c>
    </row>
    <row r="292" spans="2:3" x14ac:dyDescent="0.25">
      <c r="B292" s="138">
        <v>43330</v>
      </c>
      <c r="C292" s="139">
        <v>6593.6699999999983</v>
      </c>
    </row>
    <row r="293" spans="2:3" x14ac:dyDescent="0.25">
      <c r="B293" s="138">
        <v>43331</v>
      </c>
      <c r="C293" s="139">
        <v>5191.4699999999966</v>
      </c>
    </row>
    <row r="294" spans="2:3" x14ac:dyDescent="0.25">
      <c r="B294" s="138">
        <v>43332</v>
      </c>
      <c r="C294" s="139">
        <v>5040.6399999999958</v>
      </c>
    </row>
    <row r="295" spans="2:3" x14ac:dyDescent="0.25">
      <c r="B295" s="138">
        <v>43333</v>
      </c>
      <c r="C295" s="139">
        <v>5157.5199999999959</v>
      </c>
    </row>
    <row r="296" spans="2:3" x14ac:dyDescent="0.25">
      <c r="B296" s="138">
        <v>43334</v>
      </c>
      <c r="C296" s="139">
        <v>5618.6699999999955</v>
      </c>
    </row>
    <row r="297" spans="2:3" x14ac:dyDescent="0.25">
      <c r="B297" s="138">
        <v>43335</v>
      </c>
      <c r="C297" s="139">
        <v>7081.1999999999935</v>
      </c>
    </row>
    <row r="298" spans="2:3" x14ac:dyDescent="0.25">
      <c r="B298" s="138">
        <v>43336</v>
      </c>
      <c r="C298" s="139">
        <v>9196.1799999999948</v>
      </c>
    </row>
    <row r="299" spans="2:3" x14ac:dyDescent="0.25">
      <c r="B299" s="138">
        <v>43337</v>
      </c>
      <c r="C299" s="139">
        <v>7356.5199999999923</v>
      </c>
    </row>
    <row r="300" spans="2:3" x14ac:dyDescent="0.25">
      <c r="B300" s="138">
        <v>43338</v>
      </c>
      <c r="C300" s="139">
        <v>5960.0499999999975</v>
      </c>
    </row>
    <row r="301" spans="2:3" x14ac:dyDescent="0.25">
      <c r="B301" s="138">
        <v>43339</v>
      </c>
      <c r="C301" s="139">
        <v>4739.4999999999973</v>
      </c>
    </row>
    <row r="302" spans="2:3" x14ac:dyDescent="0.25">
      <c r="B302" s="138">
        <v>43340</v>
      </c>
      <c r="C302" s="139">
        <v>5325.9899999999952</v>
      </c>
    </row>
    <row r="303" spans="2:3" x14ac:dyDescent="0.25">
      <c r="B303" s="138">
        <v>43341</v>
      </c>
      <c r="C303" s="139">
        <v>4572.5899999999956</v>
      </c>
    </row>
    <row r="304" spans="2:3" x14ac:dyDescent="0.25">
      <c r="B304" s="138">
        <v>43342</v>
      </c>
      <c r="C304" s="139">
        <v>5645.6999999999944</v>
      </c>
    </row>
    <row r="305" spans="2:3" x14ac:dyDescent="0.25">
      <c r="B305" s="138">
        <v>43343</v>
      </c>
      <c r="C305" s="139">
        <v>8680.9899999999961</v>
      </c>
    </row>
    <row r="306" spans="2:3" x14ac:dyDescent="0.25">
      <c r="B306" s="138">
        <v>43344</v>
      </c>
      <c r="C306" s="139">
        <v>7406.3599999999951</v>
      </c>
    </row>
    <row r="307" spans="2:3" x14ac:dyDescent="0.25">
      <c r="B307" s="138">
        <v>43345</v>
      </c>
      <c r="C307" s="139">
        <v>5161.1799999999957</v>
      </c>
    </row>
    <row r="308" spans="2:3" x14ac:dyDescent="0.25">
      <c r="B308" s="138">
        <v>43346</v>
      </c>
      <c r="C308" s="139">
        <v>6264.6699999999955</v>
      </c>
    </row>
    <row r="309" spans="2:3" x14ac:dyDescent="0.25">
      <c r="B309" s="138">
        <v>43347</v>
      </c>
      <c r="C309" s="139">
        <v>5449.3499999999985</v>
      </c>
    </row>
    <row r="310" spans="2:3" x14ac:dyDescent="0.25">
      <c r="B310" s="138">
        <v>43348</v>
      </c>
      <c r="C310" s="139">
        <v>4745.9499999999962</v>
      </c>
    </row>
    <row r="311" spans="2:3" x14ac:dyDescent="0.25">
      <c r="B311" s="138">
        <v>43349</v>
      </c>
      <c r="C311" s="139">
        <v>6123.0399999999981</v>
      </c>
    </row>
    <row r="312" spans="2:3" x14ac:dyDescent="0.25">
      <c r="B312" s="138">
        <v>43350</v>
      </c>
      <c r="C312" s="139">
        <v>11545.029999999992</v>
      </c>
    </row>
    <row r="313" spans="2:3" x14ac:dyDescent="0.25">
      <c r="B313" s="138">
        <v>43351</v>
      </c>
      <c r="C313" s="139">
        <v>7157.5499999999947</v>
      </c>
    </row>
    <row r="314" spans="2:3" x14ac:dyDescent="0.25">
      <c r="B314" s="138">
        <v>43352</v>
      </c>
      <c r="C314" s="139">
        <v>4582.4399999999951</v>
      </c>
    </row>
    <row r="315" spans="2:3" x14ac:dyDescent="0.25">
      <c r="B315" s="138">
        <v>43353</v>
      </c>
      <c r="C315" s="139">
        <v>4365.1599999999962</v>
      </c>
    </row>
    <row r="316" spans="2:3" x14ac:dyDescent="0.25">
      <c r="B316" s="138">
        <v>43354</v>
      </c>
      <c r="C316" s="139">
        <v>4896.899999999996</v>
      </c>
    </row>
    <row r="317" spans="2:3" x14ac:dyDescent="0.25">
      <c r="B317" s="138">
        <v>43355</v>
      </c>
      <c r="C317" s="139">
        <v>5133.0299999999979</v>
      </c>
    </row>
    <row r="318" spans="2:3" x14ac:dyDescent="0.25">
      <c r="B318" s="138">
        <v>43356</v>
      </c>
      <c r="C318" s="139">
        <v>5564.8199999999961</v>
      </c>
    </row>
    <row r="319" spans="2:3" x14ac:dyDescent="0.25">
      <c r="B319" s="138">
        <v>43357</v>
      </c>
      <c r="C319" s="139">
        <v>9483.3399999999929</v>
      </c>
    </row>
    <row r="320" spans="2:3" x14ac:dyDescent="0.25">
      <c r="B320" s="138">
        <v>43358</v>
      </c>
      <c r="C320" s="139">
        <v>7016.4599999999973</v>
      </c>
    </row>
    <row r="321" spans="2:3" x14ac:dyDescent="0.25">
      <c r="B321" s="138">
        <v>43359</v>
      </c>
      <c r="C321" s="139">
        <v>6576.3899999999958</v>
      </c>
    </row>
    <row r="322" spans="2:3" x14ac:dyDescent="0.25">
      <c r="B322" s="138">
        <v>43360</v>
      </c>
      <c r="C322" s="139">
        <v>4127.8899999999958</v>
      </c>
    </row>
    <row r="323" spans="2:3" x14ac:dyDescent="0.25">
      <c r="B323" s="138">
        <v>43361</v>
      </c>
      <c r="C323" s="139">
        <v>4594.7999999999956</v>
      </c>
    </row>
    <row r="324" spans="2:3" x14ac:dyDescent="0.25">
      <c r="B324" s="138">
        <v>43362</v>
      </c>
      <c r="C324" s="139">
        <v>3758.3099999999986</v>
      </c>
    </row>
    <row r="325" spans="2:3" x14ac:dyDescent="0.25">
      <c r="B325" s="138">
        <v>43363</v>
      </c>
      <c r="C325" s="139">
        <v>6204.5999999999967</v>
      </c>
    </row>
    <row r="326" spans="2:3" x14ac:dyDescent="0.25">
      <c r="B326" s="138">
        <v>43364</v>
      </c>
      <c r="C326" s="139">
        <v>7792.7799999999952</v>
      </c>
    </row>
    <row r="327" spans="2:3" x14ac:dyDescent="0.25">
      <c r="B327" s="138">
        <v>43365</v>
      </c>
      <c r="C327" s="139">
        <v>5467.5399999999954</v>
      </c>
    </row>
    <row r="328" spans="2:3" x14ac:dyDescent="0.25">
      <c r="B328" s="138">
        <v>43366</v>
      </c>
      <c r="C328" s="139">
        <v>4622.5899999999965</v>
      </c>
    </row>
    <row r="329" spans="2:3" x14ac:dyDescent="0.25">
      <c r="B329" s="138">
        <v>43367</v>
      </c>
      <c r="C329" s="139">
        <v>4004.6199999999967</v>
      </c>
    </row>
    <row r="330" spans="2:3" x14ac:dyDescent="0.25">
      <c r="B330" s="138">
        <v>43368</v>
      </c>
      <c r="C330" s="139">
        <v>4872.9199999999964</v>
      </c>
    </row>
    <row r="331" spans="2:3" x14ac:dyDescent="0.25">
      <c r="B331" s="138">
        <v>43369</v>
      </c>
      <c r="C331" s="139">
        <v>4511.2799999999961</v>
      </c>
    </row>
    <row r="332" spans="2:3" x14ac:dyDescent="0.25">
      <c r="B332" s="138">
        <v>43370</v>
      </c>
      <c r="C332" s="139">
        <v>5083.6399999999958</v>
      </c>
    </row>
    <row r="333" spans="2:3" x14ac:dyDescent="0.25">
      <c r="B333" s="138">
        <v>43371</v>
      </c>
      <c r="C333" s="139">
        <v>7142.3899999999967</v>
      </c>
    </row>
    <row r="334" spans="2:3" x14ac:dyDescent="0.25">
      <c r="B334" s="138">
        <v>43372</v>
      </c>
      <c r="C334" s="139">
        <v>6336.7799999999979</v>
      </c>
    </row>
    <row r="335" spans="2:3" x14ac:dyDescent="0.25">
      <c r="B335" s="138">
        <v>43373</v>
      </c>
      <c r="C335" s="139">
        <v>5674.2999999999947</v>
      </c>
    </row>
    <row r="336" spans="2:3" x14ac:dyDescent="0.25">
      <c r="B336" s="138">
        <v>43374</v>
      </c>
      <c r="C336" s="139">
        <v>4849.6999999999971</v>
      </c>
    </row>
    <row r="337" spans="2:3" x14ac:dyDescent="0.25">
      <c r="B337" s="138">
        <v>43375</v>
      </c>
      <c r="C337" s="139">
        <v>5885.7899999999963</v>
      </c>
    </row>
    <row r="338" spans="2:3" x14ac:dyDescent="0.25">
      <c r="B338" s="138">
        <v>43376</v>
      </c>
      <c r="C338" s="139">
        <v>4020.8799999999983</v>
      </c>
    </row>
    <row r="339" spans="2:3" x14ac:dyDescent="0.25">
      <c r="B339" s="138">
        <v>43377</v>
      </c>
      <c r="C339" s="139">
        <v>6820.9099999999962</v>
      </c>
    </row>
    <row r="340" spans="2:3" x14ac:dyDescent="0.25">
      <c r="B340" s="138">
        <v>43378</v>
      </c>
      <c r="C340" s="139">
        <v>7742.2599999999939</v>
      </c>
    </row>
    <row r="341" spans="2:3" x14ac:dyDescent="0.25">
      <c r="B341" s="138">
        <v>43379</v>
      </c>
      <c r="C341" s="139">
        <v>5919.6099999999942</v>
      </c>
    </row>
    <row r="342" spans="2:3" x14ac:dyDescent="0.25">
      <c r="B342" s="138">
        <v>43380</v>
      </c>
      <c r="C342" s="139">
        <v>6268.8499999999967</v>
      </c>
    </row>
    <row r="343" spans="2:3" x14ac:dyDescent="0.25">
      <c r="B343" s="138">
        <v>43381</v>
      </c>
      <c r="C343" s="139">
        <v>3014.3700000000003</v>
      </c>
    </row>
    <row r="344" spans="2:3" x14ac:dyDescent="0.25">
      <c r="B344" s="138">
        <v>43382</v>
      </c>
      <c r="C344" s="139">
        <v>6083.3799999999937</v>
      </c>
    </row>
    <row r="345" spans="2:3" x14ac:dyDescent="0.25">
      <c r="B345" s="138">
        <v>43383</v>
      </c>
      <c r="C345" s="139">
        <v>4201.779999999997</v>
      </c>
    </row>
    <row r="346" spans="2:3" x14ac:dyDescent="0.25">
      <c r="B346" s="138">
        <v>43384</v>
      </c>
      <c r="C346" s="139">
        <v>4127.7599999999975</v>
      </c>
    </row>
    <row r="347" spans="2:3" x14ac:dyDescent="0.25">
      <c r="B347" s="138">
        <v>43385</v>
      </c>
      <c r="C347" s="139">
        <v>6068.8299999999963</v>
      </c>
    </row>
    <row r="348" spans="2:3" x14ac:dyDescent="0.25">
      <c r="B348" s="138">
        <v>43386</v>
      </c>
      <c r="C348" s="139">
        <v>6184.9599999999964</v>
      </c>
    </row>
    <row r="349" spans="2:3" x14ac:dyDescent="0.25">
      <c r="B349" s="138">
        <v>43387</v>
      </c>
      <c r="C349" s="139">
        <v>5042.1599999999953</v>
      </c>
    </row>
    <row r="350" spans="2:3" x14ac:dyDescent="0.25">
      <c r="B350" s="138">
        <v>43388</v>
      </c>
      <c r="C350" s="139">
        <v>4129.1099999999979</v>
      </c>
    </row>
    <row r="351" spans="2:3" x14ac:dyDescent="0.25">
      <c r="B351" s="138">
        <v>43389</v>
      </c>
      <c r="C351" s="139">
        <v>7357.5799999999972</v>
      </c>
    </row>
    <row r="352" spans="2:3" x14ac:dyDescent="0.25">
      <c r="B352" s="138">
        <v>43390</v>
      </c>
      <c r="C352" s="139">
        <v>4878.7699999999977</v>
      </c>
    </row>
    <row r="353" spans="2:3" x14ac:dyDescent="0.25">
      <c r="B353" s="138">
        <v>43391</v>
      </c>
      <c r="C353" s="139">
        <v>4137.609999999996</v>
      </c>
    </row>
    <row r="354" spans="2:3" x14ac:dyDescent="0.25">
      <c r="B354" s="138">
        <v>43392</v>
      </c>
      <c r="C354" s="139">
        <v>6658.0399999999954</v>
      </c>
    </row>
    <row r="355" spans="2:3" x14ac:dyDescent="0.25">
      <c r="B355" s="138">
        <v>43393</v>
      </c>
      <c r="C355" s="139">
        <v>5461.2799999999961</v>
      </c>
    </row>
    <row r="356" spans="2:3" x14ac:dyDescent="0.25">
      <c r="B356" s="138">
        <v>43394</v>
      </c>
      <c r="C356" s="139">
        <v>5752.1499999999951</v>
      </c>
    </row>
    <row r="357" spans="2:3" x14ac:dyDescent="0.25">
      <c r="B357" s="138">
        <v>43395</v>
      </c>
      <c r="C357" s="139">
        <v>2886.5099999999993</v>
      </c>
    </row>
    <row r="358" spans="2:3" x14ac:dyDescent="0.25">
      <c r="B358" s="138">
        <v>43396</v>
      </c>
      <c r="C358" s="139">
        <v>3564.11</v>
      </c>
    </row>
    <row r="359" spans="2:3" x14ac:dyDescent="0.25">
      <c r="B359" s="138">
        <v>43397</v>
      </c>
      <c r="C359" s="139">
        <v>3691.1199999999972</v>
      </c>
    </row>
    <row r="360" spans="2:3" x14ac:dyDescent="0.25">
      <c r="B360" s="138">
        <v>43398</v>
      </c>
      <c r="C360" s="139">
        <v>4166.819999999997</v>
      </c>
    </row>
    <row r="361" spans="2:3" x14ac:dyDescent="0.25">
      <c r="B361" s="138">
        <v>43399</v>
      </c>
      <c r="C361" s="139">
        <v>9676.0299999999934</v>
      </c>
    </row>
    <row r="362" spans="2:3" x14ac:dyDescent="0.25">
      <c r="B362" s="138">
        <v>43400</v>
      </c>
      <c r="C362" s="139">
        <v>5874.1599999999971</v>
      </c>
    </row>
    <row r="363" spans="2:3" x14ac:dyDescent="0.25">
      <c r="B363" s="138">
        <v>43401</v>
      </c>
      <c r="C363" s="139">
        <v>6145.4999999999973</v>
      </c>
    </row>
    <row r="364" spans="2:3" x14ac:dyDescent="0.25">
      <c r="B364" s="138">
        <v>43402</v>
      </c>
      <c r="C364" s="139">
        <v>4411.2099999999964</v>
      </c>
    </row>
    <row r="365" spans="2:3" x14ac:dyDescent="0.25">
      <c r="B365" s="138">
        <v>43403</v>
      </c>
      <c r="C365" s="139">
        <v>4947.0199999999986</v>
      </c>
    </row>
    <row r="366" spans="2:3" x14ac:dyDescent="0.25">
      <c r="B366" s="138">
        <v>43404</v>
      </c>
      <c r="C366" s="139">
        <v>6405.2899999999945</v>
      </c>
    </row>
    <row r="367" spans="2:3" x14ac:dyDescent="0.25">
      <c r="B367" s="138">
        <v>43405</v>
      </c>
      <c r="C367" s="139">
        <v>6545.5999999999949</v>
      </c>
    </row>
    <row r="368" spans="2:3" x14ac:dyDescent="0.25">
      <c r="B368" s="138">
        <v>43406</v>
      </c>
      <c r="C368" s="139">
        <v>8803.8599999999933</v>
      </c>
    </row>
    <row r="369" spans="2:3" x14ac:dyDescent="0.25">
      <c r="B369" s="138">
        <v>43407</v>
      </c>
      <c r="C369" s="139">
        <v>6643.0399999999981</v>
      </c>
    </row>
    <row r="370" spans="2:3" x14ac:dyDescent="0.25">
      <c r="B370" s="138">
        <v>43408</v>
      </c>
      <c r="C370" s="139">
        <v>7036.35</v>
      </c>
    </row>
    <row r="371" spans="2:3" x14ac:dyDescent="0.25">
      <c r="B371" s="138">
        <v>43409</v>
      </c>
      <c r="C371" s="139">
        <v>4073.3299999999958</v>
      </c>
    </row>
    <row r="372" spans="2:3" x14ac:dyDescent="0.25">
      <c r="B372" s="138">
        <v>43410</v>
      </c>
      <c r="C372" s="139">
        <v>4125.2399999999971</v>
      </c>
    </row>
    <row r="373" spans="2:3" x14ac:dyDescent="0.25">
      <c r="B373" s="138">
        <v>43411</v>
      </c>
      <c r="C373" s="139">
        <v>4040.6799999999985</v>
      </c>
    </row>
    <row r="374" spans="2:3" x14ac:dyDescent="0.25">
      <c r="B374" s="138">
        <v>43412</v>
      </c>
      <c r="C374" s="139">
        <v>4273.409999999998</v>
      </c>
    </row>
    <row r="375" spans="2:3" x14ac:dyDescent="0.25">
      <c r="B375" s="138">
        <v>43413</v>
      </c>
      <c r="C375" s="139">
        <v>5964.2999999999975</v>
      </c>
    </row>
    <row r="376" spans="2:3" x14ac:dyDescent="0.25">
      <c r="B376" s="138">
        <v>43414</v>
      </c>
      <c r="C376" s="139">
        <v>5613.2299999999977</v>
      </c>
    </row>
    <row r="377" spans="2:3" x14ac:dyDescent="0.25">
      <c r="B377" s="138">
        <v>43415</v>
      </c>
      <c r="C377" s="139">
        <v>4684.8599999999969</v>
      </c>
    </row>
    <row r="378" spans="2:3" x14ac:dyDescent="0.25">
      <c r="B378" s="138">
        <v>43416</v>
      </c>
      <c r="C378" s="139">
        <v>3831.82</v>
      </c>
    </row>
    <row r="379" spans="2:3" x14ac:dyDescent="0.25">
      <c r="B379" s="138">
        <v>43417</v>
      </c>
      <c r="C379" s="139">
        <v>4684.1099999999979</v>
      </c>
    </row>
    <row r="380" spans="2:3" x14ac:dyDescent="0.25">
      <c r="B380" s="138">
        <v>43418</v>
      </c>
      <c r="C380" s="139">
        <v>3569.1699999999978</v>
      </c>
    </row>
    <row r="381" spans="2:3" x14ac:dyDescent="0.25">
      <c r="B381" s="138">
        <v>43419</v>
      </c>
      <c r="C381" s="139">
        <v>6059.4299999999957</v>
      </c>
    </row>
    <row r="382" spans="2:3" x14ac:dyDescent="0.25">
      <c r="B382" s="138">
        <v>43420</v>
      </c>
      <c r="C382" s="139">
        <v>10315.429999999989</v>
      </c>
    </row>
    <row r="383" spans="2:3" x14ac:dyDescent="0.25">
      <c r="B383" s="138">
        <v>43421</v>
      </c>
      <c r="C383" s="139">
        <v>5661.1199999999963</v>
      </c>
    </row>
    <row r="384" spans="2:3" x14ac:dyDescent="0.25">
      <c r="B384" s="138">
        <v>43422</v>
      </c>
      <c r="C384" s="139">
        <v>4879.9499999999953</v>
      </c>
    </row>
    <row r="385" spans="2:3" x14ac:dyDescent="0.25">
      <c r="B385" s="138">
        <v>43423</v>
      </c>
      <c r="C385" s="139">
        <v>3842.6399999999971</v>
      </c>
    </row>
    <row r="386" spans="2:3" x14ac:dyDescent="0.25">
      <c r="B386" s="138">
        <v>43424</v>
      </c>
      <c r="C386" s="139">
        <v>4364.6299999999983</v>
      </c>
    </row>
    <row r="387" spans="2:3" x14ac:dyDescent="0.25">
      <c r="B387" s="138">
        <v>43425</v>
      </c>
      <c r="C387" s="139">
        <v>5311.9599999999964</v>
      </c>
    </row>
    <row r="388" spans="2:3" x14ac:dyDescent="0.25">
      <c r="B388" s="138">
        <v>43426</v>
      </c>
      <c r="C388" s="139">
        <v>7854.9599999999973</v>
      </c>
    </row>
    <row r="389" spans="2:3" x14ac:dyDescent="0.25">
      <c r="B389" s="138">
        <v>43427</v>
      </c>
      <c r="C389" s="139">
        <v>7395.7999999999938</v>
      </c>
    </row>
    <row r="390" spans="2:3" x14ac:dyDescent="0.25">
      <c r="B390" s="138">
        <v>43428</v>
      </c>
      <c r="C390" s="139">
        <v>4999.4299999999967</v>
      </c>
    </row>
    <row r="391" spans="2:3" x14ac:dyDescent="0.25">
      <c r="B391" s="138">
        <v>43429</v>
      </c>
      <c r="C391" s="139">
        <v>4116.3399999999974</v>
      </c>
    </row>
    <row r="392" spans="2:3" x14ac:dyDescent="0.25">
      <c r="B392" s="138">
        <v>43430</v>
      </c>
      <c r="C392" s="139">
        <v>4439.4299999999994</v>
      </c>
    </row>
    <row r="393" spans="2:3" x14ac:dyDescent="0.25">
      <c r="B393" s="138">
        <v>43431</v>
      </c>
      <c r="C393" s="139">
        <v>3178.2099999999996</v>
      </c>
    </row>
    <row r="394" spans="2:3" x14ac:dyDescent="0.25">
      <c r="B394" s="138">
        <v>43432</v>
      </c>
      <c r="C394" s="139">
        <v>3240.9999999999982</v>
      </c>
    </row>
    <row r="395" spans="2:3" x14ac:dyDescent="0.25">
      <c r="B395" s="138">
        <v>43433</v>
      </c>
      <c r="C395" s="139">
        <v>6559.4599999999964</v>
      </c>
    </row>
    <row r="396" spans="2:3" x14ac:dyDescent="0.25">
      <c r="B396" s="138">
        <v>43434</v>
      </c>
      <c r="C396" s="139">
        <v>10019.989999999993</v>
      </c>
    </row>
    <row r="397" spans="2:3" x14ac:dyDescent="0.25">
      <c r="B397" s="138">
        <v>43435</v>
      </c>
      <c r="C397" s="139">
        <v>8584.0799999999945</v>
      </c>
    </row>
    <row r="398" spans="2:3" x14ac:dyDescent="0.25">
      <c r="B398" s="138">
        <v>43436</v>
      </c>
      <c r="C398" s="139">
        <v>8674.1399999999921</v>
      </c>
    </row>
    <row r="399" spans="2:3" x14ac:dyDescent="0.25">
      <c r="B399" s="138">
        <v>43437</v>
      </c>
      <c r="C399" s="139">
        <v>3523.1999999999971</v>
      </c>
    </row>
    <row r="400" spans="2:3" x14ac:dyDescent="0.25">
      <c r="B400" s="138">
        <v>43438</v>
      </c>
      <c r="C400" s="139">
        <v>4869.6699999999946</v>
      </c>
    </row>
    <row r="401" spans="2:3" x14ac:dyDescent="0.25">
      <c r="B401" s="138">
        <v>43439</v>
      </c>
      <c r="C401" s="139">
        <v>5178.9999999999955</v>
      </c>
    </row>
    <row r="402" spans="2:3" x14ac:dyDescent="0.25">
      <c r="B402" s="138">
        <v>43440</v>
      </c>
      <c r="C402" s="139">
        <v>4937.5099999999957</v>
      </c>
    </row>
    <row r="403" spans="2:3" x14ac:dyDescent="0.25">
      <c r="B403" s="138">
        <v>43441</v>
      </c>
      <c r="C403" s="139">
        <v>6972.0199999999941</v>
      </c>
    </row>
    <row r="404" spans="2:3" x14ac:dyDescent="0.25">
      <c r="B404" s="138">
        <v>43442</v>
      </c>
      <c r="C404" s="139">
        <v>8632.5799999999945</v>
      </c>
    </row>
    <row r="405" spans="2:3" x14ac:dyDescent="0.25">
      <c r="B405" s="138">
        <v>43443</v>
      </c>
      <c r="C405" s="139">
        <v>5525.6399999999976</v>
      </c>
    </row>
    <row r="406" spans="2:3" x14ac:dyDescent="0.25">
      <c r="B406" s="138">
        <v>43444</v>
      </c>
      <c r="C406" s="139">
        <v>5152.2999999999965</v>
      </c>
    </row>
    <row r="407" spans="2:3" x14ac:dyDescent="0.25">
      <c r="B407" s="138">
        <v>43445</v>
      </c>
      <c r="C407" s="139">
        <v>5435.449999999998</v>
      </c>
    </row>
    <row r="408" spans="2:3" x14ac:dyDescent="0.25">
      <c r="B408" s="138">
        <v>43446</v>
      </c>
      <c r="C408" s="139">
        <v>6828.9099999999944</v>
      </c>
    </row>
    <row r="409" spans="2:3" x14ac:dyDescent="0.25">
      <c r="B409" s="138">
        <v>43447</v>
      </c>
      <c r="C409" s="139">
        <v>10064.869999999995</v>
      </c>
    </row>
    <row r="410" spans="2:3" x14ac:dyDescent="0.25">
      <c r="B410" s="138">
        <v>43448</v>
      </c>
      <c r="C410" s="139">
        <v>8951.0499999999938</v>
      </c>
    </row>
    <row r="411" spans="2:3" x14ac:dyDescent="0.25">
      <c r="B411" s="138">
        <v>43449</v>
      </c>
      <c r="C411" s="139">
        <v>9444.5699999999961</v>
      </c>
    </row>
    <row r="412" spans="2:3" x14ac:dyDescent="0.25">
      <c r="B412" s="138">
        <v>43450</v>
      </c>
      <c r="C412" s="139">
        <v>6575.1499999999951</v>
      </c>
    </row>
    <row r="413" spans="2:3" x14ac:dyDescent="0.25">
      <c r="B413" s="138">
        <v>43451</v>
      </c>
      <c r="C413" s="139">
        <v>7263.0999999999985</v>
      </c>
    </row>
    <row r="414" spans="2:3" x14ac:dyDescent="0.25">
      <c r="B414" s="138">
        <v>43452</v>
      </c>
      <c r="C414" s="139">
        <v>8526.6099999999969</v>
      </c>
    </row>
    <row r="415" spans="2:3" x14ac:dyDescent="0.25">
      <c r="B415" s="138">
        <v>43453</v>
      </c>
      <c r="C415" s="139">
        <v>5980.779999999997</v>
      </c>
    </row>
    <row r="416" spans="2:3" x14ac:dyDescent="0.25">
      <c r="B416" s="138">
        <v>43454</v>
      </c>
      <c r="C416" s="139">
        <v>9697.0999999999931</v>
      </c>
    </row>
    <row r="417" spans="2:3" x14ac:dyDescent="0.25">
      <c r="B417" s="138">
        <v>43455</v>
      </c>
      <c r="C417" s="139">
        <v>7492.8099999999959</v>
      </c>
    </row>
    <row r="418" spans="2:3" x14ac:dyDescent="0.25">
      <c r="B418" s="138">
        <v>43456</v>
      </c>
      <c r="C418" s="139">
        <v>9257.6599999999926</v>
      </c>
    </row>
    <row r="419" spans="2:3" x14ac:dyDescent="0.25">
      <c r="B419" s="138">
        <v>43457</v>
      </c>
      <c r="C419" s="139">
        <v>6958.5099999999948</v>
      </c>
    </row>
    <row r="420" spans="2:3" x14ac:dyDescent="0.25">
      <c r="B420" s="138">
        <v>43458</v>
      </c>
      <c r="C420" s="139">
        <v>5519.2799999999988</v>
      </c>
    </row>
    <row r="421" spans="2:3" x14ac:dyDescent="0.25">
      <c r="B421" s="138">
        <v>43459</v>
      </c>
      <c r="C421" s="139">
        <v>8395.2099999999955</v>
      </c>
    </row>
    <row r="422" spans="2:3" x14ac:dyDescent="0.25">
      <c r="B422" s="138">
        <v>43460</v>
      </c>
      <c r="C422" s="139">
        <v>7209.9299999999994</v>
      </c>
    </row>
    <row r="423" spans="2:3" x14ac:dyDescent="0.25">
      <c r="B423" s="138">
        <v>43461</v>
      </c>
      <c r="C423" s="139">
        <v>8314.1399999999958</v>
      </c>
    </row>
    <row r="424" spans="2:3" x14ac:dyDescent="0.25">
      <c r="B424" s="138">
        <v>43462</v>
      </c>
      <c r="C424" s="139">
        <v>9972.6199999999953</v>
      </c>
    </row>
    <row r="425" spans="2:3" x14ac:dyDescent="0.25">
      <c r="B425" s="138">
        <v>43463</v>
      </c>
      <c r="C425" s="139">
        <v>11466.999999999996</v>
      </c>
    </row>
    <row r="426" spans="2:3" x14ac:dyDescent="0.25">
      <c r="B426" s="138">
        <v>43464</v>
      </c>
      <c r="C426" s="139">
        <v>8637.279999999997</v>
      </c>
    </row>
    <row r="427" spans="2:3" x14ac:dyDescent="0.25">
      <c r="B427" s="138">
        <v>43465</v>
      </c>
      <c r="C427" s="139">
        <v>9179.3199999999961</v>
      </c>
    </row>
    <row r="428" spans="2:3" x14ac:dyDescent="0.25">
      <c r="B428" s="138">
        <v>43466</v>
      </c>
      <c r="C428" s="139">
        <v>6015.1199999999944</v>
      </c>
    </row>
    <row r="429" spans="2:3" x14ac:dyDescent="0.25">
      <c r="B429" s="138">
        <v>43467</v>
      </c>
      <c r="C429" s="139">
        <v>5378.5499999999947</v>
      </c>
    </row>
    <row r="430" spans="2:3" x14ac:dyDescent="0.25">
      <c r="B430" s="138">
        <v>43468</v>
      </c>
      <c r="C430" s="139">
        <v>8106.199999999998</v>
      </c>
    </row>
    <row r="431" spans="2:3" x14ac:dyDescent="0.25">
      <c r="B431" s="138">
        <v>43469</v>
      </c>
      <c r="C431" s="139">
        <v>10386.199999999993</v>
      </c>
    </row>
    <row r="432" spans="2:3" x14ac:dyDescent="0.25">
      <c r="B432" s="138">
        <v>43470</v>
      </c>
      <c r="C432" s="139">
        <v>7964.0099999999939</v>
      </c>
    </row>
    <row r="433" spans="2:3" x14ac:dyDescent="0.25">
      <c r="B433" s="138">
        <v>43471</v>
      </c>
      <c r="C433" s="139">
        <v>5869.9199999999937</v>
      </c>
    </row>
    <row r="434" spans="2:3" x14ac:dyDescent="0.25">
      <c r="B434" s="138">
        <v>43472</v>
      </c>
      <c r="C434" s="139">
        <v>5250.9299999999985</v>
      </c>
    </row>
    <row r="435" spans="2:3" x14ac:dyDescent="0.25">
      <c r="B435" s="138">
        <v>43473</v>
      </c>
      <c r="C435" s="139">
        <v>7054.0899999999974</v>
      </c>
    </row>
    <row r="436" spans="2:3" x14ac:dyDescent="0.25">
      <c r="B436" s="138">
        <v>43474</v>
      </c>
      <c r="C436" s="139">
        <v>5761.1699999999964</v>
      </c>
    </row>
    <row r="437" spans="2:3" x14ac:dyDescent="0.25">
      <c r="B437" s="138">
        <v>43475</v>
      </c>
      <c r="C437" s="139">
        <v>8088.6899999999932</v>
      </c>
    </row>
    <row r="438" spans="2:3" x14ac:dyDescent="0.25">
      <c r="B438" s="138">
        <v>43476</v>
      </c>
      <c r="C438" s="139">
        <v>11237.369999999994</v>
      </c>
    </row>
    <row r="439" spans="2:3" x14ac:dyDescent="0.25">
      <c r="B439" s="138">
        <v>43477</v>
      </c>
      <c r="C439" s="139">
        <v>8978.4199999999964</v>
      </c>
    </row>
    <row r="440" spans="2:3" x14ac:dyDescent="0.25">
      <c r="B440" s="138">
        <v>43478</v>
      </c>
      <c r="C440" s="139">
        <v>6294.4599999999955</v>
      </c>
    </row>
    <row r="441" spans="2:3" x14ac:dyDescent="0.25">
      <c r="B441" s="138">
        <v>43479</v>
      </c>
      <c r="C441" s="139">
        <v>4171.8799999999974</v>
      </c>
    </row>
    <row r="442" spans="2:3" x14ac:dyDescent="0.25">
      <c r="B442" s="138">
        <v>43480</v>
      </c>
      <c r="C442" s="139">
        <v>5106.1199999999972</v>
      </c>
    </row>
    <row r="443" spans="2:3" x14ac:dyDescent="0.25">
      <c r="B443" s="138">
        <v>43481</v>
      </c>
      <c r="C443" s="139">
        <v>6595.7499999999964</v>
      </c>
    </row>
    <row r="444" spans="2:3" x14ac:dyDescent="0.25">
      <c r="B444" s="138">
        <v>43482</v>
      </c>
      <c r="C444" s="139">
        <v>6308.2599999999948</v>
      </c>
    </row>
    <row r="445" spans="2:3" x14ac:dyDescent="0.25">
      <c r="B445" s="138">
        <v>43483</v>
      </c>
      <c r="C445" s="139">
        <v>7421.2899999999954</v>
      </c>
    </row>
    <row r="446" spans="2:3" x14ac:dyDescent="0.25">
      <c r="B446" s="138">
        <v>43484</v>
      </c>
      <c r="C446" s="139">
        <v>6248.1699999999992</v>
      </c>
    </row>
    <row r="447" spans="2:3" x14ac:dyDescent="0.25">
      <c r="B447" s="138">
        <v>43485</v>
      </c>
      <c r="C447" s="139">
        <v>5383.6399999999967</v>
      </c>
    </row>
    <row r="448" spans="2:3" x14ac:dyDescent="0.25">
      <c r="B448" s="138">
        <v>43486</v>
      </c>
      <c r="C448" s="139">
        <v>4547.6399999999967</v>
      </c>
    </row>
    <row r="449" spans="2:3" x14ac:dyDescent="0.25">
      <c r="B449" s="138">
        <v>43487</v>
      </c>
      <c r="C449" s="139">
        <v>6782.1599999999962</v>
      </c>
    </row>
    <row r="450" spans="2:3" x14ac:dyDescent="0.25">
      <c r="B450" s="138">
        <v>43488</v>
      </c>
      <c r="C450" s="139">
        <v>3091.9499999999962</v>
      </c>
    </row>
    <row r="451" spans="2:3" x14ac:dyDescent="0.25">
      <c r="B451" s="138">
        <v>43489</v>
      </c>
      <c r="C451" s="139">
        <v>8419.4699999999957</v>
      </c>
    </row>
    <row r="452" spans="2:3" x14ac:dyDescent="0.25">
      <c r="B452" s="138">
        <v>43490</v>
      </c>
      <c r="C452" s="139">
        <v>8397.7199999999939</v>
      </c>
    </row>
    <row r="453" spans="2:3" x14ac:dyDescent="0.25">
      <c r="B453" s="138">
        <v>43491</v>
      </c>
      <c r="C453" s="139">
        <v>7022.6399999999967</v>
      </c>
    </row>
    <row r="454" spans="2:3" x14ac:dyDescent="0.25">
      <c r="B454" s="138">
        <v>43492</v>
      </c>
      <c r="C454" s="139">
        <v>6137.9499999999971</v>
      </c>
    </row>
    <row r="455" spans="2:3" x14ac:dyDescent="0.25">
      <c r="B455" s="138">
        <v>43493</v>
      </c>
      <c r="C455" s="139">
        <v>6276.9399999999969</v>
      </c>
    </row>
    <row r="456" spans="2:3" x14ac:dyDescent="0.25">
      <c r="B456" s="138">
        <v>43494</v>
      </c>
      <c r="C456" s="139">
        <v>6264.0899999999965</v>
      </c>
    </row>
    <row r="457" spans="2:3" x14ac:dyDescent="0.25">
      <c r="B457" s="138">
        <v>43495</v>
      </c>
      <c r="C457" s="139">
        <v>4754.5199999999959</v>
      </c>
    </row>
    <row r="458" spans="2:3" x14ac:dyDescent="0.25">
      <c r="B458" s="138">
        <v>43496</v>
      </c>
      <c r="C458" s="139">
        <v>8717.6699999999946</v>
      </c>
    </row>
    <row r="459" spans="2:3" x14ac:dyDescent="0.25">
      <c r="B459" s="138">
        <v>43497</v>
      </c>
      <c r="C459" s="139">
        <v>15161.439999999999</v>
      </c>
    </row>
    <row r="460" spans="2:3" x14ac:dyDescent="0.25">
      <c r="B460" s="138">
        <v>43498</v>
      </c>
      <c r="C460" s="139">
        <v>18993.629999999994</v>
      </c>
    </row>
    <row r="461" spans="2:3" x14ac:dyDescent="0.25">
      <c r="B461" s="138">
        <v>43499</v>
      </c>
      <c r="C461" s="139">
        <v>8015.3499999999949</v>
      </c>
    </row>
    <row r="462" spans="2:3" x14ac:dyDescent="0.25">
      <c r="B462" s="138">
        <v>43500</v>
      </c>
      <c r="C462" s="139">
        <v>4562.0799999999981</v>
      </c>
    </row>
    <row r="463" spans="2:3" x14ac:dyDescent="0.25">
      <c r="B463" s="138">
        <v>43501</v>
      </c>
      <c r="C463" s="139">
        <v>6544.5399999999991</v>
      </c>
    </row>
    <row r="464" spans="2:3" x14ac:dyDescent="0.25">
      <c r="B464" s="138">
        <v>43502</v>
      </c>
      <c r="C464" s="139">
        <v>5436.9199999999973</v>
      </c>
    </row>
    <row r="465" spans="2:3" x14ac:dyDescent="0.25">
      <c r="B465" s="138">
        <v>43503</v>
      </c>
      <c r="C465" s="139">
        <v>11039.439999999995</v>
      </c>
    </row>
    <row r="466" spans="2:3" x14ac:dyDescent="0.25">
      <c r="B466" s="138">
        <v>43504</v>
      </c>
      <c r="C466" s="139">
        <v>10100.419999999993</v>
      </c>
    </row>
    <row r="467" spans="2:3" x14ac:dyDescent="0.25">
      <c r="B467" s="138">
        <v>43505</v>
      </c>
      <c r="C467" s="139">
        <v>9872.149999999996</v>
      </c>
    </row>
    <row r="468" spans="2:3" x14ac:dyDescent="0.25">
      <c r="B468" s="138">
        <v>43506</v>
      </c>
      <c r="C468" s="139">
        <v>10185.599999999995</v>
      </c>
    </row>
    <row r="469" spans="2:3" x14ac:dyDescent="0.25">
      <c r="B469" s="138">
        <v>43507</v>
      </c>
      <c r="C469" s="139">
        <v>8200.5899999999965</v>
      </c>
    </row>
    <row r="470" spans="2:3" x14ac:dyDescent="0.25">
      <c r="B470" s="138">
        <v>43508</v>
      </c>
      <c r="C470" s="139">
        <v>7154.5799999999954</v>
      </c>
    </row>
    <row r="471" spans="2:3" x14ac:dyDescent="0.25">
      <c r="B471" s="138">
        <v>43509</v>
      </c>
      <c r="C471" s="139">
        <v>7501.9999999999964</v>
      </c>
    </row>
    <row r="472" spans="2:3" x14ac:dyDescent="0.25">
      <c r="B472" s="138">
        <v>43510</v>
      </c>
      <c r="C472" s="139">
        <v>7785.2699999999986</v>
      </c>
    </row>
    <row r="473" spans="2:3" x14ac:dyDescent="0.25">
      <c r="B473" s="138">
        <v>43511</v>
      </c>
      <c r="C473" s="139">
        <v>10159.649999999996</v>
      </c>
    </row>
    <row r="474" spans="2:3" x14ac:dyDescent="0.25">
      <c r="B474" s="138">
        <v>43512</v>
      </c>
      <c r="C474" s="139">
        <v>7993.1499999999969</v>
      </c>
    </row>
    <row r="475" spans="2:3" x14ac:dyDescent="0.25">
      <c r="B475" s="138">
        <v>43513</v>
      </c>
      <c r="C475" s="139">
        <v>6972.359999999996</v>
      </c>
    </row>
    <row r="476" spans="2:3" x14ac:dyDescent="0.25">
      <c r="B476" s="138">
        <v>43514</v>
      </c>
      <c r="C476" s="139">
        <v>7171.9699999999957</v>
      </c>
    </row>
    <row r="477" spans="2:3" x14ac:dyDescent="0.25">
      <c r="B477" s="138">
        <v>43515</v>
      </c>
      <c r="C477" s="139">
        <v>7218.4599999999955</v>
      </c>
    </row>
    <row r="478" spans="2:3" x14ac:dyDescent="0.25">
      <c r="B478" s="138">
        <v>43516</v>
      </c>
      <c r="C478" s="139">
        <v>7997.1099999999915</v>
      </c>
    </row>
    <row r="479" spans="2:3" x14ac:dyDescent="0.25">
      <c r="B479" s="138">
        <v>43517</v>
      </c>
      <c r="C479" s="139">
        <v>15095.319999999992</v>
      </c>
    </row>
    <row r="480" spans="2:3" x14ac:dyDescent="0.25">
      <c r="B480" s="138">
        <v>43518</v>
      </c>
      <c r="C480" s="139">
        <v>13963.679999999986</v>
      </c>
    </row>
    <row r="481" spans="2:3" x14ac:dyDescent="0.25">
      <c r="B481" s="138">
        <v>43519</v>
      </c>
      <c r="C481" s="139">
        <v>9662.9699999999939</v>
      </c>
    </row>
    <row r="482" spans="2:3" x14ac:dyDescent="0.25">
      <c r="B482" s="138">
        <v>43520</v>
      </c>
      <c r="C482" s="139">
        <v>8288.6199999999972</v>
      </c>
    </row>
    <row r="483" spans="2:3" x14ac:dyDescent="0.25">
      <c r="B483" s="138">
        <v>43521</v>
      </c>
      <c r="C483" s="139">
        <v>7891.9299999999957</v>
      </c>
    </row>
    <row r="484" spans="2:3" x14ac:dyDescent="0.25">
      <c r="B484" s="138">
        <v>43522</v>
      </c>
      <c r="C484" s="139">
        <v>8982.9999999999964</v>
      </c>
    </row>
    <row r="485" spans="2:3" x14ac:dyDescent="0.25">
      <c r="B485" s="138">
        <v>43523</v>
      </c>
      <c r="C485" s="139">
        <v>12128.369999999994</v>
      </c>
    </row>
    <row r="486" spans="2:3" x14ac:dyDescent="0.25">
      <c r="B486" s="138">
        <v>43524</v>
      </c>
      <c r="C486" s="139">
        <v>13970.629999999992</v>
      </c>
    </row>
    <row r="487" spans="2:3" x14ac:dyDescent="0.25">
      <c r="B487" s="138">
        <v>43525</v>
      </c>
      <c r="C487" s="139">
        <v>14958.769999999993</v>
      </c>
    </row>
    <row r="488" spans="2:3" x14ac:dyDescent="0.25">
      <c r="B488" s="138">
        <v>43526</v>
      </c>
      <c r="C488" s="139">
        <v>11104.569999999996</v>
      </c>
    </row>
    <row r="489" spans="2:3" x14ac:dyDescent="0.25">
      <c r="B489" s="138">
        <v>43527</v>
      </c>
      <c r="C489" s="139">
        <v>12847.699999999995</v>
      </c>
    </row>
    <row r="490" spans="2:3" x14ac:dyDescent="0.25">
      <c r="B490" s="138">
        <v>43528</v>
      </c>
      <c r="C490" s="139">
        <v>6691.3699999999981</v>
      </c>
    </row>
    <row r="491" spans="2:3" x14ac:dyDescent="0.25">
      <c r="B491" s="138">
        <v>43529</v>
      </c>
      <c r="C491" s="139">
        <v>6163.899999999996</v>
      </c>
    </row>
    <row r="492" spans="2:3" x14ac:dyDescent="0.25">
      <c r="B492" s="138">
        <v>43530</v>
      </c>
      <c r="C492" s="139">
        <v>14383.909999999994</v>
      </c>
    </row>
    <row r="493" spans="2:3" x14ac:dyDescent="0.25">
      <c r="B493" s="138">
        <v>43531</v>
      </c>
      <c r="C493" s="139">
        <v>11996.239999999993</v>
      </c>
    </row>
    <row r="494" spans="2:3" x14ac:dyDescent="0.25">
      <c r="B494" s="138">
        <v>43532</v>
      </c>
      <c r="C494" s="139">
        <v>9216.0899999999947</v>
      </c>
    </row>
    <row r="495" spans="2:3" x14ac:dyDescent="0.25">
      <c r="B495" s="138">
        <v>43533</v>
      </c>
      <c r="C495" s="139">
        <v>8505.409999999998</v>
      </c>
    </row>
    <row r="496" spans="2:3" x14ac:dyDescent="0.25">
      <c r="B496" s="138">
        <v>43534</v>
      </c>
      <c r="C496" s="139">
        <v>7924.2599999999984</v>
      </c>
    </row>
    <row r="497" spans="2:3" x14ac:dyDescent="0.25">
      <c r="B497" s="138">
        <v>43535</v>
      </c>
      <c r="C497" s="139">
        <v>6876.6099999999969</v>
      </c>
    </row>
    <row r="498" spans="2:3" x14ac:dyDescent="0.25">
      <c r="B498" s="138">
        <v>43536</v>
      </c>
      <c r="C498" s="139">
        <v>7650.3999999999987</v>
      </c>
    </row>
    <row r="499" spans="2:3" x14ac:dyDescent="0.25">
      <c r="B499" s="138">
        <v>43537</v>
      </c>
      <c r="C499" s="139">
        <v>7817.4099999999971</v>
      </c>
    </row>
    <row r="500" spans="2:3" x14ac:dyDescent="0.25">
      <c r="B500" s="138">
        <v>43538</v>
      </c>
      <c r="C500" s="139">
        <v>10672.539999999997</v>
      </c>
    </row>
    <row r="501" spans="2:3" x14ac:dyDescent="0.25">
      <c r="B501" s="138">
        <v>43539</v>
      </c>
      <c r="C501" s="139">
        <v>11842.899999999994</v>
      </c>
    </row>
    <row r="502" spans="2:3" x14ac:dyDescent="0.25">
      <c r="B502" s="138">
        <v>43540</v>
      </c>
      <c r="C502" s="139">
        <v>13161.06</v>
      </c>
    </row>
    <row r="503" spans="2:3" x14ac:dyDescent="0.25">
      <c r="B503" s="138">
        <v>43541</v>
      </c>
      <c r="C503" s="139">
        <v>9492.4399999999951</v>
      </c>
    </row>
    <row r="504" spans="2:3" x14ac:dyDescent="0.25">
      <c r="B504" s="138">
        <v>43542</v>
      </c>
      <c r="C504" s="139">
        <v>6914.6199999999963</v>
      </c>
    </row>
    <row r="505" spans="2:3" x14ac:dyDescent="0.25">
      <c r="B505" s="138">
        <v>43543</v>
      </c>
      <c r="C505" s="139">
        <v>7797.1499999999978</v>
      </c>
    </row>
    <row r="506" spans="2:3" x14ac:dyDescent="0.25">
      <c r="B506" s="138">
        <v>43544</v>
      </c>
      <c r="C506" s="139">
        <v>12683.589999999991</v>
      </c>
    </row>
    <row r="507" spans="2:3" x14ac:dyDescent="0.25">
      <c r="B507" s="138">
        <v>43545</v>
      </c>
      <c r="C507" s="139">
        <v>11149.979999999992</v>
      </c>
    </row>
    <row r="508" spans="2:3" x14ac:dyDescent="0.25">
      <c r="B508" s="138">
        <v>43546</v>
      </c>
      <c r="C508" s="139">
        <v>10753.289999999995</v>
      </c>
    </row>
    <row r="509" spans="2:3" x14ac:dyDescent="0.25">
      <c r="B509" s="138">
        <v>43547</v>
      </c>
      <c r="C509" s="139">
        <v>8705.8799999999919</v>
      </c>
    </row>
    <row r="510" spans="2:3" x14ac:dyDescent="0.25">
      <c r="B510" s="138">
        <v>43548</v>
      </c>
      <c r="C510" s="139">
        <v>7380.1799999999957</v>
      </c>
    </row>
    <row r="511" spans="2:3" x14ac:dyDescent="0.25">
      <c r="B511" s="138">
        <v>43549</v>
      </c>
      <c r="C511" s="139">
        <v>9121.3699999999972</v>
      </c>
    </row>
    <row r="512" spans="2:3" x14ac:dyDescent="0.25">
      <c r="B512" s="138">
        <v>43550</v>
      </c>
      <c r="C512" s="139">
        <v>7759.2699999999977</v>
      </c>
    </row>
    <row r="513" spans="2:3" x14ac:dyDescent="0.25">
      <c r="B513" s="138">
        <v>43551</v>
      </c>
      <c r="C513" s="139">
        <v>5726.6799999999957</v>
      </c>
    </row>
    <row r="514" spans="2:3" x14ac:dyDescent="0.25">
      <c r="B514" s="138">
        <v>43552</v>
      </c>
      <c r="C514" s="139">
        <v>8504.0599999999959</v>
      </c>
    </row>
    <row r="515" spans="2:3" x14ac:dyDescent="0.25">
      <c r="B515" s="138">
        <v>43553</v>
      </c>
      <c r="C515" s="139">
        <v>11186.689999999993</v>
      </c>
    </row>
    <row r="516" spans="2:3" x14ac:dyDescent="0.25">
      <c r="B516" s="138">
        <v>43554</v>
      </c>
      <c r="C516" s="139">
        <v>14488.12999999999</v>
      </c>
    </row>
    <row r="517" spans="2:3" x14ac:dyDescent="0.25">
      <c r="B517" s="138">
        <v>43555</v>
      </c>
      <c r="C517" s="139">
        <v>10291.13999999999</v>
      </c>
    </row>
    <row r="518" spans="2:3" x14ac:dyDescent="0.25">
      <c r="B518" s="138">
        <v>43556</v>
      </c>
      <c r="C518" s="139">
        <v>8745.1699999999964</v>
      </c>
    </row>
    <row r="519" spans="2:3" x14ac:dyDescent="0.25">
      <c r="B519" s="138">
        <v>43557</v>
      </c>
      <c r="C519" s="139">
        <v>8297.3299999999945</v>
      </c>
    </row>
    <row r="520" spans="2:3" x14ac:dyDescent="0.25">
      <c r="B520" s="138">
        <v>43558</v>
      </c>
      <c r="C520" s="139">
        <v>8861.4999999999964</v>
      </c>
    </row>
    <row r="521" spans="2:3" x14ac:dyDescent="0.25">
      <c r="B521" s="138">
        <v>43559</v>
      </c>
      <c r="C521" s="139">
        <v>10478.999999999995</v>
      </c>
    </row>
    <row r="522" spans="2:3" x14ac:dyDescent="0.25">
      <c r="B522" s="138">
        <v>43560</v>
      </c>
      <c r="C522" s="139">
        <v>7342.9399999999951</v>
      </c>
    </row>
    <row r="523" spans="2:3" x14ac:dyDescent="0.25">
      <c r="B523" s="138">
        <v>43561</v>
      </c>
      <c r="C523" s="139">
        <v>9199.3299999999927</v>
      </c>
    </row>
    <row r="524" spans="2:3" x14ac:dyDescent="0.25">
      <c r="B524" s="138">
        <v>43562</v>
      </c>
      <c r="C524" s="139">
        <v>6285.0299999999961</v>
      </c>
    </row>
    <row r="525" spans="2:3" x14ac:dyDescent="0.25">
      <c r="B525" s="138">
        <v>43563</v>
      </c>
      <c r="C525" s="139">
        <v>4851.659999999998</v>
      </c>
    </row>
    <row r="526" spans="2:3" x14ac:dyDescent="0.25">
      <c r="B526" s="138">
        <v>43564</v>
      </c>
      <c r="C526" s="139">
        <v>5149.6399999999949</v>
      </c>
    </row>
    <row r="527" spans="2:3" x14ac:dyDescent="0.25">
      <c r="B527" s="138">
        <v>43565</v>
      </c>
      <c r="C527" s="139">
        <v>6490.8599999999979</v>
      </c>
    </row>
    <row r="528" spans="2:3" x14ac:dyDescent="0.25">
      <c r="B528" s="138">
        <v>43566</v>
      </c>
      <c r="C528" s="139">
        <v>7515.189999999996</v>
      </c>
    </row>
    <row r="529" spans="2:3" x14ac:dyDescent="0.25">
      <c r="B529" s="138">
        <v>43567</v>
      </c>
      <c r="C529" s="139">
        <v>11484.009999999991</v>
      </c>
    </row>
    <row r="530" spans="2:3" x14ac:dyDescent="0.25">
      <c r="B530" s="138">
        <v>43568</v>
      </c>
      <c r="C530" s="139">
        <v>7601.6799999999948</v>
      </c>
    </row>
    <row r="531" spans="2:3" x14ac:dyDescent="0.25">
      <c r="B531" s="138">
        <v>43569</v>
      </c>
      <c r="C531" s="139">
        <v>6256.1899999999951</v>
      </c>
    </row>
    <row r="532" spans="2:3" x14ac:dyDescent="0.25">
      <c r="B532" s="138">
        <v>43570</v>
      </c>
      <c r="C532" s="139">
        <v>5399.4899999999943</v>
      </c>
    </row>
    <row r="533" spans="2:3" x14ac:dyDescent="0.25">
      <c r="B533" s="138">
        <v>43571</v>
      </c>
      <c r="C533" s="139">
        <v>4416.9599999999973</v>
      </c>
    </row>
    <row r="534" spans="2:3" x14ac:dyDescent="0.25">
      <c r="B534" s="138">
        <v>43572</v>
      </c>
      <c r="C534" s="139">
        <v>5150.5599999999968</v>
      </c>
    </row>
    <row r="535" spans="2:3" x14ac:dyDescent="0.25">
      <c r="B535" s="138">
        <v>43573</v>
      </c>
      <c r="C535" s="139">
        <v>7039.2499999999955</v>
      </c>
    </row>
    <row r="536" spans="2:3" x14ac:dyDescent="0.25">
      <c r="B536" s="138">
        <v>43574</v>
      </c>
      <c r="C536" s="139">
        <v>9350.1799999999912</v>
      </c>
    </row>
    <row r="537" spans="2:3" x14ac:dyDescent="0.25">
      <c r="B537" s="138">
        <v>43575</v>
      </c>
      <c r="C537" s="139">
        <v>7061.2199999999948</v>
      </c>
    </row>
    <row r="538" spans="2:3" x14ac:dyDescent="0.25">
      <c r="B538" s="138">
        <v>43576</v>
      </c>
      <c r="C538" s="139">
        <v>7300.7399999999943</v>
      </c>
    </row>
    <row r="539" spans="2:3" x14ac:dyDescent="0.25">
      <c r="B539" s="138">
        <v>43577</v>
      </c>
      <c r="C539" s="139">
        <v>4282.6599999999962</v>
      </c>
    </row>
    <row r="540" spans="2:3" x14ac:dyDescent="0.25">
      <c r="B540" s="138">
        <v>43578</v>
      </c>
      <c r="C540" s="139">
        <v>4615.0099999999984</v>
      </c>
    </row>
    <row r="541" spans="2:3" x14ac:dyDescent="0.25">
      <c r="B541" s="138">
        <v>43579</v>
      </c>
      <c r="C541" s="139">
        <v>6071.1499999999951</v>
      </c>
    </row>
    <row r="542" spans="2:3" x14ac:dyDescent="0.25">
      <c r="B542" s="138">
        <v>43580</v>
      </c>
      <c r="C542" s="139">
        <v>6046.8399999999965</v>
      </c>
    </row>
    <row r="543" spans="2:3" x14ac:dyDescent="0.25">
      <c r="B543" s="138">
        <v>43581</v>
      </c>
      <c r="C543" s="139">
        <v>6868.6799999999948</v>
      </c>
    </row>
    <row r="544" spans="2:3" x14ac:dyDescent="0.25">
      <c r="B544" s="138">
        <v>43582</v>
      </c>
      <c r="C544" s="139">
        <v>7600.8899999999958</v>
      </c>
    </row>
    <row r="545" spans="2:3" x14ac:dyDescent="0.25">
      <c r="B545" s="138">
        <v>43583</v>
      </c>
      <c r="C545" s="139">
        <v>6073.7799999999961</v>
      </c>
    </row>
    <row r="546" spans="2:3" x14ac:dyDescent="0.25">
      <c r="B546" s="138">
        <v>43584</v>
      </c>
      <c r="C546" s="139">
        <v>4334.7699999999986</v>
      </c>
    </row>
    <row r="547" spans="2:3" x14ac:dyDescent="0.25">
      <c r="B547" s="138">
        <v>43585</v>
      </c>
      <c r="C547" s="139">
        <v>6188.3199999999943</v>
      </c>
    </row>
    <row r="548" spans="2:3" x14ac:dyDescent="0.25">
      <c r="B548" s="138">
        <v>43586</v>
      </c>
      <c r="C548" s="139">
        <v>5492.1599999999953</v>
      </c>
    </row>
    <row r="549" spans="2:3" x14ac:dyDescent="0.25">
      <c r="B549" s="138">
        <v>43587</v>
      </c>
      <c r="C549" s="139">
        <v>8446.519999999995</v>
      </c>
    </row>
    <row r="550" spans="2:3" x14ac:dyDescent="0.25">
      <c r="B550" s="138">
        <v>43588</v>
      </c>
      <c r="C550" s="139">
        <v>9217.2599999999929</v>
      </c>
    </row>
    <row r="551" spans="2:3" x14ac:dyDescent="0.25">
      <c r="B551" s="138">
        <v>43589</v>
      </c>
      <c r="C551" s="139">
        <v>4733.7899999999954</v>
      </c>
    </row>
    <row r="552" spans="2:3" x14ac:dyDescent="0.25">
      <c r="B552" s="138">
        <v>43590</v>
      </c>
      <c r="C552" s="139">
        <v>5741.9499999999953</v>
      </c>
    </row>
    <row r="553" spans="2:3" x14ac:dyDescent="0.25">
      <c r="B553" s="138">
        <v>43591</v>
      </c>
      <c r="C553" s="139">
        <v>5072.9299999999985</v>
      </c>
    </row>
    <row r="554" spans="2:3" x14ac:dyDescent="0.25">
      <c r="B554" s="138">
        <v>43592</v>
      </c>
      <c r="C554" s="139">
        <v>6687.0599999999931</v>
      </c>
    </row>
    <row r="555" spans="2:3" x14ac:dyDescent="0.25">
      <c r="B555" s="138">
        <v>43593</v>
      </c>
      <c r="C555" s="139">
        <v>3613.8899999999985</v>
      </c>
    </row>
    <row r="556" spans="2:3" x14ac:dyDescent="0.25">
      <c r="B556" s="138">
        <v>43594</v>
      </c>
      <c r="C556" s="139">
        <v>5311.6399999999976</v>
      </c>
    </row>
    <row r="557" spans="2:3" x14ac:dyDescent="0.25">
      <c r="B557" s="138">
        <v>43595</v>
      </c>
      <c r="C557" s="139">
        <v>6120.5999999999967</v>
      </c>
    </row>
    <row r="558" spans="2:3" x14ac:dyDescent="0.25">
      <c r="B558" s="138">
        <v>43596</v>
      </c>
      <c r="C558" s="139">
        <v>7551.4799999999968</v>
      </c>
    </row>
    <row r="559" spans="2:3" x14ac:dyDescent="0.25">
      <c r="B559" s="138">
        <v>43597</v>
      </c>
      <c r="C559" s="139">
        <v>5118.7499999999945</v>
      </c>
    </row>
    <row r="560" spans="2:3" x14ac:dyDescent="0.25">
      <c r="B560" s="138">
        <v>43598</v>
      </c>
      <c r="C560" s="139">
        <v>5421.2799999999934</v>
      </c>
    </row>
    <row r="561" spans="2:3" x14ac:dyDescent="0.25">
      <c r="B561" s="138">
        <v>43599</v>
      </c>
      <c r="C561" s="139">
        <v>5416.2899999999981</v>
      </c>
    </row>
    <row r="562" spans="2:3" x14ac:dyDescent="0.25">
      <c r="B562" s="138">
        <v>43600</v>
      </c>
      <c r="C562" s="139">
        <v>5495.1599999999962</v>
      </c>
    </row>
    <row r="563" spans="2:3" x14ac:dyDescent="0.25">
      <c r="B563" s="138">
        <v>43601</v>
      </c>
      <c r="C563" s="139">
        <v>6968.8899999999967</v>
      </c>
    </row>
    <row r="564" spans="2:3" x14ac:dyDescent="0.25">
      <c r="B564" s="138">
        <v>43602</v>
      </c>
      <c r="C564" s="139">
        <v>7369.1899999999969</v>
      </c>
    </row>
    <row r="565" spans="2:3" x14ac:dyDescent="0.25">
      <c r="B565" s="138">
        <v>43603</v>
      </c>
      <c r="C565" s="139">
        <v>5042.8399999999965</v>
      </c>
    </row>
    <row r="566" spans="2:3" x14ac:dyDescent="0.25">
      <c r="B566" s="138">
        <v>43604</v>
      </c>
      <c r="C566" s="139">
        <v>5406.6699999999928</v>
      </c>
    </row>
    <row r="567" spans="2:3" x14ac:dyDescent="0.25">
      <c r="B567" s="138">
        <v>43605</v>
      </c>
      <c r="C567" s="139">
        <v>3609.1499999999965</v>
      </c>
    </row>
    <row r="568" spans="2:3" x14ac:dyDescent="0.25">
      <c r="B568" s="138">
        <v>43606</v>
      </c>
      <c r="C568" s="139">
        <v>5339.149999999996</v>
      </c>
    </row>
    <row r="569" spans="2:3" x14ac:dyDescent="0.25">
      <c r="B569" s="138">
        <v>43607</v>
      </c>
      <c r="C569" s="139">
        <v>5500.0499999999947</v>
      </c>
    </row>
    <row r="570" spans="2:3" x14ac:dyDescent="0.25">
      <c r="B570" s="138">
        <v>43608</v>
      </c>
      <c r="C570" s="139">
        <v>4975.7199999999957</v>
      </c>
    </row>
    <row r="571" spans="2:3" x14ac:dyDescent="0.25">
      <c r="B571" s="138">
        <v>43609</v>
      </c>
      <c r="C571" s="139">
        <v>8076.9899999999971</v>
      </c>
    </row>
    <row r="572" spans="2:3" x14ac:dyDescent="0.25">
      <c r="B572" s="138">
        <v>43610</v>
      </c>
      <c r="C572" s="139">
        <v>5771.7599999999966</v>
      </c>
    </row>
    <row r="573" spans="2:3" x14ac:dyDescent="0.25">
      <c r="B573" s="138">
        <v>43611</v>
      </c>
      <c r="C573" s="139">
        <v>5336.6399999999967</v>
      </c>
    </row>
    <row r="574" spans="2:3" x14ac:dyDescent="0.25">
      <c r="B574" s="138">
        <v>43612</v>
      </c>
      <c r="C574" s="139">
        <v>4871.149999999996</v>
      </c>
    </row>
    <row r="575" spans="2:3" x14ac:dyDescent="0.25">
      <c r="B575" s="138">
        <v>43613</v>
      </c>
      <c r="C575" s="139">
        <v>5976.9899999999961</v>
      </c>
    </row>
    <row r="576" spans="2:3" x14ac:dyDescent="0.25">
      <c r="B576" s="138">
        <v>43614</v>
      </c>
      <c r="C576" s="139">
        <v>5275.6299999999937</v>
      </c>
    </row>
    <row r="577" spans="2:3" x14ac:dyDescent="0.25">
      <c r="B577" s="138">
        <v>43615</v>
      </c>
      <c r="C577" s="139">
        <v>6341.1299999999956</v>
      </c>
    </row>
    <row r="578" spans="2:3" x14ac:dyDescent="0.25">
      <c r="B578" s="138">
        <v>43616</v>
      </c>
      <c r="C578" s="139">
        <v>9403.8799999999956</v>
      </c>
    </row>
    <row r="579" spans="2:3" x14ac:dyDescent="0.25">
      <c r="B579" s="138">
        <v>43617</v>
      </c>
      <c r="C579" s="139">
        <v>6500.9199999999946</v>
      </c>
    </row>
    <row r="580" spans="2:3" x14ac:dyDescent="0.25">
      <c r="B580" s="138">
        <v>43618</v>
      </c>
      <c r="C580" s="139">
        <v>4565.2299999999959</v>
      </c>
    </row>
    <row r="581" spans="2:3" x14ac:dyDescent="0.25">
      <c r="B581" s="138">
        <v>43619</v>
      </c>
      <c r="C581" s="139">
        <v>6599.3999999999969</v>
      </c>
    </row>
    <row r="582" spans="2:3" x14ac:dyDescent="0.25">
      <c r="B582" s="138">
        <v>43620</v>
      </c>
      <c r="C582" s="139">
        <v>4749.8499999999949</v>
      </c>
    </row>
    <row r="583" spans="2:3" x14ac:dyDescent="0.25">
      <c r="B583" s="138">
        <v>43621</v>
      </c>
      <c r="C583" s="139">
        <v>4297.9599999999973</v>
      </c>
    </row>
    <row r="584" spans="2:3" x14ac:dyDescent="0.25">
      <c r="B584" s="138">
        <v>43622</v>
      </c>
      <c r="C584" s="139">
        <v>6580.6199999999972</v>
      </c>
    </row>
    <row r="585" spans="2:3" x14ac:dyDescent="0.25">
      <c r="B585" s="138">
        <v>43623</v>
      </c>
      <c r="C585" s="139">
        <v>9016.0099999999911</v>
      </c>
    </row>
    <row r="586" spans="2:3" x14ac:dyDescent="0.25">
      <c r="B586" s="138">
        <v>43624</v>
      </c>
      <c r="C586" s="139">
        <v>6275.0799999999954</v>
      </c>
    </row>
    <row r="587" spans="2:3" x14ac:dyDescent="0.25">
      <c r="B587" s="138">
        <v>43625</v>
      </c>
      <c r="C587" s="139">
        <v>5908.9999999999964</v>
      </c>
    </row>
    <row r="588" spans="2:3" x14ac:dyDescent="0.25">
      <c r="B588" s="138">
        <v>43626</v>
      </c>
      <c r="C588" s="139">
        <v>5711.5599999999977</v>
      </c>
    </row>
    <row r="589" spans="2:3" x14ac:dyDescent="0.25">
      <c r="B589" s="138">
        <v>43627</v>
      </c>
      <c r="C589" s="139">
        <v>5326.9899999999971</v>
      </c>
    </row>
    <row r="590" spans="2:3" x14ac:dyDescent="0.25">
      <c r="B590" s="138">
        <v>43628</v>
      </c>
      <c r="C590" s="139">
        <v>5822.1899999999969</v>
      </c>
    </row>
    <row r="591" spans="2:3" x14ac:dyDescent="0.25">
      <c r="B591" s="138">
        <v>43629</v>
      </c>
      <c r="C591" s="139">
        <v>5549.9199999999964</v>
      </c>
    </row>
    <row r="592" spans="2:3" x14ac:dyDescent="0.25">
      <c r="B592" s="138">
        <v>43630</v>
      </c>
      <c r="C592" s="139">
        <v>10089.189999999993</v>
      </c>
    </row>
    <row r="593" spans="2:3" x14ac:dyDescent="0.25">
      <c r="B593" s="138">
        <v>43631</v>
      </c>
      <c r="C593" s="139">
        <v>6401.8999999999942</v>
      </c>
    </row>
    <row r="594" spans="2:3" x14ac:dyDescent="0.25">
      <c r="B594" s="138">
        <v>43632</v>
      </c>
      <c r="C594" s="139">
        <v>4930.9399999999969</v>
      </c>
    </row>
    <row r="595" spans="2:3" x14ac:dyDescent="0.25">
      <c r="B595" s="138">
        <v>43633</v>
      </c>
      <c r="C595" s="139">
        <v>4520.5799999999972</v>
      </c>
    </row>
    <row r="596" spans="2:3" x14ac:dyDescent="0.25">
      <c r="B596" s="138">
        <v>43634</v>
      </c>
      <c r="C596" s="139">
        <v>6196.9399999999969</v>
      </c>
    </row>
    <row r="597" spans="2:3" x14ac:dyDescent="0.25">
      <c r="B597" s="138">
        <v>43635</v>
      </c>
      <c r="C597" s="139">
        <v>3736.0599999999972</v>
      </c>
    </row>
    <row r="598" spans="2:3" x14ac:dyDescent="0.25">
      <c r="B598" s="138">
        <v>43636</v>
      </c>
      <c r="C598" s="139">
        <v>5187.3599999999951</v>
      </c>
    </row>
    <row r="599" spans="2:3" x14ac:dyDescent="0.25">
      <c r="B599" s="138">
        <v>43637</v>
      </c>
      <c r="C599" s="139">
        <v>8023.8699999999963</v>
      </c>
    </row>
    <row r="600" spans="2:3" x14ac:dyDescent="0.25">
      <c r="B600" s="138">
        <v>43638</v>
      </c>
      <c r="C600" s="139">
        <v>7152.5099999999948</v>
      </c>
    </row>
    <row r="601" spans="2:3" x14ac:dyDescent="0.25">
      <c r="B601" s="138">
        <v>43639</v>
      </c>
      <c r="C601" s="139">
        <v>5359.3899999999949</v>
      </c>
    </row>
    <row r="602" spans="2:3" x14ac:dyDescent="0.25">
      <c r="B602" s="138">
        <v>43640</v>
      </c>
      <c r="C602" s="139">
        <v>4740.5399999999981</v>
      </c>
    </row>
    <row r="603" spans="2:3" x14ac:dyDescent="0.25">
      <c r="B603" s="138">
        <v>43641</v>
      </c>
      <c r="C603" s="139">
        <v>3591.7499999999968</v>
      </c>
    </row>
    <row r="604" spans="2:3" x14ac:dyDescent="0.25">
      <c r="B604" s="138">
        <v>43642</v>
      </c>
      <c r="C604" s="139">
        <v>3562.4599999999973</v>
      </c>
    </row>
    <row r="605" spans="2:3" x14ac:dyDescent="0.25">
      <c r="B605" s="138">
        <v>43643</v>
      </c>
      <c r="C605" s="139">
        <v>3804.2199999999948</v>
      </c>
    </row>
    <row r="606" spans="2:3" x14ac:dyDescent="0.25">
      <c r="B606" s="138">
        <v>43644</v>
      </c>
      <c r="C606" s="139">
        <v>7140.4599999999955</v>
      </c>
    </row>
    <row r="607" spans="2:3" x14ac:dyDescent="0.25">
      <c r="B607" s="138">
        <v>43645</v>
      </c>
      <c r="C607" s="139">
        <v>6861.6099999999969</v>
      </c>
    </row>
    <row r="608" spans="2:3" x14ac:dyDescent="0.25">
      <c r="B608" s="138">
        <v>43646</v>
      </c>
      <c r="C608" s="139">
        <v>5890.859999999996</v>
      </c>
    </row>
    <row r="609" spans="2:3" x14ac:dyDescent="0.25">
      <c r="B609" s="138">
        <v>43647</v>
      </c>
      <c r="C609" s="139">
        <v>4794.8099999999986</v>
      </c>
    </row>
    <row r="610" spans="2:3" x14ac:dyDescent="0.25">
      <c r="B610" s="138">
        <v>43648</v>
      </c>
      <c r="C610" s="139">
        <v>6104.939999999996</v>
      </c>
    </row>
    <row r="611" spans="2:3" x14ac:dyDescent="0.25">
      <c r="B611" s="138">
        <v>43649</v>
      </c>
      <c r="C611" s="139">
        <v>4619.5499999999975</v>
      </c>
    </row>
    <row r="612" spans="2:3" x14ac:dyDescent="0.25">
      <c r="B612" s="138">
        <v>43650</v>
      </c>
      <c r="C612" s="139">
        <v>7467.1899999999951</v>
      </c>
    </row>
    <row r="613" spans="2:3" x14ac:dyDescent="0.25">
      <c r="B613" s="138">
        <v>43651</v>
      </c>
      <c r="C613" s="139">
        <v>7061.9899999999925</v>
      </c>
    </row>
    <row r="614" spans="2:3" x14ac:dyDescent="0.25">
      <c r="B614" s="138">
        <v>43652</v>
      </c>
      <c r="C614" s="139">
        <v>6332.1199999999953</v>
      </c>
    </row>
    <row r="615" spans="2:3" x14ac:dyDescent="0.25">
      <c r="B615" s="138">
        <v>43653</v>
      </c>
      <c r="C615" s="139">
        <v>5494.0299999999943</v>
      </c>
    </row>
    <row r="616" spans="2:3" x14ac:dyDescent="0.25">
      <c r="B616" s="138">
        <v>43654</v>
      </c>
      <c r="C616" s="139">
        <v>6043.9499999999971</v>
      </c>
    </row>
    <row r="617" spans="2:3" x14ac:dyDescent="0.25">
      <c r="B617" s="138">
        <v>43655</v>
      </c>
      <c r="C617" s="139">
        <v>5581.579999999999</v>
      </c>
    </row>
    <row r="618" spans="2:3" x14ac:dyDescent="0.25">
      <c r="B618" s="138">
        <v>43656</v>
      </c>
      <c r="C618" s="139">
        <v>4220.9199999999983</v>
      </c>
    </row>
    <row r="619" spans="2:3" x14ac:dyDescent="0.25">
      <c r="B619" s="138">
        <v>43657</v>
      </c>
      <c r="C619" s="139">
        <v>5315.1799999999957</v>
      </c>
    </row>
    <row r="620" spans="2:3" x14ac:dyDescent="0.25">
      <c r="B620" s="138">
        <v>43658</v>
      </c>
      <c r="C620" s="139">
        <v>6673.9099999999944</v>
      </c>
    </row>
    <row r="621" spans="2:3" x14ac:dyDescent="0.25">
      <c r="B621" s="138">
        <v>43659</v>
      </c>
      <c r="C621" s="139">
        <v>7065.3199999999952</v>
      </c>
    </row>
    <row r="622" spans="2:3" x14ac:dyDescent="0.25">
      <c r="B622" s="138">
        <v>43660</v>
      </c>
      <c r="C622" s="139">
        <v>4755.0599999999968</v>
      </c>
    </row>
    <row r="623" spans="2:3" x14ac:dyDescent="0.25">
      <c r="B623" s="138">
        <v>43661</v>
      </c>
      <c r="C623" s="139">
        <v>3687.0799999999949</v>
      </c>
    </row>
    <row r="624" spans="2:3" x14ac:dyDescent="0.25">
      <c r="B624" s="138">
        <v>43662</v>
      </c>
      <c r="C624" s="139">
        <v>5076.7699999999977</v>
      </c>
    </row>
    <row r="625" spans="2:3" x14ac:dyDescent="0.25">
      <c r="B625" s="138">
        <v>43663</v>
      </c>
      <c r="C625" s="139">
        <v>5323.1999999999971</v>
      </c>
    </row>
    <row r="626" spans="2:3" x14ac:dyDescent="0.25">
      <c r="B626" s="138">
        <v>43664</v>
      </c>
      <c r="C626" s="139">
        <v>5743.2299999999932</v>
      </c>
    </row>
    <row r="627" spans="2:3" x14ac:dyDescent="0.25">
      <c r="B627" s="138">
        <v>43665</v>
      </c>
      <c r="C627" s="139">
        <v>6924.8699999999944</v>
      </c>
    </row>
    <row r="628" spans="2:3" x14ac:dyDescent="0.25">
      <c r="B628" s="138">
        <v>43666</v>
      </c>
      <c r="C628" s="139">
        <v>5301.6999999999962</v>
      </c>
    </row>
    <row r="629" spans="2:3" x14ac:dyDescent="0.25">
      <c r="B629" s="138">
        <v>43667</v>
      </c>
      <c r="C629" s="139">
        <v>4768.9999999999964</v>
      </c>
    </row>
    <row r="630" spans="2:3" x14ac:dyDescent="0.25">
      <c r="B630" s="138">
        <v>43668</v>
      </c>
      <c r="C630" s="139">
        <v>3970.7599999999961</v>
      </c>
    </row>
    <row r="631" spans="2:3" x14ac:dyDescent="0.25">
      <c r="B631" s="138">
        <v>43669</v>
      </c>
      <c r="C631" s="139">
        <v>3909.9299999999971</v>
      </c>
    </row>
    <row r="632" spans="2:3" x14ac:dyDescent="0.25">
      <c r="B632" s="138">
        <v>43670</v>
      </c>
      <c r="C632" s="139">
        <v>3181.0799999999972</v>
      </c>
    </row>
    <row r="633" spans="2:3" x14ac:dyDescent="0.25">
      <c r="B633" s="138">
        <v>43671</v>
      </c>
      <c r="C633" s="139">
        <v>5617.2099999999991</v>
      </c>
    </row>
    <row r="634" spans="2:3" x14ac:dyDescent="0.25">
      <c r="B634" s="138">
        <v>43672</v>
      </c>
      <c r="C634" s="139">
        <v>6345.849999999994</v>
      </c>
    </row>
    <row r="635" spans="2:3" x14ac:dyDescent="0.25">
      <c r="B635" s="138">
        <v>43673</v>
      </c>
      <c r="C635" s="139">
        <v>6649.1899999999923</v>
      </c>
    </row>
    <row r="636" spans="2:3" x14ac:dyDescent="0.25">
      <c r="B636" s="138">
        <v>43674</v>
      </c>
      <c r="C636" s="139">
        <v>4391.3999999999942</v>
      </c>
    </row>
    <row r="637" spans="2:3" x14ac:dyDescent="0.25">
      <c r="B637" s="138">
        <v>43675</v>
      </c>
      <c r="C637" s="139">
        <v>3564.5299999999975</v>
      </c>
    </row>
    <row r="638" spans="2:3" x14ac:dyDescent="0.25">
      <c r="B638" s="138">
        <v>43676</v>
      </c>
      <c r="C638" s="139">
        <v>3322.4299999999976</v>
      </c>
    </row>
    <row r="639" spans="2:3" x14ac:dyDescent="0.25">
      <c r="B639" s="138">
        <v>43677</v>
      </c>
      <c r="C639" s="139">
        <v>4183.3999999999969</v>
      </c>
    </row>
    <row r="640" spans="2:3" x14ac:dyDescent="0.25">
      <c r="B640" s="138">
        <v>43678</v>
      </c>
      <c r="C640" s="139">
        <v>9332.1199999999917</v>
      </c>
    </row>
    <row r="641" spans="2:3" x14ac:dyDescent="0.25">
      <c r="B641" s="138">
        <v>43679</v>
      </c>
      <c r="C641" s="139">
        <v>8278.4299999999912</v>
      </c>
    </row>
    <row r="642" spans="2:3" x14ac:dyDescent="0.25">
      <c r="B642" s="138">
        <v>43680</v>
      </c>
      <c r="C642" s="139">
        <v>7389.0099999999975</v>
      </c>
    </row>
    <row r="643" spans="2:3" x14ac:dyDescent="0.25">
      <c r="B643" s="138">
        <v>43681</v>
      </c>
      <c r="C643" s="139">
        <v>4463.9999999999955</v>
      </c>
    </row>
    <row r="644" spans="2:3" x14ac:dyDescent="0.25">
      <c r="B644" s="138">
        <v>43682</v>
      </c>
      <c r="C644" s="139">
        <v>4737.0799999999963</v>
      </c>
    </row>
    <row r="645" spans="2:3" x14ac:dyDescent="0.25">
      <c r="B645" s="138">
        <v>43683</v>
      </c>
      <c r="C645" s="139">
        <v>4937.5199999999968</v>
      </c>
    </row>
    <row r="646" spans="2:3" x14ac:dyDescent="0.25">
      <c r="B646" s="138">
        <v>43684</v>
      </c>
      <c r="C646" s="139">
        <v>4051.0699999999979</v>
      </c>
    </row>
    <row r="647" spans="2:3" x14ac:dyDescent="0.25">
      <c r="B647" s="138">
        <v>43685</v>
      </c>
      <c r="C647" s="139">
        <v>4938.7199999999966</v>
      </c>
    </row>
    <row r="648" spans="2:3" x14ac:dyDescent="0.25">
      <c r="B648" s="138">
        <v>43686</v>
      </c>
      <c r="C648" s="139">
        <v>5983.139999999994</v>
      </c>
    </row>
    <row r="649" spans="2:3" x14ac:dyDescent="0.25">
      <c r="B649" s="138">
        <v>43687</v>
      </c>
      <c r="C649" s="139">
        <v>6097.6699999999964</v>
      </c>
    </row>
    <row r="650" spans="2:3" x14ac:dyDescent="0.25">
      <c r="B650" s="138">
        <v>43688</v>
      </c>
      <c r="C650" s="139">
        <v>4725.1899999999978</v>
      </c>
    </row>
    <row r="651" spans="2:3" x14ac:dyDescent="0.25">
      <c r="B651" s="138">
        <v>43689</v>
      </c>
      <c r="C651" s="139">
        <v>4754.2199999999939</v>
      </c>
    </row>
    <row r="652" spans="2:3" x14ac:dyDescent="0.25">
      <c r="B652" s="138">
        <v>43690</v>
      </c>
      <c r="C652" s="139">
        <v>4261.6499999999969</v>
      </c>
    </row>
    <row r="653" spans="2:3" x14ac:dyDescent="0.25">
      <c r="B653" s="138">
        <v>43691</v>
      </c>
      <c r="C653" s="139">
        <v>6386.9499999999935</v>
      </c>
    </row>
    <row r="654" spans="2:3" x14ac:dyDescent="0.25">
      <c r="B654" s="138">
        <v>43692</v>
      </c>
      <c r="C654" s="139">
        <v>8798.4099999999944</v>
      </c>
    </row>
    <row r="655" spans="2:3" x14ac:dyDescent="0.25">
      <c r="B655" s="138">
        <v>43693</v>
      </c>
      <c r="C655" s="139">
        <v>8942.2299999999977</v>
      </c>
    </row>
    <row r="656" spans="2:3" x14ac:dyDescent="0.25">
      <c r="B656" s="138">
        <v>43694</v>
      </c>
      <c r="C656" s="139">
        <v>6582.6599999999953</v>
      </c>
    </row>
    <row r="657" spans="2:3" x14ac:dyDescent="0.25">
      <c r="B657" s="138">
        <v>43695</v>
      </c>
      <c r="C657" s="139">
        <v>4782.9799999999968</v>
      </c>
    </row>
    <row r="658" spans="2:3" x14ac:dyDescent="0.25">
      <c r="B658" s="138">
        <v>43696</v>
      </c>
      <c r="C658" s="139">
        <v>4238.9599999999964</v>
      </c>
    </row>
    <row r="659" spans="2:3" x14ac:dyDescent="0.25">
      <c r="B659" s="138">
        <v>43697</v>
      </c>
      <c r="C659" s="139">
        <v>3770.849999999999</v>
      </c>
    </row>
    <row r="660" spans="2:3" x14ac:dyDescent="0.25">
      <c r="B660" s="138">
        <v>43698</v>
      </c>
      <c r="C660" s="139">
        <v>6120.0299999999943</v>
      </c>
    </row>
    <row r="661" spans="2:3" x14ac:dyDescent="0.25">
      <c r="B661" s="138">
        <v>43699</v>
      </c>
      <c r="C661" s="139">
        <v>5241.7699999999959</v>
      </c>
    </row>
    <row r="662" spans="2:3" x14ac:dyDescent="0.25">
      <c r="B662" s="138">
        <v>43700</v>
      </c>
      <c r="C662" s="139">
        <v>7371.3299999999945</v>
      </c>
    </row>
    <row r="663" spans="2:3" x14ac:dyDescent="0.25">
      <c r="B663" s="138">
        <v>43701</v>
      </c>
      <c r="C663" s="139">
        <v>7606.9499999999989</v>
      </c>
    </row>
    <row r="664" spans="2:3" x14ac:dyDescent="0.25">
      <c r="B664" s="138">
        <v>43702</v>
      </c>
      <c r="C664" s="139">
        <v>7408.6999999999944</v>
      </c>
    </row>
    <row r="665" spans="2:3" x14ac:dyDescent="0.25">
      <c r="B665" s="138">
        <v>43703</v>
      </c>
      <c r="C665" s="139">
        <v>4976.4899999999934</v>
      </c>
    </row>
    <row r="666" spans="2:3" x14ac:dyDescent="0.25">
      <c r="B666" s="138">
        <v>43704</v>
      </c>
      <c r="C666" s="139">
        <v>3886.7099999999973</v>
      </c>
    </row>
    <row r="667" spans="2:3" x14ac:dyDescent="0.25">
      <c r="B667" s="138">
        <v>43705</v>
      </c>
      <c r="C667" s="139">
        <v>4266.0499999999956</v>
      </c>
    </row>
    <row r="668" spans="2:3" x14ac:dyDescent="0.25">
      <c r="B668" s="138">
        <v>43706</v>
      </c>
      <c r="C668" s="139">
        <v>5391.1499999999969</v>
      </c>
    </row>
    <row r="669" spans="2:3" x14ac:dyDescent="0.25">
      <c r="B669" s="138">
        <v>43707</v>
      </c>
      <c r="C669" s="139">
        <v>7412.2299999999941</v>
      </c>
    </row>
    <row r="670" spans="2:3" x14ac:dyDescent="0.25">
      <c r="B670" s="138">
        <v>43708</v>
      </c>
      <c r="C670" s="139">
        <v>7198.6899999999951</v>
      </c>
    </row>
    <row r="671" spans="2:3" x14ac:dyDescent="0.25">
      <c r="B671" s="138">
        <v>43709</v>
      </c>
      <c r="C671" s="139">
        <v>5555.5999999999949</v>
      </c>
    </row>
    <row r="672" spans="2:3" x14ac:dyDescent="0.25">
      <c r="B672" s="138">
        <v>43710</v>
      </c>
      <c r="C672" s="139">
        <v>4205.3199999999943</v>
      </c>
    </row>
    <row r="673" spans="2:3" x14ac:dyDescent="0.25">
      <c r="B673" s="138">
        <v>43711</v>
      </c>
      <c r="C673" s="139">
        <v>4240.9599999999964</v>
      </c>
    </row>
    <row r="674" spans="2:3" x14ac:dyDescent="0.25">
      <c r="B674" s="138">
        <v>43712</v>
      </c>
      <c r="C674" s="139">
        <v>4974.349999999994</v>
      </c>
    </row>
    <row r="675" spans="2:3" x14ac:dyDescent="0.25">
      <c r="B675" s="138">
        <v>43713</v>
      </c>
      <c r="C675" s="139">
        <v>5716.9599999999937</v>
      </c>
    </row>
    <row r="676" spans="2:3" x14ac:dyDescent="0.25">
      <c r="B676" s="138">
        <v>43714</v>
      </c>
      <c r="C676" s="139">
        <v>6867.2599999999957</v>
      </c>
    </row>
    <row r="677" spans="2:3" x14ac:dyDescent="0.25">
      <c r="B677" s="138">
        <v>43715</v>
      </c>
      <c r="C677" s="139">
        <v>5523.9099999999935</v>
      </c>
    </row>
    <row r="678" spans="2:3" x14ac:dyDescent="0.25">
      <c r="B678" s="138">
        <v>43716</v>
      </c>
      <c r="C678" s="139">
        <v>4082.1399999999949</v>
      </c>
    </row>
    <row r="679" spans="2:3" x14ac:dyDescent="0.25">
      <c r="B679" s="138">
        <v>43717</v>
      </c>
      <c r="C679" s="139">
        <v>5016.5199999999932</v>
      </c>
    </row>
    <row r="680" spans="2:3" x14ac:dyDescent="0.25">
      <c r="B680" s="138">
        <v>43718</v>
      </c>
      <c r="C680" s="139">
        <v>4714.8599999999951</v>
      </c>
    </row>
    <row r="681" spans="2:3" x14ac:dyDescent="0.25">
      <c r="B681" s="138">
        <v>43719</v>
      </c>
      <c r="C681" s="139">
        <v>6157.1599999999962</v>
      </c>
    </row>
    <row r="682" spans="2:3" x14ac:dyDescent="0.25">
      <c r="B682" s="138">
        <v>43720</v>
      </c>
      <c r="C682" s="139">
        <v>4996.359999999996</v>
      </c>
    </row>
    <row r="683" spans="2:3" x14ac:dyDescent="0.25">
      <c r="B683" s="138">
        <v>43721</v>
      </c>
      <c r="C683" s="139">
        <v>8622.8999999999942</v>
      </c>
    </row>
    <row r="684" spans="2:3" x14ac:dyDescent="0.25">
      <c r="B684" s="138">
        <v>43722</v>
      </c>
      <c r="C684" s="139">
        <v>13125.889999999987</v>
      </c>
    </row>
    <row r="685" spans="2:3" x14ac:dyDescent="0.25">
      <c r="B685" s="138">
        <v>43723</v>
      </c>
      <c r="C685" s="139">
        <v>5069.1599999999926</v>
      </c>
    </row>
    <row r="686" spans="2:3" x14ac:dyDescent="0.25">
      <c r="B686" s="138">
        <v>43724</v>
      </c>
      <c r="C686" s="139">
        <v>6131.2499999999936</v>
      </c>
    </row>
    <row r="687" spans="2:3" x14ac:dyDescent="0.25">
      <c r="B687" s="138">
        <v>43725</v>
      </c>
      <c r="C687" s="139">
        <v>8856.3599999999933</v>
      </c>
    </row>
    <row r="688" spans="2:3" x14ac:dyDescent="0.25">
      <c r="B688" s="138">
        <v>43726</v>
      </c>
      <c r="C688" s="139">
        <v>5030.3599999999942</v>
      </c>
    </row>
    <row r="689" spans="2:3" x14ac:dyDescent="0.25">
      <c r="B689" s="138">
        <v>43727</v>
      </c>
      <c r="C689" s="139">
        <v>5918.7799999999952</v>
      </c>
    </row>
    <row r="690" spans="2:3" x14ac:dyDescent="0.25">
      <c r="B690" s="138">
        <v>43728</v>
      </c>
      <c r="C690" s="139">
        <v>7498.8999999999933</v>
      </c>
    </row>
    <row r="691" spans="2:3" x14ac:dyDescent="0.25">
      <c r="B691" s="138">
        <v>43729</v>
      </c>
      <c r="C691" s="139">
        <v>7612.2999999999929</v>
      </c>
    </row>
    <row r="692" spans="2:3" x14ac:dyDescent="0.25">
      <c r="B692" s="138">
        <v>43730</v>
      </c>
      <c r="C692" s="139">
        <v>6523.8799999999965</v>
      </c>
    </row>
    <row r="693" spans="2:3" x14ac:dyDescent="0.25">
      <c r="B693" s="138">
        <v>43731</v>
      </c>
      <c r="C693" s="139">
        <v>3568.4299999999962</v>
      </c>
    </row>
    <row r="694" spans="2:3" x14ac:dyDescent="0.25">
      <c r="B694" s="138">
        <v>43732</v>
      </c>
      <c r="C694" s="139">
        <v>3907.5599999999972</v>
      </c>
    </row>
    <row r="695" spans="2:3" x14ac:dyDescent="0.25">
      <c r="B695" s="138">
        <v>43733</v>
      </c>
      <c r="C695" s="139">
        <v>4198.729999999995</v>
      </c>
    </row>
    <row r="696" spans="2:3" x14ac:dyDescent="0.25">
      <c r="B696" s="138">
        <v>43734</v>
      </c>
      <c r="C696" s="139">
        <v>3234.4499999999966</v>
      </c>
    </row>
    <row r="697" spans="2:3" x14ac:dyDescent="0.25">
      <c r="B697" s="138">
        <v>43735</v>
      </c>
      <c r="C697" s="139">
        <v>8267.6399999999903</v>
      </c>
    </row>
    <row r="698" spans="2:3" x14ac:dyDescent="0.25">
      <c r="B698" s="138">
        <v>43736</v>
      </c>
      <c r="C698" s="139">
        <v>6072.3999999999969</v>
      </c>
    </row>
    <row r="699" spans="2:3" x14ac:dyDescent="0.25">
      <c r="B699" s="138">
        <v>43737</v>
      </c>
      <c r="C699" s="139">
        <v>5020.3399999999947</v>
      </c>
    </row>
    <row r="700" spans="2:3" x14ac:dyDescent="0.25">
      <c r="B700" s="138">
        <v>43738</v>
      </c>
      <c r="C700" s="139">
        <v>4553.5899999999938</v>
      </c>
    </row>
    <row r="701" spans="2:3" x14ac:dyDescent="0.25">
      <c r="B701" s="138">
        <v>43739</v>
      </c>
      <c r="C701" s="139">
        <v>7342.5899999999947</v>
      </c>
    </row>
    <row r="702" spans="2:3" x14ac:dyDescent="0.25">
      <c r="B702" s="138">
        <v>43740</v>
      </c>
      <c r="C702" s="139">
        <v>7300.6599999999953</v>
      </c>
    </row>
    <row r="703" spans="2:3" x14ac:dyDescent="0.25">
      <c r="B703" s="138">
        <v>43741</v>
      </c>
      <c r="C703" s="139">
        <v>6352.8699999999944</v>
      </c>
    </row>
    <row r="704" spans="2:3" x14ac:dyDescent="0.25">
      <c r="B704" s="138">
        <v>43742</v>
      </c>
      <c r="C704" s="139">
        <v>8040.8499999999958</v>
      </c>
    </row>
    <row r="705" spans="2:3" x14ac:dyDescent="0.25">
      <c r="B705" s="138">
        <v>43743</v>
      </c>
      <c r="C705" s="139">
        <v>7302.1899999999951</v>
      </c>
    </row>
    <row r="706" spans="2:3" x14ac:dyDescent="0.25">
      <c r="B706" s="138">
        <v>43744</v>
      </c>
      <c r="C706" s="139">
        <v>5648.8899999999949</v>
      </c>
    </row>
    <row r="707" spans="2:3" x14ac:dyDescent="0.25">
      <c r="B707" s="138">
        <v>43745</v>
      </c>
      <c r="C707" s="139">
        <v>4923.719999999993</v>
      </c>
    </row>
    <row r="708" spans="2:3" x14ac:dyDescent="0.25">
      <c r="B708" s="138">
        <v>43746</v>
      </c>
      <c r="C708" s="139">
        <v>4296.1399999999949</v>
      </c>
    </row>
    <row r="709" spans="2:3" x14ac:dyDescent="0.25">
      <c r="B709" s="138">
        <v>43747</v>
      </c>
      <c r="C709" s="139">
        <v>8083.2399999999916</v>
      </c>
    </row>
    <row r="710" spans="2:3" x14ac:dyDescent="0.25">
      <c r="B710" s="138">
        <v>43748</v>
      </c>
      <c r="C710" s="139">
        <v>5154.2999999999911</v>
      </c>
    </row>
    <row r="711" spans="2:3" x14ac:dyDescent="0.25">
      <c r="B711" s="138">
        <v>43749</v>
      </c>
      <c r="C711" s="139">
        <v>7296.2899999999945</v>
      </c>
    </row>
    <row r="712" spans="2:3" x14ac:dyDescent="0.25">
      <c r="B712" s="138">
        <v>43750</v>
      </c>
      <c r="C712" s="139">
        <v>7394.6999999999889</v>
      </c>
    </row>
    <row r="713" spans="2:3" x14ac:dyDescent="0.25">
      <c r="B713" s="138">
        <v>43751</v>
      </c>
      <c r="C713" s="139">
        <v>5199.8699999999935</v>
      </c>
    </row>
    <row r="714" spans="2:3" x14ac:dyDescent="0.25">
      <c r="B714" s="138">
        <v>43752</v>
      </c>
      <c r="C714" s="139">
        <v>5285.4099999999944</v>
      </c>
    </row>
    <row r="715" spans="2:3" x14ac:dyDescent="0.25">
      <c r="B715" s="138">
        <v>43753</v>
      </c>
      <c r="C715" s="139">
        <v>5114.0799999999936</v>
      </c>
    </row>
    <row r="716" spans="2:3" x14ac:dyDescent="0.25">
      <c r="B716" s="138">
        <v>43754</v>
      </c>
      <c r="C716" s="139">
        <v>5853.7799999999943</v>
      </c>
    </row>
    <row r="717" spans="2:3" x14ac:dyDescent="0.25">
      <c r="B717" s="138">
        <v>43755</v>
      </c>
      <c r="C717" s="139">
        <v>6944.2499999999909</v>
      </c>
    </row>
    <row r="718" spans="2:3" x14ac:dyDescent="0.25">
      <c r="B718" s="138">
        <v>43756</v>
      </c>
      <c r="C718" s="139">
        <v>8293.0799999999927</v>
      </c>
    </row>
    <row r="719" spans="2:3" x14ac:dyDescent="0.25">
      <c r="B719" s="138">
        <v>43757</v>
      </c>
      <c r="C719" s="139">
        <v>7454.8099999999959</v>
      </c>
    </row>
    <row r="720" spans="2:3" x14ac:dyDescent="0.25">
      <c r="B720" s="138">
        <v>43758</v>
      </c>
      <c r="C720" s="139">
        <v>5152.2899999999963</v>
      </c>
    </row>
    <row r="721" spans="2:3" x14ac:dyDescent="0.25">
      <c r="B721" s="138">
        <v>43759</v>
      </c>
      <c r="C721" s="139">
        <v>4742.6199999999935</v>
      </c>
    </row>
    <row r="722" spans="2:3" x14ac:dyDescent="0.25">
      <c r="B722" s="138">
        <v>43760</v>
      </c>
      <c r="C722" s="139">
        <v>4729.8199999999952</v>
      </c>
    </row>
    <row r="723" spans="2:3" x14ac:dyDescent="0.25">
      <c r="B723" s="138">
        <v>43761</v>
      </c>
      <c r="C723" s="139">
        <v>5710.3999999999924</v>
      </c>
    </row>
    <row r="724" spans="2:3" x14ac:dyDescent="0.25">
      <c r="B724" s="138">
        <v>43762</v>
      </c>
      <c r="C724" s="139">
        <v>4779.609999999996</v>
      </c>
    </row>
    <row r="725" spans="2:3" x14ac:dyDescent="0.25">
      <c r="B725" s="138">
        <v>43763</v>
      </c>
      <c r="C725" s="139">
        <v>8545.6899999999951</v>
      </c>
    </row>
    <row r="726" spans="2:3" x14ac:dyDescent="0.25">
      <c r="B726" s="138">
        <v>43764</v>
      </c>
      <c r="C726" s="139">
        <v>6795.5599999999977</v>
      </c>
    </row>
    <row r="727" spans="2:3" x14ac:dyDescent="0.25">
      <c r="B727" s="138">
        <v>43765</v>
      </c>
      <c r="C727" s="139">
        <v>7709.2399999999943</v>
      </c>
    </row>
    <row r="728" spans="2:3" x14ac:dyDescent="0.25">
      <c r="B728" s="138">
        <v>43766</v>
      </c>
      <c r="C728" s="139">
        <v>3740.4099999999971</v>
      </c>
    </row>
    <row r="729" spans="2:3" x14ac:dyDescent="0.25">
      <c r="B729" s="138">
        <v>43767</v>
      </c>
      <c r="C729" s="139">
        <v>3839.7399999999961</v>
      </c>
    </row>
    <row r="730" spans="2:3" x14ac:dyDescent="0.25">
      <c r="B730" s="138">
        <v>43768</v>
      </c>
      <c r="C730" s="139">
        <v>4253.0499999999938</v>
      </c>
    </row>
    <row r="731" spans="2:3" x14ac:dyDescent="0.25">
      <c r="B731" s="138">
        <v>43769</v>
      </c>
      <c r="C731" s="139">
        <v>6344.8299999999945</v>
      </c>
    </row>
    <row r="732" spans="2:3" x14ac:dyDescent="0.25">
      <c r="B732" s="138">
        <v>43770</v>
      </c>
      <c r="C732" s="139">
        <v>9553.9899999999925</v>
      </c>
    </row>
    <row r="733" spans="2:3" x14ac:dyDescent="0.25">
      <c r="B733" s="138">
        <v>43771</v>
      </c>
      <c r="C733" s="139">
        <v>6558.8999999999951</v>
      </c>
    </row>
    <row r="734" spans="2:3" x14ac:dyDescent="0.25">
      <c r="B734" s="138">
        <v>43772</v>
      </c>
      <c r="C734" s="139">
        <v>5754.8999999999896</v>
      </c>
    </row>
    <row r="735" spans="2:3" x14ac:dyDescent="0.25">
      <c r="B735" s="138">
        <v>43773</v>
      </c>
      <c r="C735" s="139">
        <v>4173.0599999999949</v>
      </c>
    </row>
    <row r="736" spans="2:3" x14ac:dyDescent="0.25">
      <c r="B736" s="138">
        <v>43774</v>
      </c>
      <c r="C736" s="139">
        <v>3007.0099999999984</v>
      </c>
    </row>
    <row r="737" spans="2:3" x14ac:dyDescent="0.25">
      <c r="B737" s="138">
        <v>43775</v>
      </c>
      <c r="C737" s="139">
        <v>2880.3800000000006</v>
      </c>
    </row>
    <row r="738" spans="2:3" x14ac:dyDescent="0.25">
      <c r="B738" s="138">
        <v>43776</v>
      </c>
      <c r="C738" s="139">
        <v>5346.3399999999929</v>
      </c>
    </row>
    <row r="739" spans="2:3" x14ac:dyDescent="0.25">
      <c r="B739" s="138">
        <v>43777</v>
      </c>
      <c r="C739" s="139">
        <v>8343.0099999999911</v>
      </c>
    </row>
    <row r="740" spans="2:3" x14ac:dyDescent="0.25">
      <c r="B740" s="138">
        <v>43778</v>
      </c>
      <c r="C740" s="139">
        <v>7722.8799999999956</v>
      </c>
    </row>
    <row r="741" spans="2:3" x14ac:dyDescent="0.25">
      <c r="B741" s="138">
        <v>43779</v>
      </c>
      <c r="C741" s="139">
        <v>4272.5299999999943</v>
      </c>
    </row>
    <row r="742" spans="2:3" x14ac:dyDescent="0.25">
      <c r="B742" s="138">
        <v>43780</v>
      </c>
      <c r="C742" s="139">
        <v>3459.8899999999958</v>
      </c>
    </row>
    <row r="743" spans="2:3" x14ac:dyDescent="0.25">
      <c r="B743" s="138">
        <v>43781</v>
      </c>
      <c r="C743" s="139">
        <v>4104.1699999999964</v>
      </c>
    </row>
    <row r="744" spans="2:3" x14ac:dyDescent="0.25">
      <c r="B744" s="138">
        <v>43782</v>
      </c>
      <c r="C744" s="139">
        <v>4336.0799999999945</v>
      </c>
    </row>
    <row r="745" spans="2:3" x14ac:dyDescent="0.25">
      <c r="B745" s="138">
        <v>43783</v>
      </c>
      <c r="C745" s="139">
        <v>5489.3499999999949</v>
      </c>
    </row>
    <row r="746" spans="2:3" x14ac:dyDescent="0.25">
      <c r="B746" s="138">
        <v>43784</v>
      </c>
      <c r="C746" s="139">
        <v>10728.109999999991</v>
      </c>
    </row>
    <row r="747" spans="2:3" x14ac:dyDescent="0.25">
      <c r="B747" s="138">
        <v>43785</v>
      </c>
      <c r="C747" s="139">
        <v>7610.1099999999942</v>
      </c>
    </row>
    <row r="748" spans="2:3" x14ac:dyDescent="0.25">
      <c r="B748" s="138">
        <v>43786</v>
      </c>
      <c r="C748" s="139">
        <v>5320.2599999999939</v>
      </c>
    </row>
    <row r="749" spans="2:3" x14ac:dyDescent="0.25">
      <c r="B749" s="138">
        <v>43787</v>
      </c>
      <c r="C749" s="139">
        <v>5713.9599999999955</v>
      </c>
    </row>
    <row r="750" spans="2:3" x14ac:dyDescent="0.25">
      <c r="B750" s="138">
        <v>43788</v>
      </c>
      <c r="C750" s="139">
        <v>6855.4999999999936</v>
      </c>
    </row>
    <row r="751" spans="2:3" x14ac:dyDescent="0.25">
      <c r="B751" s="138">
        <v>43789</v>
      </c>
      <c r="C751" s="139">
        <v>6414.6999999999889</v>
      </c>
    </row>
    <row r="752" spans="2:3" x14ac:dyDescent="0.25">
      <c r="B752" s="138">
        <v>43790</v>
      </c>
      <c r="C752" s="139">
        <v>5173.2399999999952</v>
      </c>
    </row>
    <row r="753" spans="2:3" x14ac:dyDescent="0.25">
      <c r="B753" s="138">
        <v>43791</v>
      </c>
      <c r="C753" s="139">
        <v>6166.2699999999959</v>
      </c>
    </row>
    <row r="754" spans="2:3" x14ac:dyDescent="0.25">
      <c r="B754" s="138">
        <v>43792</v>
      </c>
      <c r="C754" s="139">
        <v>3591.7899999999959</v>
      </c>
    </row>
    <row r="755" spans="2:3" x14ac:dyDescent="0.25">
      <c r="B755" s="138">
        <v>43793</v>
      </c>
      <c r="C755" s="139">
        <v>4921.1999999999953</v>
      </c>
    </row>
    <row r="756" spans="2:3" x14ac:dyDescent="0.25">
      <c r="B756" s="138">
        <v>43794</v>
      </c>
      <c r="C756" s="139">
        <v>3603.709999999995</v>
      </c>
    </row>
    <row r="757" spans="2:3" x14ac:dyDescent="0.25">
      <c r="B757" s="138">
        <v>43795</v>
      </c>
      <c r="C757" s="139">
        <v>3761.1599999999949</v>
      </c>
    </row>
    <row r="758" spans="2:3" x14ac:dyDescent="0.25">
      <c r="B758" s="138">
        <v>43796</v>
      </c>
      <c r="C758" s="139">
        <v>6132.4999999999936</v>
      </c>
    </row>
    <row r="759" spans="2:3" x14ac:dyDescent="0.25">
      <c r="B759" s="138">
        <v>43797</v>
      </c>
      <c r="C759" s="139">
        <v>5184.9199999999937</v>
      </c>
    </row>
    <row r="760" spans="2:3" x14ac:dyDescent="0.25">
      <c r="B760" s="138">
        <v>43798</v>
      </c>
      <c r="C760" s="139">
        <v>8794.1099999999933</v>
      </c>
    </row>
    <row r="761" spans="2:3" x14ac:dyDescent="0.25">
      <c r="B761" s="138">
        <v>43799</v>
      </c>
      <c r="C761" s="139">
        <v>6126.5299999999897</v>
      </c>
    </row>
    <row r="762" spans="2:3" x14ac:dyDescent="0.25">
      <c r="B762" s="138">
        <v>43800</v>
      </c>
      <c r="C762" s="139">
        <v>5910.229999999995</v>
      </c>
    </row>
    <row r="763" spans="2:3" x14ac:dyDescent="0.25">
      <c r="B763" s="138">
        <v>43801</v>
      </c>
      <c r="C763" s="139">
        <v>3572.1199999999953</v>
      </c>
    </row>
    <row r="764" spans="2:3" x14ac:dyDescent="0.25">
      <c r="B764" s="138">
        <v>43802</v>
      </c>
      <c r="C764" s="139">
        <v>4661.3299999999954</v>
      </c>
    </row>
    <row r="765" spans="2:3" x14ac:dyDescent="0.25">
      <c r="B765" s="138">
        <v>43803</v>
      </c>
      <c r="C765" s="139">
        <v>3160.0699999999952</v>
      </c>
    </row>
    <row r="766" spans="2:3" x14ac:dyDescent="0.25">
      <c r="B766" s="138">
        <v>43804</v>
      </c>
      <c r="C766" s="139">
        <v>5331.1099999999924</v>
      </c>
    </row>
    <row r="767" spans="2:3" x14ac:dyDescent="0.25">
      <c r="B767" s="138">
        <v>43805</v>
      </c>
      <c r="C767" s="139">
        <v>5444.0999999999913</v>
      </c>
    </row>
    <row r="768" spans="2:3" x14ac:dyDescent="0.25">
      <c r="B768" s="138">
        <v>43806</v>
      </c>
      <c r="C768" s="139">
        <v>6063.9599999999928</v>
      </c>
    </row>
    <row r="769" spans="2:3" x14ac:dyDescent="0.25">
      <c r="B769" s="138">
        <v>43807</v>
      </c>
      <c r="C769" s="139">
        <v>5061.5499999999929</v>
      </c>
    </row>
    <row r="770" spans="2:3" x14ac:dyDescent="0.25">
      <c r="B770" s="138">
        <v>43808</v>
      </c>
      <c r="C770" s="139">
        <v>3953.1499999999924</v>
      </c>
    </row>
    <row r="771" spans="2:3" x14ac:dyDescent="0.25">
      <c r="B771" s="138">
        <v>43809</v>
      </c>
      <c r="C771" s="139">
        <v>3590.4499999999971</v>
      </c>
    </row>
    <row r="772" spans="2:3" x14ac:dyDescent="0.25">
      <c r="B772" s="138">
        <v>43810</v>
      </c>
      <c r="C772" s="139">
        <v>4427.7499999999964</v>
      </c>
    </row>
    <row r="773" spans="2:3" x14ac:dyDescent="0.25">
      <c r="B773" s="138">
        <v>43811</v>
      </c>
      <c r="C773" s="139">
        <v>5241.0199999999959</v>
      </c>
    </row>
    <row r="774" spans="2:3" x14ac:dyDescent="0.25">
      <c r="B774" s="138">
        <v>43812</v>
      </c>
      <c r="C774" s="139">
        <v>6441.4999999999891</v>
      </c>
    </row>
    <row r="775" spans="2:3" x14ac:dyDescent="0.25">
      <c r="B775" s="138">
        <v>43813</v>
      </c>
      <c r="C775" s="139">
        <v>7238.8799999999901</v>
      </c>
    </row>
    <row r="776" spans="2:3" x14ac:dyDescent="0.25">
      <c r="B776" s="138">
        <v>43814</v>
      </c>
      <c r="C776" s="139">
        <v>5956.2999999999884</v>
      </c>
    </row>
    <row r="777" spans="2:3" x14ac:dyDescent="0.25">
      <c r="B777" s="138">
        <v>43815</v>
      </c>
      <c r="C777" s="139">
        <v>5277.6199999999953</v>
      </c>
    </row>
    <row r="778" spans="2:3" x14ac:dyDescent="0.25">
      <c r="B778" s="138">
        <v>43816</v>
      </c>
      <c r="C778" s="139">
        <v>4914.4899999999961</v>
      </c>
    </row>
    <row r="779" spans="2:3" x14ac:dyDescent="0.25">
      <c r="B779" s="138">
        <v>43817</v>
      </c>
      <c r="C779" s="139">
        <v>6242.6499999999915</v>
      </c>
    </row>
    <row r="780" spans="2:3" x14ac:dyDescent="0.25">
      <c r="B780" s="138">
        <v>43818</v>
      </c>
      <c r="C780" s="139">
        <v>6348.7799999999934</v>
      </c>
    </row>
    <row r="781" spans="2:3" x14ac:dyDescent="0.25">
      <c r="B781" s="138">
        <v>43819</v>
      </c>
      <c r="C781" s="139">
        <v>8849.6099999999897</v>
      </c>
    </row>
    <row r="782" spans="2:3" x14ac:dyDescent="0.25">
      <c r="B782" s="138">
        <v>43820</v>
      </c>
      <c r="C782" s="139">
        <v>5732.1899999999914</v>
      </c>
    </row>
    <row r="783" spans="2:3" x14ac:dyDescent="0.25">
      <c r="B783" s="138">
        <v>43821</v>
      </c>
      <c r="C783" s="139">
        <v>4849.9299999999912</v>
      </c>
    </row>
    <row r="784" spans="2:3" x14ac:dyDescent="0.25">
      <c r="B784" s="138">
        <v>43822</v>
      </c>
      <c r="C784" s="139">
        <v>4273.0399999999927</v>
      </c>
    </row>
    <row r="785" spans="2:3" x14ac:dyDescent="0.25">
      <c r="B785" s="138">
        <v>43823</v>
      </c>
      <c r="C785" s="139">
        <v>4806.5199999999932</v>
      </c>
    </row>
    <row r="786" spans="2:3" x14ac:dyDescent="0.25">
      <c r="B786" s="138">
        <v>43824</v>
      </c>
      <c r="C786" s="139">
        <v>6225.7499999999945</v>
      </c>
    </row>
    <row r="787" spans="2:3" x14ac:dyDescent="0.25">
      <c r="B787" s="138">
        <v>43825</v>
      </c>
      <c r="C787" s="139">
        <v>4705.3399999999947</v>
      </c>
    </row>
    <row r="788" spans="2:3" x14ac:dyDescent="0.25">
      <c r="B788" s="138">
        <v>43826</v>
      </c>
      <c r="C788" s="139">
        <v>11059.419999999986</v>
      </c>
    </row>
    <row r="789" spans="2:3" x14ac:dyDescent="0.25">
      <c r="B789" s="138">
        <v>43827</v>
      </c>
      <c r="C789" s="139">
        <v>5583.9399999999923</v>
      </c>
    </row>
    <row r="790" spans="2:3" x14ac:dyDescent="0.25">
      <c r="B790" s="138">
        <v>43828</v>
      </c>
      <c r="C790" s="139">
        <v>9041.2299999999941</v>
      </c>
    </row>
    <row r="791" spans="2:3" x14ac:dyDescent="0.25">
      <c r="B791" s="138">
        <v>43829</v>
      </c>
      <c r="C791" s="139">
        <v>6825.769999999995</v>
      </c>
    </row>
    <row r="792" spans="2:3" x14ac:dyDescent="0.25">
      <c r="B792" s="138">
        <v>43830</v>
      </c>
      <c r="C792" s="139">
        <v>7556.4799999999923</v>
      </c>
    </row>
    <row r="793" spans="2:3" x14ac:dyDescent="0.25">
      <c r="B793" s="138">
        <v>43831</v>
      </c>
      <c r="C793" s="139">
        <v>7524.2399999999898</v>
      </c>
    </row>
    <row r="794" spans="2:3" x14ac:dyDescent="0.25">
      <c r="B794" s="138">
        <v>43832</v>
      </c>
      <c r="C794" s="139">
        <v>7461.3099999999922</v>
      </c>
    </row>
    <row r="795" spans="2:3" x14ac:dyDescent="0.25">
      <c r="B795" s="138">
        <v>43833</v>
      </c>
      <c r="C795" s="139">
        <v>9442.809999999994</v>
      </c>
    </row>
    <row r="796" spans="2:3" x14ac:dyDescent="0.25">
      <c r="B796" s="138">
        <v>43834</v>
      </c>
      <c r="C796" s="139">
        <v>7187.8999999999905</v>
      </c>
    </row>
    <row r="797" spans="2:3" x14ac:dyDescent="0.25">
      <c r="B797" s="138">
        <v>43835</v>
      </c>
      <c r="C797" s="139">
        <v>5316.9199999999919</v>
      </c>
    </row>
    <row r="798" spans="2:3" x14ac:dyDescent="0.25">
      <c r="B798" s="138">
        <v>43836</v>
      </c>
      <c r="C798" s="139">
        <v>4640.2699999999968</v>
      </c>
    </row>
    <row r="799" spans="2:3" x14ac:dyDescent="0.25">
      <c r="B799" s="138">
        <v>43837</v>
      </c>
      <c r="C799" s="139">
        <v>7149.0199999999923</v>
      </c>
    </row>
    <row r="800" spans="2:3" x14ac:dyDescent="0.25">
      <c r="B800" s="138">
        <v>43838</v>
      </c>
      <c r="C800" s="139">
        <v>7935.5099999999911</v>
      </c>
    </row>
    <row r="801" spans="2:3" x14ac:dyDescent="0.25">
      <c r="B801" s="138">
        <v>43839</v>
      </c>
      <c r="C801" s="139">
        <v>8699.7299999999941</v>
      </c>
    </row>
    <row r="802" spans="2:3" x14ac:dyDescent="0.25">
      <c r="B802" s="138">
        <v>43840</v>
      </c>
      <c r="C802" s="139">
        <v>10205.19999999999</v>
      </c>
    </row>
    <row r="803" spans="2:3" x14ac:dyDescent="0.25">
      <c r="B803" s="138">
        <v>43841</v>
      </c>
      <c r="C803" s="139">
        <v>7214.0699999999906</v>
      </c>
    </row>
    <row r="804" spans="2:3" x14ac:dyDescent="0.25">
      <c r="B804" s="138">
        <v>43842</v>
      </c>
      <c r="C804" s="139">
        <v>4225.4599999999955</v>
      </c>
    </row>
    <row r="805" spans="2:3" x14ac:dyDescent="0.25">
      <c r="B805" s="138">
        <v>43843</v>
      </c>
      <c r="C805" s="139">
        <v>3802.9599999999959</v>
      </c>
    </row>
    <row r="806" spans="2:3" x14ac:dyDescent="0.25">
      <c r="B806" s="138">
        <v>43844</v>
      </c>
      <c r="C806" s="139">
        <v>4146.5499999999956</v>
      </c>
    </row>
    <row r="807" spans="2:3" x14ac:dyDescent="0.25">
      <c r="B807" s="138">
        <v>43845</v>
      </c>
      <c r="C807" s="139">
        <v>4958.1799999999967</v>
      </c>
    </row>
    <row r="808" spans="2:3" x14ac:dyDescent="0.25">
      <c r="B808" s="138">
        <v>43846</v>
      </c>
      <c r="C808" s="139">
        <v>10733.599999999986</v>
      </c>
    </row>
    <row r="809" spans="2:3" x14ac:dyDescent="0.25">
      <c r="B809" s="138">
        <v>43847</v>
      </c>
      <c r="C809" s="139">
        <v>9536.6699999999928</v>
      </c>
    </row>
    <row r="810" spans="2:3" x14ac:dyDescent="0.25">
      <c r="B810" s="138">
        <v>43848</v>
      </c>
      <c r="C810" s="139">
        <v>7645.2599999999875</v>
      </c>
    </row>
    <row r="811" spans="2:3" x14ac:dyDescent="0.25">
      <c r="B811" s="138">
        <v>43849</v>
      </c>
      <c r="C811" s="139">
        <v>5570.799999999992</v>
      </c>
    </row>
    <row r="812" spans="2:3" x14ac:dyDescent="0.25">
      <c r="B812" s="138">
        <v>43850</v>
      </c>
      <c r="C812" s="139">
        <v>3925.9699999999962</v>
      </c>
    </row>
    <row r="813" spans="2:3" x14ac:dyDescent="0.25">
      <c r="B813" s="138">
        <v>43851</v>
      </c>
      <c r="C813" s="139">
        <v>8009.5599999999968</v>
      </c>
    </row>
    <row r="814" spans="2:3" x14ac:dyDescent="0.25">
      <c r="B814" s="138">
        <v>43852</v>
      </c>
      <c r="C814" s="139">
        <v>5886.1599999999944</v>
      </c>
    </row>
    <row r="815" spans="2:3" x14ac:dyDescent="0.25">
      <c r="B815" s="138">
        <v>43853</v>
      </c>
      <c r="C815" s="139">
        <v>8561.0799999999927</v>
      </c>
    </row>
    <row r="816" spans="2:3" x14ac:dyDescent="0.25">
      <c r="B816" s="138">
        <v>43854</v>
      </c>
      <c r="C816" s="139">
        <v>9139.9899999999907</v>
      </c>
    </row>
    <row r="817" spans="2:3" x14ac:dyDescent="0.25">
      <c r="B817" s="138">
        <v>43855</v>
      </c>
      <c r="C817" s="139">
        <v>6949.1899999999914</v>
      </c>
    </row>
    <row r="818" spans="2:3" x14ac:dyDescent="0.25">
      <c r="B818" s="138">
        <v>43856</v>
      </c>
      <c r="C818" s="139">
        <v>5030.0299999999916</v>
      </c>
    </row>
    <row r="819" spans="2:3" x14ac:dyDescent="0.25">
      <c r="B819" s="138">
        <v>43857</v>
      </c>
      <c r="C819" s="139">
        <v>4242.5599999999977</v>
      </c>
    </row>
    <row r="820" spans="2:3" x14ac:dyDescent="0.25">
      <c r="B820" s="138">
        <v>43858</v>
      </c>
      <c r="C820" s="139">
        <v>6939.1199999999899</v>
      </c>
    </row>
    <row r="821" spans="2:3" x14ac:dyDescent="0.25">
      <c r="B821" s="138">
        <v>43859</v>
      </c>
      <c r="C821" s="139">
        <v>6156.2799999999934</v>
      </c>
    </row>
    <row r="822" spans="2:3" x14ac:dyDescent="0.25">
      <c r="B822" s="138">
        <v>43860</v>
      </c>
      <c r="C822" s="139">
        <v>7427.9599999999946</v>
      </c>
    </row>
    <row r="823" spans="2:3" x14ac:dyDescent="0.25">
      <c r="B823" s="138">
        <v>43861</v>
      </c>
      <c r="C823" s="139">
        <v>8939.5099999999929</v>
      </c>
    </row>
    <row r="824" spans="2:3" x14ac:dyDescent="0.25">
      <c r="B824" s="138">
        <v>43862</v>
      </c>
      <c r="C824" s="139">
        <v>7128.7599999999902</v>
      </c>
    </row>
    <row r="825" spans="2:3" x14ac:dyDescent="0.25">
      <c r="B825" s="138">
        <v>43863</v>
      </c>
      <c r="C825" s="139">
        <v>7305.799999999992</v>
      </c>
    </row>
    <row r="826" spans="2:3" x14ac:dyDescent="0.25">
      <c r="B826" s="138">
        <v>43864</v>
      </c>
      <c r="C826" s="139">
        <v>7749.0499999999902</v>
      </c>
    </row>
    <row r="827" spans="2:3" x14ac:dyDescent="0.25">
      <c r="B827" s="138">
        <v>43865</v>
      </c>
      <c r="C827" s="139">
        <v>6577.5999999999913</v>
      </c>
    </row>
    <row r="828" spans="2:3" x14ac:dyDescent="0.25">
      <c r="B828" s="138">
        <v>43866</v>
      </c>
      <c r="C828" s="139">
        <v>6661.3199999999906</v>
      </c>
    </row>
    <row r="829" spans="2:3" x14ac:dyDescent="0.25">
      <c r="B829" s="138">
        <v>43867</v>
      </c>
      <c r="C829" s="139">
        <v>6679.3099999999931</v>
      </c>
    </row>
    <row r="830" spans="2:3" x14ac:dyDescent="0.25">
      <c r="B830" s="138">
        <v>43868</v>
      </c>
      <c r="C830" s="139">
        <v>10595.819999999994</v>
      </c>
    </row>
    <row r="831" spans="2:3" x14ac:dyDescent="0.25">
      <c r="B831" s="138">
        <v>43869</v>
      </c>
      <c r="C831" s="139">
        <v>7047.639999999994</v>
      </c>
    </row>
    <row r="832" spans="2:3" x14ac:dyDescent="0.25">
      <c r="B832" s="138">
        <v>43870</v>
      </c>
      <c r="C832" s="139">
        <v>5613.1099999999933</v>
      </c>
    </row>
    <row r="833" spans="2:3" x14ac:dyDescent="0.25">
      <c r="B833" s="138">
        <v>43871</v>
      </c>
      <c r="C833" s="139">
        <v>6013.6599999999917</v>
      </c>
    </row>
    <row r="834" spans="2:3" x14ac:dyDescent="0.25">
      <c r="B834" s="138">
        <v>43872</v>
      </c>
      <c r="C834" s="139">
        <v>6027.1099999999933</v>
      </c>
    </row>
    <row r="835" spans="2:3" x14ac:dyDescent="0.25">
      <c r="B835" s="138">
        <v>43873</v>
      </c>
      <c r="C835" s="139">
        <v>7572.1099999999915</v>
      </c>
    </row>
    <row r="836" spans="2:3" x14ac:dyDescent="0.25">
      <c r="B836" s="138">
        <v>43874</v>
      </c>
      <c r="C836" s="139">
        <v>6997.5399999999918</v>
      </c>
    </row>
    <row r="837" spans="2:3" x14ac:dyDescent="0.25">
      <c r="B837" s="138">
        <v>43875</v>
      </c>
      <c r="C837" s="139">
        <v>10849.769999999988</v>
      </c>
    </row>
    <row r="838" spans="2:3" x14ac:dyDescent="0.25">
      <c r="B838" s="138">
        <v>43876</v>
      </c>
      <c r="C838" s="139">
        <v>7823.20999999999</v>
      </c>
    </row>
    <row r="839" spans="2:3" x14ac:dyDescent="0.25">
      <c r="B839" s="138">
        <v>43877</v>
      </c>
      <c r="C839" s="139">
        <v>5461.4299999999921</v>
      </c>
    </row>
    <row r="840" spans="2:3" x14ac:dyDescent="0.25">
      <c r="B840" s="138">
        <v>43878</v>
      </c>
      <c r="C840" s="139">
        <v>4368.6599999999944</v>
      </c>
    </row>
    <row r="841" spans="2:3" x14ac:dyDescent="0.25">
      <c r="B841" s="138">
        <v>43879</v>
      </c>
      <c r="C841" s="139">
        <v>5443.7899999999927</v>
      </c>
    </row>
    <row r="842" spans="2:3" x14ac:dyDescent="0.25">
      <c r="B842" s="138">
        <v>43880</v>
      </c>
      <c r="C842" s="139">
        <v>6162.1599999999953</v>
      </c>
    </row>
    <row r="843" spans="2:3" x14ac:dyDescent="0.25">
      <c r="B843" s="138">
        <v>43881</v>
      </c>
      <c r="C843" s="139">
        <v>10815.949999999986</v>
      </c>
    </row>
    <row r="844" spans="2:3" x14ac:dyDescent="0.25">
      <c r="B844" s="138">
        <v>43882</v>
      </c>
      <c r="C844" s="139">
        <v>11025.999999999995</v>
      </c>
    </row>
    <row r="845" spans="2:3" x14ac:dyDescent="0.25">
      <c r="B845" s="138">
        <v>43883</v>
      </c>
      <c r="C845" s="139">
        <v>6992.5899999999947</v>
      </c>
    </row>
    <row r="846" spans="2:3" x14ac:dyDescent="0.25">
      <c r="B846" s="138">
        <v>43884</v>
      </c>
      <c r="C846" s="139">
        <v>8896.6499999999942</v>
      </c>
    </row>
    <row r="847" spans="2:3" x14ac:dyDescent="0.25">
      <c r="B847" s="138">
        <v>43885</v>
      </c>
      <c r="C847" s="139">
        <v>5680.2399999999934</v>
      </c>
    </row>
    <row r="848" spans="2:3" x14ac:dyDescent="0.25">
      <c r="B848" s="138">
        <v>43886</v>
      </c>
      <c r="C848" s="139">
        <v>8777.3199999999943</v>
      </c>
    </row>
    <row r="849" spans="2:3" x14ac:dyDescent="0.25">
      <c r="B849" s="138">
        <v>43887</v>
      </c>
      <c r="C849" s="139">
        <v>11511.569999999983</v>
      </c>
    </row>
    <row r="850" spans="2:3" x14ac:dyDescent="0.25">
      <c r="B850" s="138">
        <v>43888</v>
      </c>
      <c r="C850" s="139">
        <v>9963.9999999999891</v>
      </c>
    </row>
    <row r="851" spans="2:3" x14ac:dyDescent="0.25">
      <c r="B851" s="138">
        <v>43889</v>
      </c>
      <c r="C851" s="139">
        <v>14548.649999999987</v>
      </c>
    </row>
    <row r="852" spans="2:3" x14ac:dyDescent="0.25">
      <c r="B852" s="138">
        <v>43890</v>
      </c>
      <c r="C852" s="139">
        <v>11971.739999999989</v>
      </c>
    </row>
    <row r="853" spans="2:3" x14ac:dyDescent="0.25">
      <c r="B853" s="138">
        <v>43891</v>
      </c>
      <c r="C853" s="139">
        <v>12041.729999999989</v>
      </c>
    </row>
    <row r="854" spans="2:3" x14ac:dyDescent="0.25">
      <c r="B854" s="138">
        <v>43892</v>
      </c>
      <c r="C854" s="139">
        <v>7616.9599999999919</v>
      </c>
    </row>
    <row r="855" spans="2:3" x14ac:dyDescent="0.25">
      <c r="B855" s="138">
        <v>43893</v>
      </c>
      <c r="C855" s="139">
        <v>11562.979999999987</v>
      </c>
    </row>
    <row r="856" spans="2:3" x14ac:dyDescent="0.25">
      <c r="B856" s="138">
        <v>43894</v>
      </c>
      <c r="C856" s="139">
        <v>11288.189999999988</v>
      </c>
    </row>
    <row r="857" spans="2:3" x14ac:dyDescent="0.25">
      <c r="B857" s="138">
        <v>43895</v>
      </c>
      <c r="C857" s="139">
        <v>12098.429999999984</v>
      </c>
    </row>
    <row r="858" spans="2:3" x14ac:dyDescent="0.25">
      <c r="B858" s="138">
        <v>43896</v>
      </c>
      <c r="C858" s="139">
        <v>12157.659999999987</v>
      </c>
    </row>
    <row r="859" spans="2:3" x14ac:dyDescent="0.25">
      <c r="B859" s="138">
        <v>43897</v>
      </c>
      <c r="C859" s="139">
        <v>13970.609999999984</v>
      </c>
    </row>
    <row r="860" spans="2:3" x14ac:dyDescent="0.25">
      <c r="B860" s="138">
        <v>43898</v>
      </c>
      <c r="C860" s="139">
        <v>11873.209999999986</v>
      </c>
    </row>
    <row r="861" spans="2:3" x14ac:dyDescent="0.25">
      <c r="B861" s="138">
        <v>43899</v>
      </c>
      <c r="C861" s="139">
        <v>7726.3999999999933</v>
      </c>
    </row>
    <row r="862" spans="2:3" x14ac:dyDescent="0.25">
      <c r="B862" s="138">
        <v>43900</v>
      </c>
      <c r="C862" s="139">
        <v>9998.1499999999905</v>
      </c>
    </row>
    <row r="863" spans="2:3" x14ac:dyDescent="0.25">
      <c r="B863" s="138">
        <v>43901</v>
      </c>
      <c r="C863" s="139">
        <v>10927.849999999989</v>
      </c>
    </row>
    <row r="864" spans="2:3" x14ac:dyDescent="0.25">
      <c r="B864" s="138">
        <v>43902</v>
      </c>
      <c r="C864" s="139">
        <v>9976.049999999992</v>
      </c>
    </row>
    <row r="865" spans="2:3" x14ac:dyDescent="0.25">
      <c r="B865" s="138">
        <v>43903</v>
      </c>
      <c r="C865" s="139">
        <v>14030.559999999992</v>
      </c>
    </row>
    <row r="866" spans="2:3" x14ac:dyDescent="0.25">
      <c r="B866" s="138">
        <v>43904</v>
      </c>
      <c r="C866" s="139">
        <v>14878.759999999984</v>
      </c>
    </row>
    <row r="867" spans="2:3" x14ac:dyDescent="0.25">
      <c r="B867" s="138">
        <v>43905</v>
      </c>
      <c r="C867" s="139">
        <v>9247.5599999999922</v>
      </c>
    </row>
    <row r="868" spans="2:3" x14ac:dyDescent="0.25">
      <c r="B868" s="138">
        <v>43906</v>
      </c>
      <c r="C868" s="139">
        <v>14479.839999999984</v>
      </c>
    </row>
    <row r="869" spans="2:3" x14ac:dyDescent="0.25">
      <c r="B869" s="138">
        <v>43907</v>
      </c>
      <c r="C869" s="139">
        <v>11443.449999999988</v>
      </c>
    </row>
    <row r="870" spans="2:3" x14ac:dyDescent="0.25">
      <c r="B870" s="138">
        <v>43908</v>
      </c>
      <c r="C870" s="139">
        <v>9683.0399999999918</v>
      </c>
    </row>
    <row r="871" spans="2:3" x14ac:dyDescent="0.25">
      <c r="B871" s="138">
        <v>43909</v>
      </c>
      <c r="C871" s="139">
        <v>11252.949999999992</v>
      </c>
    </row>
    <row r="872" spans="2:3" x14ac:dyDescent="0.25">
      <c r="B872" s="138">
        <v>43910</v>
      </c>
      <c r="C872" s="139">
        <v>17136.029999999992</v>
      </c>
    </row>
    <row r="873" spans="2:3" x14ac:dyDescent="0.25">
      <c r="B873" s="138">
        <v>43911</v>
      </c>
      <c r="C873" s="139">
        <v>12829.739999999983</v>
      </c>
    </row>
    <row r="874" spans="2:3" x14ac:dyDescent="0.25">
      <c r="B874" s="138">
        <v>43912</v>
      </c>
      <c r="C874" s="139">
        <v>9539.5599999999886</v>
      </c>
    </row>
    <row r="875" spans="2:3" x14ac:dyDescent="0.25">
      <c r="B875" s="138">
        <v>43913</v>
      </c>
      <c r="C875" s="139">
        <v>8074.6999999999889</v>
      </c>
    </row>
    <row r="876" spans="2:3" x14ac:dyDescent="0.25">
      <c r="B876" s="138">
        <v>43914</v>
      </c>
      <c r="C876" s="139">
        <v>9124.0399999999918</v>
      </c>
    </row>
    <row r="877" spans="2:3" x14ac:dyDescent="0.25">
      <c r="B877" s="138">
        <v>43915</v>
      </c>
      <c r="C877" s="139">
        <v>7920.8799999999919</v>
      </c>
    </row>
    <row r="878" spans="2:3" x14ac:dyDescent="0.25">
      <c r="B878" s="138">
        <v>43916</v>
      </c>
      <c r="C878" s="139">
        <v>11071.809999999989</v>
      </c>
    </row>
    <row r="879" spans="2:3" x14ac:dyDescent="0.25">
      <c r="B879" s="138">
        <v>43917</v>
      </c>
      <c r="C879" s="139">
        <v>16215.109999999988</v>
      </c>
    </row>
    <row r="880" spans="2:3" x14ac:dyDescent="0.25">
      <c r="B880" s="138">
        <v>43918</v>
      </c>
      <c r="C880" s="139">
        <v>15085.15999999998</v>
      </c>
    </row>
    <row r="881" spans="2:3" x14ac:dyDescent="0.25">
      <c r="B881" s="138">
        <v>43919</v>
      </c>
      <c r="C881" s="139">
        <v>10344.379999999986</v>
      </c>
    </row>
    <row r="882" spans="2:3" x14ac:dyDescent="0.25">
      <c r="B882" s="138">
        <v>43920</v>
      </c>
      <c r="C882" s="139">
        <v>12078.339999999984</v>
      </c>
    </row>
    <row r="883" spans="2:3" x14ac:dyDescent="0.25">
      <c r="B883" s="138">
        <v>43921</v>
      </c>
      <c r="C883" s="139">
        <v>13787.749999999989</v>
      </c>
    </row>
    <row r="884" spans="2:3" x14ac:dyDescent="0.25">
      <c r="B884" s="138">
        <v>43922</v>
      </c>
      <c r="C884" s="139">
        <v>13043.50999999998</v>
      </c>
    </row>
    <row r="885" spans="2:3" x14ac:dyDescent="0.25">
      <c r="B885" s="138">
        <v>43923</v>
      </c>
      <c r="C885" s="139">
        <v>15269.319999999989</v>
      </c>
    </row>
    <row r="886" spans="2:3" x14ac:dyDescent="0.25">
      <c r="B886" s="138">
        <v>43924</v>
      </c>
      <c r="C886" s="139">
        <v>14707.149999999994</v>
      </c>
    </row>
    <row r="887" spans="2:3" x14ac:dyDescent="0.25">
      <c r="B887" s="138">
        <v>43925</v>
      </c>
      <c r="C887" s="139">
        <v>12823.43999999999</v>
      </c>
    </row>
    <row r="888" spans="2:3" x14ac:dyDescent="0.25">
      <c r="B888" s="138">
        <v>43926</v>
      </c>
      <c r="C888" s="139">
        <v>12296.259999999982</v>
      </c>
    </row>
    <row r="889" spans="2:3" x14ac:dyDescent="0.25">
      <c r="B889" s="138">
        <v>43927</v>
      </c>
      <c r="C889" s="139">
        <v>8532.3499999999913</v>
      </c>
    </row>
    <row r="890" spans="2:3" x14ac:dyDescent="0.25">
      <c r="B890" s="138">
        <v>43928</v>
      </c>
      <c r="C890" s="139">
        <v>15376.109999999984</v>
      </c>
    </row>
    <row r="891" spans="2:3" x14ac:dyDescent="0.25">
      <c r="B891" s="138">
        <v>43929</v>
      </c>
      <c r="C891" s="139">
        <v>11615.479999999983</v>
      </c>
    </row>
    <row r="892" spans="2:3" x14ac:dyDescent="0.25">
      <c r="B892" s="138">
        <v>43930</v>
      </c>
      <c r="C892" s="139">
        <v>11510.449999999983</v>
      </c>
    </row>
    <row r="893" spans="2:3" x14ac:dyDescent="0.25">
      <c r="B893" s="138">
        <v>43931</v>
      </c>
      <c r="C893" s="139">
        <v>18451.449999999993</v>
      </c>
    </row>
    <row r="894" spans="2:3" x14ac:dyDescent="0.25">
      <c r="B894" s="138">
        <v>43932</v>
      </c>
      <c r="C894" s="139">
        <v>11052.539999999981</v>
      </c>
    </row>
    <row r="895" spans="2:3" x14ac:dyDescent="0.25">
      <c r="B895" s="138">
        <v>43933</v>
      </c>
      <c r="C895" s="139">
        <v>8579.5399999999881</v>
      </c>
    </row>
    <row r="896" spans="2:3" x14ac:dyDescent="0.25">
      <c r="B896" s="138">
        <v>43934</v>
      </c>
      <c r="C896" s="139">
        <v>10632.889999999983</v>
      </c>
    </row>
    <row r="897" spans="2:3" x14ac:dyDescent="0.25">
      <c r="B897" s="138">
        <v>43935</v>
      </c>
      <c r="C897" s="139">
        <v>15741.639999999985</v>
      </c>
    </row>
    <row r="898" spans="2:3" x14ac:dyDescent="0.25">
      <c r="B898" s="138">
        <v>43936</v>
      </c>
      <c r="C898" s="139">
        <v>30816.510000000017</v>
      </c>
    </row>
    <row r="899" spans="2:3" x14ac:dyDescent="0.25">
      <c r="B899" s="138">
        <v>43937</v>
      </c>
      <c r="C899" s="139">
        <v>25301.340000000018</v>
      </c>
    </row>
    <row r="900" spans="2:3" x14ac:dyDescent="0.25">
      <c r="B900" s="138">
        <v>43938</v>
      </c>
      <c r="C900" s="139">
        <v>24682.640000000029</v>
      </c>
    </row>
    <row r="901" spans="2:3" x14ac:dyDescent="0.25">
      <c r="B901" s="138">
        <v>43939</v>
      </c>
      <c r="C901" s="139">
        <v>22510.200000000012</v>
      </c>
    </row>
    <row r="902" spans="2:3" x14ac:dyDescent="0.25">
      <c r="B902" s="138">
        <v>43940</v>
      </c>
      <c r="C902" s="139">
        <v>19743.220000000008</v>
      </c>
    </row>
    <row r="903" spans="2:3" x14ac:dyDescent="0.25">
      <c r="B903" s="138">
        <v>43941</v>
      </c>
      <c r="C903" s="139">
        <v>13725.699999999981</v>
      </c>
    </row>
    <row r="904" spans="2:3" x14ac:dyDescent="0.25">
      <c r="B904" s="138">
        <v>43942</v>
      </c>
      <c r="C904" s="139">
        <v>12943.01999999997</v>
      </c>
    </row>
    <row r="905" spans="2:3" x14ac:dyDescent="0.25">
      <c r="B905" s="138">
        <v>43943</v>
      </c>
      <c r="C905" s="139">
        <v>15952.189999999991</v>
      </c>
    </row>
    <row r="906" spans="2:3" x14ac:dyDescent="0.25">
      <c r="B906" s="138">
        <v>43944</v>
      </c>
      <c r="C906" s="139">
        <v>18648.799999999996</v>
      </c>
    </row>
    <row r="907" spans="2:3" x14ac:dyDescent="0.25">
      <c r="B907" s="138">
        <v>43945</v>
      </c>
      <c r="C907" s="139">
        <v>20721.190000000017</v>
      </c>
    </row>
    <row r="908" spans="2:3" x14ac:dyDescent="0.25">
      <c r="B908" s="138">
        <v>43946</v>
      </c>
      <c r="C908" s="139">
        <v>13892.819999999991</v>
      </c>
    </row>
    <row r="909" spans="2:3" x14ac:dyDescent="0.25">
      <c r="B909" s="138">
        <v>43947</v>
      </c>
      <c r="C909" s="139">
        <v>16570.159999999985</v>
      </c>
    </row>
    <row r="910" spans="2:3" x14ac:dyDescent="0.25">
      <c r="B910" s="138">
        <v>43948</v>
      </c>
      <c r="C910" s="139">
        <v>15224.509999999986</v>
      </c>
    </row>
    <row r="911" spans="2:3" x14ac:dyDescent="0.25">
      <c r="B911" s="138">
        <v>43949</v>
      </c>
      <c r="C911" s="139">
        <v>18051.609999999997</v>
      </c>
    </row>
    <row r="912" spans="2:3" x14ac:dyDescent="0.25">
      <c r="B912" s="138">
        <v>43950</v>
      </c>
      <c r="C912" s="139">
        <v>17641.539999999997</v>
      </c>
    </row>
    <row r="913" spans="2:3" x14ac:dyDescent="0.25">
      <c r="B913" s="138">
        <v>43951</v>
      </c>
      <c r="C913" s="139">
        <v>25451.570000000011</v>
      </c>
    </row>
    <row r="914" spans="2:3" x14ac:dyDescent="0.25">
      <c r="B914" s="138">
        <v>43952</v>
      </c>
      <c r="C914" s="139">
        <v>29710.340000000026</v>
      </c>
    </row>
    <row r="915" spans="2:3" x14ac:dyDescent="0.25">
      <c r="B915" s="138">
        <v>43953</v>
      </c>
      <c r="C915" s="139">
        <v>22539.750000000011</v>
      </c>
    </row>
    <row r="916" spans="2:3" x14ac:dyDescent="0.25">
      <c r="B916" s="138">
        <v>43954</v>
      </c>
      <c r="C916" s="139">
        <v>18018.349999999988</v>
      </c>
    </row>
    <row r="917" spans="2:3" x14ac:dyDescent="0.25">
      <c r="B917" s="138">
        <v>43955</v>
      </c>
      <c r="C917" s="139">
        <v>21809.510000000024</v>
      </c>
    </row>
    <row r="918" spans="2:3" x14ac:dyDescent="0.25">
      <c r="B918" s="138">
        <v>43956</v>
      </c>
      <c r="C918" s="139">
        <v>14724.849999999984</v>
      </c>
    </row>
    <row r="919" spans="2:3" x14ac:dyDescent="0.25">
      <c r="B919" s="138">
        <v>43957</v>
      </c>
      <c r="C919" s="139">
        <v>14349.189999999995</v>
      </c>
    </row>
    <row r="920" spans="2:3" x14ac:dyDescent="0.25">
      <c r="B920" s="138">
        <v>43958</v>
      </c>
      <c r="C920" s="139">
        <v>15468.109999999981</v>
      </c>
    </row>
    <row r="921" spans="2:3" x14ac:dyDescent="0.25">
      <c r="B921" s="138">
        <v>43959</v>
      </c>
      <c r="C921" s="139">
        <v>25498.76000000002</v>
      </c>
    </row>
    <row r="922" spans="2:3" x14ac:dyDescent="0.25">
      <c r="B922" s="138">
        <v>43960</v>
      </c>
      <c r="C922" s="139">
        <v>21500.80000000001</v>
      </c>
    </row>
    <row r="923" spans="2:3" x14ac:dyDescent="0.25">
      <c r="B923" s="138">
        <v>43961</v>
      </c>
      <c r="C923" s="139">
        <v>19141.400000000001</v>
      </c>
    </row>
    <row r="924" spans="2:3" x14ac:dyDescent="0.25">
      <c r="B924" s="138">
        <v>43962</v>
      </c>
      <c r="C924" s="139">
        <v>14693.769999999977</v>
      </c>
    </row>
    <row r="925" spans="2:3" x14ac:dyDescent="0.25">
      <c r="B925" s="138">
        <v>43963</v>
      </c>
      <c r="C925" s="139">
        <v>15824.469999999981</v>
      </c>
    </row>
    <row r="926" spans="2:3" x14ac:dyDescent="0.25">
      <c r="B926" s="138">
        <v>43964</v>
      </c>
      <c r="C926" s="139">
        <v>23377.040000000012</v>
      </c>
    </row>
    <row r="927" spans="2:3" x14ac:dyDescent="0.25">
      <c r="B927" s="138">
        <v>43965</v>
      </c>
      <c r="C927" s="139">
        <v>20800.230000000007</v>
      </c>
    </row>
    <row r="928" spans="2:3" x14ac:dyDescent="0.25">
      <c r="B928" s="138">
        <v>43966</v>
      </c>
      <c r="C928" s="139">
        <v>30513.610000000011</v>
      </c>
    </row>
    <row r="929" spans="2:3" x14ac:dyDescent="0.25">
      <c r="B929" s="138">
        <v>43967</v>
      </c>
      <c r="C929" s="139">
        <v>23393.600000000017</v>
      </c>
    </row>
    <row r="930" spans="2:3" x14ac:dyDescent="0.25">
      <c r="B930" s="138">
        <v>43968</v>
      </c>
      <c r="C930" s="139">
        <v>20784.440000000006</v>
      </c>
    </row>
    <row r="931" spans="2:3" x14ac:dyDescent="0.25">
      <c r="B931" s="138">
        <v>43969</v>
      </c>
      <c r="C931" s="139">
        <v>16972.799999999985</v>
      </c>
    </row>
    <row r="932" spans="2:3" x14ac:dyDescent="0.25">
      <c r="B932" s="138">
        <v>43970</v>
      </c>
      <c r="C932" s="139">
        <v>22689.940000000021</v>
      </c>
    </row>
    <row r="933" spans="2:3" x14ac:dyDescent="0.25">
      <c r="B933" s="138">
        <v>43971</v>
      </c>
      <c r="C933" s="139">
        <v>20293.120000000014</v>
      </c>
    </row>
    <row r="934" spans="2:3" x14ac:dyDescent="0.25">
      <c r="B934" s="138">
        <v>43972</v>
      </c>
      <c r="C934" s="139">
        <v>21950.720000000012</v>
      </c>
    </row>
    <row r="935" spans="2:3" x14ac:dyDescent="0.25">
      <c r="B935" s="138">
        <v>43973</v>
      </c>
      <c r="C935" s="139">
        <v>28476.970000000041</v>
      </c>
    </row>
    <row r="936" spans="2:3" x14ac:dyDescent="0.25">
      <c r="B936" s="138">
        <v>43974</v>
      </c>
      <c r="C936" s="139">
        <v>18025.629999999986</v>
      </c>
    </row>
    <row r="937" spans="2:3" x14ac:dyDescent="0.25">
      <c r="B937" s="138">
        <v>43975</v>
      </c>
      <c r="C937" s="139">
        <v>12505.109999999984</v>
      </c>
    </row>
    <row r="938" spans="2:3" x14ac:dyDescent="0.25">
      <c r="B938" s="138">
        <v>43976</v>
      </c>
      <c r="C938" s="139">
        <v>16287.729999999987</v>
      </c>
    </row>
    <row r="939" spans="2:3" x14ac:dyDescent="0.25">
      <c r="B939" s="138">
        <v>43977</v>
      </c>
      <c r="C939" s="139">
        <v>15387.749999999991</v>
      </c>
    </row>
    <row r="940" spans="2:3" x14ac:dyDescent="0.25">
      <c r="B940" s="138">
        <v>43978</v>
      </c>
      <c r="C940" s="139">
        <v>19158.840000000011</v>
      </c>
    </row>
    <row r="941" spans="2:3" x14ac:dyDescent="0.25">
      <c r="B941" s="138">
        <v>43979</v>
      </c>
      <c r="C941" s="139">
        <v>22322.280000000028</v>
      </c>
    </row>
    <row r="942" spans="2:3" x14ac:dyDescent="0.25">
      <c r="B942" s="138">
        <v>43980</v>
      </c>
      <c r="C942" s="139">
        <v>18541.569999999989</v>
      </c>
    </row>
    <row r="943" spans="2:3" x14ac:dyDescent="0.25">
      <c r="B943" s="138">
        <v>43981</v>
      </c>
      <c r="C943" s="139">
        <v>16218.049999999981</v>
      </c>
    </row>
    <row r="944" spans="2:3" x14ac:dyDescent="0.25">
      <c r="B944" s="138">
        <v>43982</v>
      </c>
      <c r="C944" s="139">
        <v>16207.359999999988</v>
      </c>
    </row>
    <row r="945" spans="2:3" x14ac:dyDescent="0.25">
      <c r="B945" s="138">
        <v>43983</v>
      </c>
      <c r="C945" s="139">
        <v>13352.119999999984</v>
      </c>
    </row>
    <row r="946" spans="2:3" x14ac:dyDescent="0.25">
      <c r="B946" s="138">
        <v>43984</v>
      </c>
      <c r="C946" s="139">
        <v>15703.029999999979</v>
      </c>
    </row>
    <row r="947" spans="2:3" x14ac:dyDescent="0.25">
      <c r="B947" s="138">
        <v>43985</v>
      </c>
      <c r="C947" s="139">
        <v>18854.239999999983</v>
      </c>
    </row>
    <row r="948" spans="2:3" x14ac:dyDescent="0.25">
      <c r="B948" s="138">
        <v>43986</v>
      </c>
      <c r="C948" s="139">
        <v>18342.989999999994</v>
      </c>
    </row>
    <row r="949" spans="2:3" x14ac:dyDescent="0.25">
      <c r="B949" s="138">
        <v>43987</v>
      </c>
      <c r="C949" s="139">
        <v>26831.10000000002</v>
      </c>
    </row>
    <row r="950" spans="2:3" x14ac:dyDescent="0.25">
      <c r="B950" s="138">
        <v>43988</v>
      </c>
      <c r="C950" s="139">
        <v>19503.749999999989</v>
      </c>
    </row>
    <row r="951" spans="2:3" x14ac:dyDescent="0.25">
      <c r="B951" s="138">
        <v>43989</v>
      </c>
      <c r="C951" s="139">
        <v>14976.549999999977</v>
      </c>
    </row>
    <row r="952" spans="2:3" x14ac:dyDescent="0.25">
      <c r="B952" s="138">
        <v>43990</v>
      </c>
      <c r="C952" s="139">
        <v>13064.679999999978</v>
      </c>
    </row>
    <row r="953" spans="2:3" x14ac:dyDescent="0.25">
      <c r="B953" s="138">
        <v>43991</v>
      </c>
      <c r="C953" s="139">
        <v>19057.860000000004</v>
      </c>
    </row>
    <row r="954" spans="2:3" x14ac:dyDescent="0.25">
      <c r="B954" s="138">
        <v>43992</v>
      </c>
      <c r="C954" s="139">
        <v>23385.610000000015</v>
      </c>
    </row>
    <row r="955" spans="2:3" x14ac:dyDescent="0.25">
      <c r="B955" s="138">
        <v>43993</v>
      </c>
      <c r="C955" s="139">
        <v>24295.070000000029</v>
      </c>
    </row>
    <row r="956" spans="2:3" x14ac:dyDescent="0.25">
      <c r="B956" s="138">
        <v>43994</v>
      </c>
      <c r="C956" s="139">
        <v>21235.470000000016</v>
      </c>
    </row>
    <row r="957" spans="2:3" x14ac:dyDescent="0.25">
      <c r="B957" s="138">
        <v>43995</v>
      </c>
      <c r="C957" s="139">
        <v>19302.589999999989</v>
      </c>
    </row>
    <row r="958" spans="2:3" x14ac:dyDescent="0.25">
      <c r="B958" s="138">
        <v>43996</v>
      </c>
      <c r="C958" s="139">
        <v>16186.01999999999</v>
      </c>
    </row>
    <row r="959" spans="2:3" x14ac:dyDescent="0.25">
      <c r="B959" s="138">
        <v>43997</v>
      </c>
      <c r="C959" s="139">
        <v>16536.409999999989</v>
      </c>
    </row>
    <row r="960" spans="2:3" x14ac:dyDescent="0.25">
      <c r="B960" s="138">
        <v>43998</v>
      </c>
      <c r="C960" s="139">
        <v>17445.939999999988</v>
      </c>
    </row>
    <row r="961" spans="2:3" x14ac:dyDescent="0.25">
      <c r="B961" s="138">
        <v>43999</v>
      </c>
      <c r="C961" s="139">
        <v>18487.339999999997</v>
      </c>
    </row>
    <row r="962" spans="2:3" x14ac:dyDescent="0.25">
      <c r="B962" s="138">
        <v>44000</v>
      </c>
      <c r="C962" s="139">
        <v>19963.250000000025</v>
      </c>
    </row>
    <row r="963" spans="2:3" x14ac:dyDescent="0.25">
      <c r="B963" s="138">
        <v>44001</v>
      </c>
      <c r="C963" s="139">
        <v>25916.130000000034</v>
      </c>
    </row>
    <row r="964" spans="2:3" x14ac:dyDescent="0.25">
      <c r="B964" s="138">
        <v>44002</v>
      </c>
      <c r="C964" s="139">
        <v>17618.899999999994</v>
      </c>
    </row>
    <row r="965" spans="2:3" x14ac:dyDescent="0.25">
      <c r="B965" s="138">
        <v>44003</v>
      </c>
      <c r="C965" s="139">
        <v>17006.059999999983</v>
      </c>
    </row>
    <row r="966" spans="2:3" x14ac:dyDescent="0.25">
      <c r="B966" s="138">
        <v>44004</v>
      </c>
      <c r="C966" s="139">
        <v>15136.199999999975</v>
      </c>
    </row>
    <row r="967" spans="2:3" x14ac:dyDescent="0.25">
      <c r="B967" s="138">
        <v>44005</v>
      </c>
      <c r="C967" s="139">
        <v>17966.30999999999</v>
      </c>
    </row>
    <row r="968" spans="2:3" x14ac:dyDescent="0.25">
      <c r="B968" s="138">
        <v>44006</v>
      </c>
      <c r="C968" s="139">
        <v>16495.789999999979</v>
      </c>
    </row>
    <row r="969" spans="2:3" x14ac:dyDescent="0.25">
      <c r="B969" s="138">
        <v>44007</v>
      </c>
      <c r="C969" s="139">
        <v>19567.490000000013</v>
      </c>
    </row>
    <row r="970" spans="2:3" x14ac:dyDescent="0.25">
      <c r="B970" s="138">
        <v>44008</v>
      </c>
      <c r="C970" s="139">
        <v>24751.590000000015</v>
      </c>
    </row>
    <row r="971" spans="2:3" x14ac:dyDescent="0.25">
      <c r="B971" s="138">
        <v>44009</v>
      </c>
      <c r="C971" s="139">
        <v>19246.57</v>
      </c>
    </row>
    <row r="972" spans="2:3" x14ac:dyDescent="0.25">
      <c r="B972" s="138">
        <v>44010</v>
      </c>
      <c r="C972" s="139">
        <v>17092.169999999991</v>
      </c>
    </row>
    <row r="973" spans="2:3" x14ac:dyDescent="0.25">
      <c r="B973" s="138">
        <v>44011</v>
      </c>
      <c r="C973" s="139">
        <v>15091.969999999981</v>
      </c>
    </row>
    <row r="974" spans="2:3" x14ac:dyDescent="0.25">
      <c r="B974" s="138">
        <v>44012</v>
      </c>
      <c r="C974" s="139">
        <v>20334.770000000022</v>
      </c>
    </row>
    <row r="975" spans="2:3" x14ac:dyDescent="0.25">
      <c r="B975" s="138">
        <v>44013</v>
      </c>
      <c r="C975" s="139">
        <v>20646.110000000011</v>
      </c>
    </row>
    <row r="976" spans="2:3" x14ac:dyDescent="0.25">
      <c r="B976" s="138">
        <v>44014</v>
      </c>
      <c r="C976" s="139">
        <v>22282.660000000047</v>
      </c>
    </row>
    <row r="977" spans="2:3" x14ac:dyDescent="0.25">
      <c r="B977" s="138">
        <v>44015</v>
      </c>
      <c r="C977" s="139">
        <v>26604.730000000036</v>
      </c>
    </row>
    <row r="978" spans="2:3" x14ac:dyDescent="0.25">
      <c r="B978" s="138">
        <v>44016</v>
      </c>
      <c r="C978" s="139">
        <v>17848.709999999988</v>
      </c>
    </row>
    <row r="979" spans="2:3" x14ac:dyDescent="0.25">
      <c r="B979" s="138">
        <v>44017</v>
      </c>
      <c r="C979" s="139">
        <v>14695.839999999986</v>
      </c>
    </row>
    <row r="980" spans="2:3" x14ac:dyDescent="0.25">
      <c r="B980" s="138">
        <v>44018</v>
      </c>
      <c r="C980" s="139">
        <v>18310.089999999997</v>
      </c>
    </row>
    <row r="981" spans="2:3" x14ac:dyDescent="0.25">
      <c r="B981" s="138">
        <v>44019</v>
      </c>
      <c r="C981" s="139">
        <v>17174.019999999979</v>
      </c>
    </row>
    <row r="982" spans="2:3" x14ac:dyDescent="0.25">
      <c r="B982" s="138">
        <v>44020</v>
      </c>
      <c r="C982" s="139">
        <v>17255.899999999994</v>
      </c>
    </row>
    <row r="983" spans="2:3" x14ac:dyDescent="0.25">
      <c r="B983" s="138">
        <v>44021</v>
      </c>
      <c r="C983" s="139">
        <v>20511.210000000014</v>
      </c>
    </row>
    <row r="984" spans="2:3" x14ac:dyDescent="0.25">
      <c r="B984" s="138">
        <v>44022</v>
      </c>
      <c r="C984" s="139">
        <v>24431.850000000042</v>
      </c>
    </row>
    <row r="985" spans="2:3" x14ac:dyDescent="0.25">
      <c r="B985" s="138">
        <v>44023</v>
      </c>
      <c r="C985" s="139">
        <v>22149.930000000018</v>
      </c>
    </row>
    <row r="986" spans="2:3" x14ac:dyDescent="0.25">
      <c r="B986" s="138">
        <v>44024</v>
      </c>
      <c r="C986" s="139">
        <v>22064.970000000016</v>
      </c>
    </row>
    <row r="987" spans="2:3" x14ac:dyDescent="0.25">
      <c r="B987" s="138">
        <v>44025</v>
      </c>
      <c r="C987" s="139">
        <v>21948.140000000029</v>
      </c>
    </row>
    <row r="988" spans="2:3" x14ac:dyDescent="0.25">
      <c r="B988" s="138">
        <v>44026</v>
      </c>
      <c r="C988" s="139">
        <v>22564.160000000014</v>
      </c>
    </row>
    <row r="989" spans="2:3" x14ac:dyDescent="0.25">
      <c r="B989" s="138">
        <v>44027</v>
      </c>
      <c r="C989" s="139">
        <v>21483.510000000028</v>
      </c>
    </row>
    <row r="990" spans="2:3" x14ac:dyDescent="0.25">
      <c r="B990" s="138">
        <v>44028</v>
      </c>
      <c r="C990" s="139">
        <v>21666.980000000014</v>
      </c>
    </row>
    <row r="991" spans="2:3" x14ac:dyDescent="0.25">
      <c r="B991" s="138">
        <v>44029</v>
      </c>
      <c r="C991" s="139">
        <v>27972.890000000029</v>
      </c>
    </row>
    <row r="992" spans="2:3" x14ac:dyDescent="0.25">
      <c r="B992" s="138">
        <v>44030</v>
      </c>
      <c r="C992" s="139">
        <v>21367.580000000027</v>
      </c>
    </row>
    <row r="993" spans="2:3" x14ac:dyDescent="0.25">
      <c r="B993" s="138">
        <v>44031</v>
      </c>
      <c r="C993" s="139">
        <v>19303.669999999995</v>
      </c>
    </row>
    <row r="994" spans="2:3" x14ac:dyDescent="0.25">
      <c r="B994" s="138">
        <v>44032</v>
      </c>
      <c r="C994" s="139">
        <v>18706.049999999988</v>
      </c>
    </row>
    <row r="995" spans="2:3" x14ac:dyDescent="0.25">
      <c r="B995" s="138">
        <v>44033</v>
      </c>
      <c r="C995" s="139">
        <v>21513.000000000036</v>
      </c>
    </row>
    <row r="996" spans="2:3" x14ac:dyDescent="0.25">
      <c r="B996" s="138">
        <v>44034</v>
      </c>
      <c r="C996" s="139">
        <v>19807.180000000004</v>
      </c>
    </row>
    <row r="997" spans="2:3" x14ac:dyDescent="0.25">
      <c r="B997" s="138">
        <v>44035</v>
      </c>
      <c r="C997" s="139">
        <v>23613.530000000021</v>
      </c>
    </row>
    <row r="998" spans="2:3" x14ac:dyDescent="0.25">
      <c r="B998" s="138">
        <v>44036</v>
      </c>
      <c r="C998" s="139">
        <v>33043.950000000033</v>
      </c>
    </row>
    <row r="999" spans="2:3" x14ac:dyDescent="0.25">
      <c r="B999" s="138">
        <v>44037</v>
      </c>
      <c r="C999" s="139">
        <v>23619.360000000019</v>
      </c>
    </row>
    <row r="1000" spans="2:3" x14ac:dyDescent="0.25">
      <c r="B1000" s="138">
        <v>44038</v>
      </c>
      <c r="C1000" s="139">
        <v>21071.880000000016</v>
      </c>
    </row>
    <row r="1001" spans="2:3" x14ac:dyDescent="0.25">
      <c r="B1001" s="138">
        <v>44039</v>
      </c>
      <c r="C1001" s="139">
        <v>21298.960000000014</v>
      </c>
    </row>
    <row r="1002" spans="2:3" x14ac:dyDescent="0.25">
      <c r="B1002" s="138">
        <v>44040</v>
      </c>
      <c r="C1002" s="139">
        <v>23784.800000000025</v>
      </c>
    </row>
    <row r="1003" spans="2:3" x14ac:dyDescent="0.25">
      <c r="B1003" s="138">
        <v>44041</v>
      </c>
      <c r="C1003" s="139">
        <v>18618.250000000007</v>
      </c>
    </row>
    <row r="1004" spans="2:3" x14ac:dyDescent="0.25">
      <c r="B1004" s="138">
        <v>44042</v>
      </c>
      <c r="C1004" s="139">
        <v>26046.710000000028</v>
      </c>
    </row>
    <row r="1005" spans="2:3" x14ac:dyDescent="0.25">
      <c r="B1005" s="138">
        <v>44043</v>
      </c>
      <c r="C1005" s="139">
        <v>26065.360000000015</v>
      </c>
    </row>
    <row r="1006" spans="2:3" x14ac:dyDescent="0.25">
      <c r="B1006" s="138">
        <v>44044</v>
      </c>
      <c r="C1006" s="139">
        <v>27451.470000000038</v>
      </c>
    </row>
    <row r="1007" spans="2:3" x14ac:dyDescent="0.25">
      <c r="B1007" s="138">
        <v>44045</v>
      </c>
      <c r="C1007" s="139">
        <v>20725.87000000001</v>
      </c>
    </row>
    <row r="1008" spans="2:3" x14ac:dyDescent="0.25">
      <c r="B1008" s="138">
        <v>44046</v>
      </c>
      <c r="C1008" s="139">
        <v>22404.760000000031</v>
      </c>
    </row>
    <row r="1009" spans="2:3" x14ac:dyDescent="0.25">
      <c r="B1009" s="138">
        <v>44047</v>
      </c>
      <c r="C1009" s="139">
        <v>21278.35000000002</v>
      </c>
    </row>
    <row r="1010" spans="2:3" x14ac:dyDescent="0.25">
      <c r="B1010" s="138">
        <v>44048</v>
      </c>
      <c r="C1010" s="139">
        <v>23306.640000000021</v>
      </c>
    </row>
    <row r="1011" spans="2:3" x14ac:dyDescent="0.25">
      <c r="B1011" s="138">
        <v>44049</v>
      </c>
      <c r="C1011" s="139">
        <v>24681.40000000002</v>
      </c>
    </row>
    <row r="1012" spans="2:3" x14ac:dyDescent="0.25">
      <c r="B1012" s="138">
        <v>44050</v>
      </c>
      <c r="C1012" s="139">
        <v>24393.450000000033</v>
      </c>
    </row>
    <row r="1013" spans="2:3" x14ac:dyDescent="0.25">
      <c r="B1013" s="138">
        <v>44051</v>
      </c>
      <c r="C1013" s="139">
        <v>20234.260000000009</v>
      </c>
    </row>
    <row r="1014" spans="2:3" x14ac:dyDescent="0.25">
      <c r="B1014" s="138">
        <v>44052</v>
      </c>
      <c r="C1014" s="139">
        <v>20213.310000000023</v>
      </c>
    </row>
    <row r="1015" spans="2:3" x14ac:dyDescent="0.25">
      <c r="B1015" s="138">
        <v>44053</v>
      </c>
      <c r="C1015" s="139">
        <v>18677.739999999983</v>
      </c>
    </row>
    <row r="1016" spans="2:3" x14ac:dyDescent="0.25">
      <c r="B1016" s="138">
        <v>44054</v>
      </c>
      <c r="C1016" s="139">
        <v>19163.720000000012</v>
      </c>
    </row>
    <row r="1017" spans="2:3" x14ac:dyDescent="0.25">
      <c r="B1017" s="138">
        <v>44055</v>
      </c>
      <c r="C1017" s="139">
        <v>18602.759999999995</v>
      </c>
    </row>
    <row r="1018" spans="2:3" x14ac:dyDescent="0.25">
      <c r="B1018" s="138">
        <v>44056</v>
      </c>
      <c r="C1018" s="139">
        <v>20699.050000000021</v>
      </c>
    </row>
    <row r="1019" spans="2:3" x14ac:dyDescent="0.25">
      <c r="B1019" s="138">
        <v>44057</v>
      </c>
      <c r="C1019" s="139">
        <v>32820.28000000005</v>
      </c>
    </row>
    <row r="1020" spans="2:3" x14ac:dyDescent="0.25">
      <c r="B1020" s="138">
        <v>44058</v>
      </c>
      <c r="C1020" s="139">
        <v>23392.790000000012</v>
      </c>
    </row>
    <row r="1021" spans="2:3" x14ac:dyDescent="0.25">
      <c r="B1021" s="138">
        <v>44059</v>
      </c>
      <c r="C1021" s="139">
        <v>20404.270000000033</v>
      </c>
    </row>
    <row r="1022" spans="2:3" x14ac:dyDescent="0.25">
      <c r="B1022" s="138">
        <v>44060</v>
      </c>
      <c r="C1022" s="139">
        <v>18973.450000000008</v>
      </c>
    </row>
    <row r="1023" spans="2:3" x14ac:dyDescent="0.25">
      <c r="B1023" s="138">
        <v>44061</v>
      </c>
      <c r="C1023" s="139">
        <v>23156.780000000053</v>
      </c>
    </row>
    <row r="1024" spans="2:3" x14ac:dyDescent="0.25">
      <c r="B1024" s="138">
        <v>44062</v>
      </c>
      <c r="C1024" s="139">
        <v>16434.249999999975</v>
      </c>
    </row>
    <row r="1025" spans="2:3" x14ac:dyDescent="0.25">
      <c r="B1025" s="138">
        <v>44063</v>
      </c>
      <c r="C1025" s="139">
        <v>20984.74000000002</v>
      </c>
    </row>
    <row r="1026" spans="2:3" x14ac:dyDescent="0.25">
      <c r="B1026" s="138">
        <v>44064</v>
      </c>
      <c r="C1026" s="139">
        <v>20250.670000000013</v>
      </c>
    </row>
    <row r="1027" spans="2:3" x14ac:dyDescent="0.25">
      <c r="B1027" s="138">
        <v>44065</v>
      </c>
      <c r="C1027" s="139">
        <v>23857.890000000036</v>
      </c>
    </row>
    <row r="1028" spans="2:3" x14ac:dyDescent="0.25">
      <c r="B1028" s="138">
        <v>44066</v>
      </c>
      <c r="C1028" s="139">
        <v>18869.239999999987</v>
      </c>
    </row>
    <row r="1029" spans="2:3" x14ac:dyDescent="0.25">
      <c r="B1029" s="138">
        <v>44067</v>
      </c>
      <c r="C1029" s="139">
        <v>16469.839999999989</v>
      </c>
    </row>
    <row r="1030" spans="2:3" x14ac:dyDescent="0.25">
      <c r="B1030" s="138">
        <v>44068</v>
      </c>
      <c r="C1030" s="139">
        <v>16754.54999999997</v>
      </c>
    </row>
    <row r="1031" spans="2:3" x14ac:dyDescent="0.25">
      <c r="B1031" s="138">
        <v>44069</v>
      </c>
      <c r="C1031" s="139">
        <v>15074.559999999974</v>
      </c>
    </row>
    <row r="1032" spans="2:3" x14ac:dyDescent="0.25">
      <c r="B1032" s="138">
        <v>44070</v>
      </c>
      <c r="C1032" s="139">
        <v>19277.339999999997</v>
      </c>
    </row>
    <row r="1033" spans="2:3" x14ac:dyDescent="0.25">
      <c r="B1033" s="138">
        <v>44071</v>
      </c>
      <c r="C1033" s="139">
        <v>22356.74000000002</v>
      </c>
    </row>
    <row r="1034" spans="2:3" x14ac:dyDescent="0.25">
      <c r="B1034" s="138">
        <v>44072</v>
      </c>
      <c r="C1034" s="139">
        <v>22083.070000000022</v>
      </c>
    </row>
    <row r="1035" spans="2:3" x14ac:dyDescent="0.25">
      <c r="B1035" s="138">
        <v>44073</v>
      </c>
      <c r="C1035" s="139">
        <v>18770.050000000007</v>
      </c>
    </row>
    <row r="1036" spans="2:3" x14ac:dyDescent="0.25">
      <c r="B1036" s="138">
        <v>44074</v>
      </c>
      <c r="C1036" s="139">
        <v>19046.910000000011</v>
      </c>
    </row>
    <row r="1037" spans="2:3" x14ac:dyDescent="0.25">
      <c r="B1037" s="138">
        <v>44075</v>
      </c>
      <c r="C1037" s="139">
        <v>23670.529999999992</v>
      </c>
    </row>
    <row r="1038" spans="2:3" x14ac:dyDescent="0.25">
      <c r="B1038" s="138">
        <v>44076</v>
      </c>
      <c r="C1038" s="139">
        <v>21430.930000000015</v>
      </c>
    </row>
    <row r="1039" spans="2:3" x14ac:dyDescent="0.25">
      <c r="B1039" s="138">
        <v>44077</v>
      </c>
      <c r="C1039" s="139">
        <v>20843.990000000016</v>
      </c>
    </row>
    <row r="1040" spans="2:3" x14ac:dyDescent="0.25">
      <c r="B1040" s="138">
        <v>44078</v>
      </c>
      <c r="C1040" s="139">
        <v>26004.740000000023</v>
      </c>
    </row>
    <row r="1041" spans="2:3" x14ac:dyDescent="0.25">
      <c r="B1041" s="138">
        <v>44079</v>
      </c>
      <c r="C1041" s="139">
        <v>23312.130000000026</v>
      </c>
    </row>
    <row r="1042" spans="2:3" x14ac:dyDescent="0.25">
      <c r="B1042" s="138">
        <v>44080</v>
      </c>
      <c r="C1042" s="139">
        <v>20079.830000000009</v>
      </c>
    </row>
    <row r="1043" spans="2:3" x14ac:dyDescent="0.25">
      <c r="B1043" s="138">
        <v>44081</v>
      </c>
      <c r="C1043" s="139">
        <v>20362.560000000023</v>
      </c>
    </row>
    <row r="1044" spans="2:3" x14ac:dyDescent="0.25">
      <c r="B1044" s="138">
        <v>44082</v>
      </c>
      <c r="C1044" s="139">
        <v>17723.35999999999</v>
      </c>
    </row>
    <row r="1045" spans="2:3" x14ac:dyDescent="0.25">
      <c r="B1045" s="138">
        <v>44083</v>
      </c>
      <c r="C1045" s="139">
        <v>15622.499999999975</v>
      </c>
    </row>
    <row r="1046" spans="2:3" x14ac:dyDescent="0.25">
      <c r="B1046" s="138">
        <v>44084</v>
      </c>
      <c r="C1046" s="139">
        <v>21139.770000000019</v>
      </c>
    </row>
    <row r="1047" spans="2:3" x14ac:dyDescent="0.25">
      <c r="B1047" s="138">
        <v>44085</v>
      </c>
      <c r="C1047" s="139">
        <v>27717.830000000031</v>
      </c>
    </row>
    <row r="1048" spans="2:3" x14ac:dyDescent="0.25">
      <c r="B1048" s="138">
        <v>44086</v>
      </c>
      <c r="C1048" s="139">
        <v>18406.399999999991</v>
      </c>
    </row>
    <row r="1049" spans="2:3" x14ac:dyDescent="0.25">
      <c r="B1049" s="138">
        <v>44087</v>
      </c>
      <c r="C1049" s="139">
        <v>16092.339999999971</v>
      </c>
    </row>
    <row r="1050" spans="2:3" x14ac:dyDescent="0.25">
      <c r="B1050" s="138">
        <v>44088</v>
      </c>
      <c r="C1050" s="139">
        <v>17337.649999999983</v>
      </c>
    </row>
    <row r="1051" spans="2:3" x14ac:dyDescent="0.25">
      <c r="B1051" s="138">
        <v>44089</v>
      </c>
      <c r="C1051" s="139">
        <v>20213.450000000019</v>
      </c>
    </row>
    <row r="1052" spans="2:3" x14ac:dyDescent="0.25">
      <c r="B1052" s="138">
        <v>44090</v>
      </c>
      <c r="C1052" s="139">
        <v>20013.860000000022</v>
      </c>
    </row>
    <row r="1053" spans="2:3" x14ac:dyDescent="0.25">
      <c r="B1053" s="138">
        <v>44091</v>
      </c>
      <c r="C1053" s="139">
        <v>21275.780000000013</v>
      </c>
    </row>
    <row r="1054" spans="2:3" x14ac:dyDescent="0.25">
      <c r="B1054" s="138">
        <v>44092</v>
      </c>
      <c r="C1054" s="139">
        <v>24354.150000000016</v>
      </c>
    </row>
    <row r="1055" spans="2:3" x14ac:dyDescent="0.25">
      <c r="B1055" s="138">
        <v>44093</v>
      </c>
      <c r="C1055" s="139">
        <v>25860.850000000017</v>
      </c>
    </row>
    <row r="1056" spans="2:3" x14ac:dyDescent="0.25">
      <c r="B1056" s="138">
        <v>44094</v>
      </c>
      <c r="C1056" s="139">
        <v>20825.990000000002</v>
      </c>
    </row>
    <row r="1057" spans="2:3" x14ac:dyDescent="0.25">
      <c r="B1057" s="138">
        <v>44095</v>
      </c>
      <c r="C1057" s="139">
        <v>19964.32</v>
      </c>
    </row>
    <row r="1058" spans="2:3" x14ac:dyDescent="0.25">
      <c r="B1058" s="138">
        <v>44096</v>
      </c>
      <c r="C1058" s="139">
        <v>21340.830000000027</v>
      </c>
    </row>
    <row r="1059" spans="2:3" x14ac:dyDescent="0.25">
      <c r="B1059" s="138">
        <v>44097</v>
      </c>
      <c r="C1059" s="139">
        <v>20972.440000000017</v>
      </c>
    </row>
    <row r="1060" spans="2:3" x14ac:dyDescent="0.25">
      <c r="B1060" s="138">
        <v>44098</v>
      </c>
      <c r="C1060" s="139">
        <v>22306.850000000035</v>
      </c>
    </row>
    <row r="1061" spans="2:3" x14ac:dyDescent="0.25">
      <c r="B1061" s="138">
        <v>44099</v>
      </c>
      <c r="C1061" s="139">
        <v>25349.02000000003</v>
      </c>
    </row>
    <row r="1062" spans="2:3" x14ac:dyDescent="0.25">
      <c r="B1062" s="138">
        <v>44100</v>
      </c>
      <c r="C1062" s="139">
        <v>22696.12</v>
      </c>
    </row>
    <row r="1063" spans="2:3" x14ac:dyDescent="0.25">
      <c r="B1063" s="138">
        <v>44101</v>
      </c>
      <c r="C1063" s="139">
        <v>15978.08999999998</v>
      </c>
    </row>
    <row r="1064" spans="2:3" x14ac:dyDescent="0.25">
      <c r="B1064" s="138">
        <v>44102</v>
      </c>
      <c r="C1064" s="139">
        <v>17436.459999999988</v>
      </c>
    </row>
    <row r="1065" spans="2:3" x14ac:dyDescent="0.25">
      <c r="B1065" s="138">
        <v>44103</v>
      </c>
      <c r="C1065" s="139">
        <v>16321.839999999975</v>
      </c>
    </row>
    <row r="1066" spans="2:3" x14ac:dyDescent="0.25">
      <c r="B1066" s="138">
        <v>44104</v>
      </c>
      <c r="C1066" s="139">
        <v>20305.000000000022</v>
      </c>
    </row>
    <row r="1067" spans="2:3" x14ac:dyDescent="0.25">
      <c r="B1067" s="138">
        <v>44105</v>
      </c>
      <c r="C1067" s="139">
        <v>25578.170000000038</v>
      </c>
    </row>
    <row r="1068" spans="2:3" x14ac:dyDescent="0.25">
      <c r="B1068" s="138">
        <v>44106</v>
      </c>
      <c r="C1068" s="139">
        <v>29145.130000000034</v>
      </c>
    </row>
    <row r="1069" spans="2:3" x14ac:dyDescent="0.25">
      <c r="B1069" s="138">
        <v>44107</v>
      </c>
      <c r="C1069" s="139">
        <v>27869.580000000031</v>
      </c>
    </row>
    <row r="1070" spans="2:3" x14ac:dyDescent="0.25">
      <c r="B1070" s="138">
        <v>44108</v>
      </c>
      <c r="C1070" s="139">
        <v>24449.550000000021</v>
      </c>
    </row>
    <row r="1071" spans="2:3" x14ac:dyDescent="0.25">
      <c r="B1071" s="138">
        <v>44109</v>
      </c>
      <c r="C1071" s="139">
        <v>17599.579999999976</v>
      </c>
    </row>
    <row r="1072" spans="2:3" x14ac:dyDescent="0.25">
      <c r="B1072" s="138">
        <v>44110</v>
      </c>
      <c r="C1072" s="139">
        <v>18018.459999999974</v>
      </c>
    </row>
    <row r="1073" spans="2:3" x14ac:dyDescent="0.25">
      <c r="B1073" s="138">
        <v>44111</v>
      </c>
      <c r="C1073" s="139">
        <v>17586.68</v>
      </c>
    </row>
    <row r="1074" spans="2:3" x14ac:dyDescent="0.25">
      <c r="B1074" s="138">
        <v>44112</v>
      </c>
      <c r="C1074" s="139">
        <v>23905.110000000041</v>
      </c>
    </row>
    <row r="1075" spans="2:3" x14ac:dyDescent="0.25">
      <c r="B1075" s="138">
        <v>44113</v>
      </c>
      <c r="C1075" s="139">
        <v>24258.470000000038</v>
      </c>
    </row>
    <row r="1076" spans="2:3" x14ac:dyDescent="0.25">
      <c r="B1076" s="138">
        <v>44114</v>
      </c>
      <c r="C1076" s="139">
        <v>25037.270000000026</v>
      </c>
    </row>
    <row r="1077" spans="2:3" x14ac:dyDescent="0.25">
      <c r="B1077" s="138">
        <v>44115</v>
      </c>
      <c r="C1077" s="139">
        <v>20716.810000000005</v>
      </c>
    </row>
    <row r="1078" spans="2:3" x14ac:dyDescent="0.25">
      <c r="B1078" s="138">
        <v>44116</v>
      </c>
      <c r="C1078" s="139">
        <v>16930.369999999984</v>
      </c>
    </row>
    <row r="1079" spans="2:3" x14ac:dyDescent="0.25">
      <c r="B1079" s="138">
        <v>44117</v>
      </c>
      <c r="C1079" s="139">
        <v>17308.779999999977</v>
      </c>
    </row>
    <row r="1080" spans="2:3" x14ac:dyDescent="0.25">
      <c r="B1080" s="138">
        <v>44118</v>
      </c>
      <c r="C1080" s="139">
        <v>20118.870000000021</v>
      </c>
    </row>
    <row r="1081" spans="2:3" x14ac:dyDescent="0.25">
      <c r="B1081" s="138">
        <v>44119</v>
      </c>
      <c r="C1081" s="139">
        <v>24932.310000000019</v>
      </c>
    </row>
    <row r="1082" spans="2:3" x14ac:dyDescent="0.25">
      <c r="B1082" s="138">
        <v>44120</v>
      </c>
      <c r="C1082" s="139">
        <v>28770.420000000042</v>
      </c>
    </row>
    <row r="1083" spans="2:3" x14ac:dyDescent="0.25">
      <c r="B1083" s="138">
        <v>44121</v>
      </c>
      <c r="C1083" s="139">
        <v>25351.010000000006</v>
      </c>
    </row>
    <row r="1084" spans="2:3" x14ac:dyDescent="0.25">
      <c r="B1084" s="138">
        <v>44122</v>
      </c>
      <c r="C1084" s="139">
        <v>20215.960000000036</v>
      </c>
    </row>
    <row r="1085" spans="2:3" x14ac:dyDescent="0.25">
      <c r="B1085" s="138">
        <v>44123</v>
      </c>
      <c r="C1085" s="139">
        <v>17363.349999999988</v>
      </c>
    </row>
    <row r="1086" spans="2:3" x14ac:dyDescent="0.25">
      <c r="B1086" s="138">
        <v>44124</v>
      </c>
      <c r="C1086" s="139">
        <v>19548.540000000005</v>
      </c>
    </row>
    <row r="1087" spans="2:3" x14ac:dyDescent="0.25">
      <c r="B1087" s="138">
        <v>44125</v>
      </c>
      <c r="C1087" s="139">
        <v>17682.329999999994</v>
      </c>
    </row>
    <row r="1088" spans="2:3" x14ac:dyDescent="0.25">
      <c r="B1088" s="138">
        <v>44126</v>
      </c>
      <c r="C1088" s="139">
        <v>18745.330000000005</v>
      </c>
    </row>
    <row r="1089" spans="2:3" x14ac:dyDescent="0.25">
      <c r="B1089" s="138">
        <v>44127</v>
      </c>
      <c r="C1089" s="139">
        <v>29639.220000000041</v>
      </c>
    </row>
    <row r="1090" spans="2:3" x14ac:dyDescent="0.25">
      <c r="B1090" s="138">
        <v>44128</v>
      </c>
      <c r="C1090" s="139">
        <v>25426.93000000004</v>
      </c>
    </row>
    <row r="1091" spans="2:3" x14ac:dyDescent="0.25">
      <c r="B1091" s="138">
        <v>44129</v>
      </c>
      <c r="C1091" s="139">
        <v>20853.220000000012</v>
      </c>
    </row>
    <row r="1092" spans="2:3" x14ac:dyDescent="0.25">
      <c r="B1092" s="138">
        <v>44130</v>
      </c>
      <c r="C1092" s="139">
        <v>18639.729999999985</v>
      </c>
    </row>
    <row r="1093" spans="2:3" x14ac:dyDescent="0.25">
      <c r="B1093" s="138">
        <v>44131</v>
      </c>
      <c r="C1093" s="139">
        <v>19712.140000000021</v>
      </c>
    </row>
    <row r="1094" spans="2:3" x14ac:dyDescent="0.25">
      <c r="B1094" s="138">
        <v>44132</v>
      </c>
      <c r="C1094" s="139">
        <v>17940.459999999988</v>
      </c>
    </row>
    <row r="1095" spans="2:3" x14ac:dyDescent="0.25">
      <c r="B1095" s="138">
        <v>44133</v>
      </c>
      <c r="C1095" s="139">
        <v>20797.710000000006</v>
      </c>
    </row>
    <row r="1096" spans="2:3" x14ac:dyDescent="0.25">
      <c r="B1096" s="138">
        <v>44134</v>
      </c>
      <c r="C1096" s="139">
        <v>27055.760000000028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1DCB-725E-4C89-96F4-33488A02E392}">
  <sheetPr>
    <tabColor rgb="FF00B050"/>
  </sheetPr>
  <dimension ref="A1:AK140"/>
  <sheetViews>
    <sheetView showGridLines="0" zoomScale="77" zoomScaleNormal="77" workbookViewId="0">
      <pane xSplit="4" ySplit="4" topLeftCell="G113" activePane="bottomRight" state="frozen"/>
      <selection activeCell="B1" sqref="B1:C1"/>
      <selection pane="topRight" activeCell="B1" sqref="B1:C1"/>
      <selection pane="bottomLeft" activeCell="B1" sqref="B1:C1"/>
      <selection pane="bottomRight" activeCell="O127" sqref="O127"/>
    </sheetView>
  </sheetViews>
  <sheetFormatPr defaultRowHeight="15" x14ac:dyDescent="0.25"/>
  <cols>
    <col min="1" max="1" width="17.85546875" style="35" bestFit="1" customWidth="1"/>
    <col min="2" max="2" width="17.85546875" style="25" bestFit="1" customWidth="1"/>
    <col min="3" max="3" width="23" style="25" bestFit="1" customWidth="1"/>
    <col min="4" max="4" width="47.42578125" style="25" bestFit="1" customWidth="1"/>
    <col min="5" max="5" width="53.28515625" style="25" bestFit="1" customWidth="1"/>
    <col min="6" max="6" width="19.5703125" style="25" bestFit="1" customWidth="1"/>
    <col min="7" max="7" width="10.140625" style="25" bestFit="1" customWidth="1"/>
    <col min="8" max="8" width="11.28515625" style="25" bestFit="1" customWidth="1"/>
    <col min="9" max="9" width="0.85546875" style="32" customWidth="1"/>
    <col min="10" max="10" width="13.140625" style="25" bestFit="1" customWidth="1"/>
    <col min="11" max="11" width="14.28515625" style="25" bestFit="1" customWidth="1"/>
    <col min="12" max="12" width="12" style="25" bestFit="1" customWidth="1"/>
    <col min="13" max="13" width="0.85546875" style="32" customWidth="1"/>
    <col min="14" max="14" width="18.7109375" style="25" bestFit="1" customWidth="1"/>
    <col min="15" max="15" width="0.85546875" style="32" customWidth="1"/>
    <col min="16" max="16" width="7.7109375" style="25" bestFit="1" customWidth="1"/>
    <col min="17" max="17" width="8.5703125" style="25" bestFit="1" customWidth="1"/>
    <col min="18" max="18" width="11.42578125" style="25" bestFit="1" customWidth="1"/>
    <col min="19" max="19" width="0.85546875" style="32" customWidth="1"/>
    <col min="20" max="20" width="13.28515625" style="25" bestFit="1" customWidth="1"/>
    <col min="21" max="21" width="13.140625" style="25" bestFit="1" customWidth="1"/>
    <col min="22" max="22" width="13.28515625" style="25" bestFit="1" customWidth="1"/>
    <col min="23" max="23" width="0.85546875" style="32" customWidth="1"/>
    <col min="24" max="24" width="11.5703125" style="25" bestFit="1" customWidth="1"/>
    <col min="25" max="26" width="12.7109375" style="25" bestFit="1" customWidth="1"/>
    <col min="27" max="27" width="0.85546875" style="32" customWidth="1"/>
    <col min="28" max="28" width="37.42578125" style="33" bestFit="1" customWidth="1"/>
    <col min="29" max="29" width="13.28515625" style="25" bestFit="1" customWidth="1"/>
    <col min="30" max="31" width="15.140625" style="25" bestFit="1" customWidth="1"/>
    <col min="32" max="32" width="0.85546875" style="32" customWidth="1"/>
    <col min="33" max="35" width="18" style="25" bestFit="1" customWidth="1"/>
    <col min="36" max="36" width="0.85546875" style="32" customWidth="1"/>
    <col min="37" max="37" width="29.140625" style="25" bestFit="1" customWidth="1"/>
    <col min="38" max="38" width="33.28515625" style="25" bestFit="1" customWidth="1"/>
    <col min="39" max="39" width="25" style="25" bestFit="1" customWidth="1"/>
    <col min="40" max="40" width="27.7109375" style="25" bestFit="1" customWidth="1"/>
    <col min="41" max="16384" width="9.140625" style="25"/>
  </cols>
  <sheetData>
    <row r="1" spans="1:36" x14ac:dyDescent="0.25">
      <c r="E1" s="31" t="s">
        <v>53</v>
      </c>
      <c r="J1" s="31" t="s">
        <v>5</v>
      </c>
      <c r="N1" s="31" t="s">
        <v>84</v>
      </c>
      <c r="P1" s="31" t="s">
        <v>128</v>
      </c>
      <c r="Q1" s="31" t="s">
        <v>128</v>
      </c>
      <c r="R1" s="31" t="s">
        <v>128</v>
      </c>
      <c r="T1" s="31" t="s">
        <v>240</v>
      </c>
      <c r="U1" s="31" t="s">
        <v>240</v>
      </c>
      <c r="V1" s="31" t="s">
        <v>240</v>
      </c>
      <c r="X1" s="31" t="s">
        <v>6</v>
      </c>
      <c r="Y1" s="31" t="s">
        <v>6</v>
      </c>
      <c r="Z1" s="31" t="s">
        <v>6</v>
      </c>
      <c r="AC1" s="31" t="s">
        <v>85</v>
      </c>
      <c r="AD1" s="31" t="s">
        <v>85</v>
      </c>
      <c r="AE1" s="31" t="s">
        <v>85</v>
      </c>
      <c r="AG1" s="31" t="s">
        <v>239</v>
      </c>
      <c r="AH1" s="31" t="s">
        <v>239</v>
      </c>
      <c r="AI1" s="31" t="s">
        <v>239</v>
      </c>
    </row>
    <row r="3" spans="1:36" x14ac:dyDescent="0.25">
      <c r="F3" s="34" t="s">
        <v>68</v>
      </c>
    </row>
    <row r="4" spans="1:36" x14ac:dyDescent="0.25">
      <c r="A4" s="59" t="s">
        <v>69</v>
      </c>
      <c r="B4" s="60" t="s">
        <v>71</v>
      </c>
      <c r="C4" s="60" t="s">
        <v>80</v>
      </c>
      <c r="D4" s="60" t="s">
        <v>381</v>
      </c>
      <c r="E4" s="34" t="s">
        <v>201</v>
      </c>
      <c r="F4" s="25" t="s">
        <v>66</v>
      </c>
      <c r="G4" s="25" t="s">
        <v>67</v>
      </c>
      <c r="H4" s="25" t="s">
        <v>37</v>
      </c>
      <c r="J4" s="17" t="s">
        <v>66</v>
      </c>
      <c r="K4" s="17" t="s">
        <v>67</v>
      </c>
      <c r="L4" s="17" t="s">
        <v>37</v>
      </c>
      <c r="N4" s="17" t="s">
        <v>203</v>
      </c>
      <c r="P4" s="17" t="s">
        <v>66</v>
      </c>
      <c r="Q4" s="17" t="s">
        <v>67</v>
      </c>
      <c r="R4" s="17" t="s">
        <v>37</v>
      </c>
      <c r="T4" s="17" t="s">
        <v>66</v>
      </c>
      <c r="U4" s="17" t="s">
        <v>67</v>
      </c>
      <c r="V4" s="17" t="s">
        <v>37</v>
      </c>
      <c r="X4" s="17" t="s">
        <v>66</v>
      </c>
      <c r="Y4" s="17" t="s">
        <v>67</v>
      </c>
      <c r="Z4" s="17" t="s">
        <v>37</v>
      </c>
      <c r="AC4" s="17" t="s">
        <v>66</v>
      </c>
      <c r="AD4" s="17" t="s">
        <v>67</v>
      </c>
      <c r="AE4" s="17" t="s">
        <v>37</v>
      </c>
      <c r="AG4" s="17" t="s">
        <v>66</v>
      </c>
      <c r="AH4" s="17" t="s">
        <v>67</v>
      </c>
      <c r="AI4" s="17" t="s">
        <v>37</v>
      </c>
    </row>
    <row r="5" spans="1:36" x14ac:dyDescent="0.25">
      <c r="A5" s="35" t="str" cm="1">
        <f t="array" ref="A5">VLOOKUP($D5,'Variable Mapping'!$B$1:$E$193,COLUMN(B:B),0)</f>
        <v>Game Updates</v>
      </c>
      <c r="B5" s="35" t="str" cm="1">
        <f t="array" ref="B5">VLOOKUP($D5,'Variable Mapping'!$B$1:$E$193,COLUMN(C:C),0)</f>
        <v>Game Updates</v>
      </c>
      <c r="C5" s="35" t="str" cm="1">
        <f t="array" ref="C5">VLOOKUP($D5,'Variable Mapping'!$B$1:$E$193,COLUMN(D:D),0)</f>
        <v>Event</v>
      </c>
      <c r="D5" s="25" t="str">
        <f>RIGHT(E5,LEN(E5)-7)</f>
        <v>Event_Oct_3_23</v>
      </c>
      <c r="E5" s="25" t="s">
        <v>181</v>
      </c>
      <c r="F5" s="29">
        <v>0</v>
      </c>
      <c r="G5" s="29">
        <v>11824.0780658</v>
      </c>
      <c r="H5" s="29">
        <v>11824.0780658</v>
      </c>
      <c r="J5" s="30">
        <f>F5/F$113</f>
        <v>0</v>
      </c>
      <c r="K5" s="30">
        <f>G5/G$113</f>
        <v>3.1162138656844261E-3</v>
      </c>
      <c r="L5" s="30">
        <f>H5/H$113</f>
        <v>2.1728817521294158E-3</v>
      </c>
      <c r="N5" s="18">
        <f>(G5-F5)/F$113</f>
        <v>7.1779219080762204E-3</v>
      </c>
      <c r="P5" s="61" t="str">
        <f>IFERROR(F5/AC5,"")</f>
        <v/>
      </c>
      <c r="Q5" s="61" t="str">
        <f t="shared" ref="Q5:R5" si="0">IFERROR(G5/AD5,"")</f>
        <v/>
      </c>
      <c r="R5" s="61" t="str">
        <f t="shared" si="0"/>
        <v/>
      </c>
      <c r="T5" s="5">
        <f>IFERROR(F5/X5,0)</f>
        <v>0</v>
      </c>
      <c r="U5" s="5">
        <f>IFERROR(G5/Y5,0)</f>
        <v>0</v>
      </c>
      <c r="V5" s="5">
        <f>IFERROR(H5/Z5,0)</f>
        <v>0</v>
      </c>
      <c r="X5" s="29">
        <f>IFERROR(HLOOKUP($D5,'Support and Spend'!$G$1:$DS$373,372,0),0)</f>
        <v>0</v>
      </c>
      <c r="Y5" s="29">
        <f>IFERROR(HLOOKUP($D5,'Support and Spend'!$G$1:$DS$373,373,0),0)</f>
        <v>0</v>
      </c>
      <c r="Z5" s="29">
        <f>SUM(X5:Y5)</f>
        <v>0</v>
      </c>
      <c r="AB5" s="33">
        <f>IFERROR(VLOOKUP($D5,'Support and Spend'!$DX$3:$DY$106,2,0),0)</f>
        <v>0</v>
      </c>
      <c r="AC5" s="63">
        <f>IFERROR(HLOOKUP($AB5,'Support and Spend'!$G$1:$DS$373,372,0),0)</f>
        <v>0</v>
      </c>
      <c r="AD5" s="63">
        <f>IFERROR(HLOOKUP($AB5,'Support and Spend'!$G$1:$DS$373,373,0),0)</f>
        <v>0</v>
      </c>
      <c r="AE5" s="63">
        <f>SUM(AC5:AD5)</f>
        <v>0</v>
      </c>
      <c r="AG5" s="62">
        <f>IFERROR(AC5/X5*1000,0)</f>
        <v>0</v>
      </c>
      <c r="AH5" s="62">
        <f t="shared" ref="AH5:AI20" si="1">IFERROR(AD5/Y5*1000,0)</f>
        <v>0</v>
      </c>
      <c r="AI5" s="62">
        <f t="shared" si="1"/>
        <v>0</v>
      </c>
    </row>
    <row r="6" spans="1:36" x14ac:dyDescent="0.25">
      <c r="A6" s="35" t="str" cm="1">
        <f t="array" ref="A6">VLOOKUP($D6,'Variable Mapping'!$B$1:$E$193,COLUMN(B:B),0)</f>
        <v>Game Updates</v>
      </c>
      <c r="B6" s="35" t="str" cm="1">
        <f t="array" ref="B6">VLOOKUP($D6,'Variable Mapping'!$B$1:$E$193,COLUMN(C:C),0)</f>
        <v>Game Updates</v>
      </c>
      <c r="C6" s="35" t="str" cm="1">
        <f t="array" ref="C6">VLOOKUP($D6,'Variable Mapping'!$B$1:$E$193,COLUMN(D:D),0)</f>
        <v>Game Updates</v>
      </c>
      <c r="D6" s="25" t="str">
        <f t="shared" ref="D6:D44" si="2">RIGHT(E6,LEN(E6)-7)</f>
        <v>Game_Update_1</v>
      </c>
      <c r="E6" s="25" t="s">
        <v>182</v>
      </c>
      <c r="F6" s="29">
        <v>2027.2256414000003</v>
      </c>
      <c r="G6" s="29">
        <v>0</v>
      </c>
      <c r="H6" s="29">
        <v>2027.2256414000003</v>
      </c>
      <c r="J6" s="30">
        <f t="shared" ref="J6:J69" si="3">F6/F$113</f>
        <v>1.2306470968004737E-3</v>
      </c>
      <c r="K6" s="30">
        <f>G6/G$113</f>
        <v>0</v>
      </c>
      <c r="L6" s="30">
        <f t="shared" ref="K6:L20" si="4">H6/H$113</f>
        <v>3.7253827140973638E-4</v>
      </c>
      <c r="N6" s="18">
        <f t="shared" ref="N6:N69" si="5">(G6-F6)/F$113</f>
        <v>-1.2306470968004737E-3</v>
      </c>
      <c r="P6" s="61" t="str">
        <f t="shared" ref="P6:P7" si="6">IFERROR(F6/AC6,"")</f>
        <v/>
      </c>
      <c r="Q6" s="61" t="str">
        <f t="shared" ref="Q6:Q7" si="7">IFERROR(G6/AD6,"")</f>
        <v/>
      </c>
      <c r="R6" s="61" t="str">
        <f t="shared" ref="R6:R7" si="8">IFERROR(H6/AE6,"")</f>
        <v/>
      </c>
      <c r="T6" s="5">
        <f t="shared" ref="T6:T69" si="9">IFERROR(F6/X6,0)</f>
        <v>225.24729348888891</v>
      </c>
      <c r="U6" s="5">
        <f t="shared" ref="U6:U69" si="10">IFERROR(G6/Y6,0)</f>
        <v>0</v>
      </c>
      <c r="V6" s="5">
        <f t="shared" ref="V6:V69" si="11">IFERROR(H6/Z6,0)</f>
        <v>225.24729348888891</v>
      </c>
      <c r="X6" s="29">
        <f>IFERROR(HLOOKUP($D6,'Support and Spend'!$G$1:$DS$373,372,0),0)</f>
        <v>9</v>
      </c>
      <c r="Y6" s="29">
        <f>IFERROR(HLOOKUP($D6,'Support and Spend'!$G$1:$DS$373,373,0),0)</f>
        <v>0</v>
      </c>
      <c r="Z6" s="29">
        <f t="shared" ref="Z6:Z69" si="12">SUM(X6:Y6)</f>
        <v>9</v>
      </c>
      <c r="AB6" s="33">
        <f>IFERROR(VLOOKUP($D6,'Support and Spend'!$DX$3:$DY$106,2,0),0)</f>
        <v>0</v>
      </c>
      <c r="AC6" s="63">
        <f>IFERROR(HLOOKUP($AB6,'Support and Spend'!$G$1:$DS$373,372,0),0)</f>
        <v>0</v>
      </c>
      <c r="AD6" s="63">
        <f>IFERROR(HLOOKUP($AB6,'Support and Spend'!$G$1:$DS$373,373,0),0)</f>
        <v>0</v>
      </c>
      <c r="AE6" s="63">
        <f t="shared" ref="AE6:AE69" si="13">SUM(AC6:AD6)</f>
        <v>0</v>
      </c>
      <c r="AG6" s="62">
        <f t="shared" ref="AG6:AG69" si="14">IFERROR(AC6/X6*1000,0)</f>
        <v>0</v>
      </c>
      <c r="AH6" s="62">
        <f t="shared" ref="AH6:AI69" si="15">IFERROR(AD6/Y6*1000,0)</f>
        <v>0</v>
      </c>
      <c r="AI6" s="62">
        <f t="shared" si="1"/>
        <v>0</v>
      </c>
    </row>
    <row r="7" spans="1:36" x14ac:dyDescent="0.25">
      <c r="A7" s="35" t="str" cm="1">
        <f t="array" ref="A7">VLOOKUP($D7,'Variable Mapping'!$B$1:$E$193,COLUMN(B:B),0)</f>
        <v>Game Updates</v>
      </c>
      <c r="B7" s="35" t="str" cm="1">
        <f t="array" ref="B7">VLOOKUP($D7,'Variable Mapping'!$B$1:$E$193,COLUMN(C:C),0)</f>
        <v>Game Updates</v>
      </c>
      <c r="C7" s="35" t="str" cm="1">
        <f t="array" ref="C7">VLOOKUP($D7,'Variable Mapping'!$B$1:$E$193,COLUMN(D:D),0)</f>
        <v>Game Updates</v>
      </c>
      <c r="D7" s="25" t="str">
        <f t="shared" si="2"/>
        <v>Game_Update_4</v>
      </c>
      <c r="E7" s="25" t="s">
        <v>183</v>
      </c>
      <c r="F7" s="29">
        <v>1293.6740259000001</v>
      </c>
      <c r="G7" s="29">
        <v>0</v>
      </c>
      <c r="H7" s="29">
        <v>1293.6740259000001</v>
      </c>
      <c r="J7" s="30">
        <f t="shared" si="3"/>
        <v>7.8533743440643497E-4</v>
      </c>
      <c r="K7" s="30">
        <f t="shared" si="4"/>
        <v>0</v>
      </c>
      <c r="L7" s="30">
        <f t="shared" si="4"/>
        <v>2.3773529474678068E-4</v>
      </c>
      <c r="N7" s="18">
        <f t="shared" si="5"/>
        <v>-7.8533743440643497E-4</v>
      </c>
      <c r="P7" s="61" t="str">
        <f t="shared" si="6"/>
        <v/>
      </c>
      <c r="Q7" s="61" t="str">
        <f t="shared" si="7"/>
        <v/>
      </c>
      <c r="R7" s="61" t="str">
        <f t="shared" si="8"/>
        <v/>
      </c>
      <c r="T7" s="5">
        <f t="shared" si="9"/>
        <v>0</v>
      </c>
      <c r="U7" s="5">
        <f t="shared" si="10"/>
        <v>0</v>
      </c>
      <c r="V7" s="5">
        <f t="shared" si="11"/>
        <v>0</v>
      </c>
      <c r="X7" s="29">
        <f>IFERROR(HLOOKUP($D7,'Support and Spend'!$G$1:$DS$373,372,0),0)</f>
        <v>0</v>
      </c>
      <c r="Y7" s="29">
        <f>IFERROR(HLOOKUP($D7,'Support and Spend'!$G$1:$DS$373,373,0),0)</f>
        <v>0</v>
      </c>
      <c r="Z7" s="29">
        <f t="shared" si="12"/>
        <v>0</v>
      </c>
      <c r="AB7" s="33">
        <f>IFERROR(VLOOKUP($D7,'Support and Spend'!$DX$3:$DY$106,2,0),0)</f>
        <v>0</v>
      </c>
      <c r="AC7" s="63">
        <f>IFERROR(HLOOKUP($AB7,'Support and Spend'!$G$1:$DS$373,372,0),0)</f>
        <v>0</v>
      </c>
      <c r="AD7" s="63">
        <f>IFERROR(HLOOKUP($AB7,'Support and Spend'!$G$1:$DS$373,373,0),0)</f>
        <v>0</v>
      </c>
      <c r="AE7" s="63">
        <f t="shared" si="13"/>
        <v>0</v>
      </c>
      <c r="AG7" s="62">
        <f t="shared" si="14"/>
        <v>0</v>
      </c>
      <c r="AH7" s="62">
        <f t="shared" si="15"/>
        <v>0</v>
      </c>
      <c r="AI7" s="62">
        <f t="shared" si="1"/>
        <v>0</v>
      </c>
    </row>
    <row r="8" spans="1:36" s="37" customFormat="1" x14ac:dyDescent="0.25">
      <c r="A8" s="35" t="str" cm="1">
        <f t="array" ref="A8">VLOOKUP($D8,'Variable Mapping'!$B$1:$E$193,COLUMN(B:B),0)</f>
        <v>Base</v>
      </c>
      <c r="B8" s="35" t="str" cm="1">
        <f t="array" ref="B8">VLOOKUP($D8,'Variable Mapping'!$B$1:$E$193,COLUMN(C:C),0)</f>
        <v>Intercept</v>
      </c>
      <c r="C8" s="35" t="str" cm="1">
        <f t="array" ref="C8">VLOOKUP($D8,'Variable Mapping'!$B$1:$E$193,COLUMN(D:D),0)</f>
        <v>Intercept</v>
      </c>
      <c r="D8" s="37" t="str">
        <f t="shared" si="2"/>
        <v>Intercept</v>
      </c>
      <c r="E8" s="25" t="s">
        <v>184</v>
      </c>
      <c r="F8" s="29">
        <v>413898.55446939904</v>
      </c>
      <c r="G8" s="29">
        <v>416172.72235109902</v>
      </c>
      <c r="H8" s="29">
        <v>830071.27682049805</v>
      </c>
      <c r="I8" s="38"/>
      <c r="J8" s="30">
        <f t="shared" si="3"/>
        <v>0.25126115417320438</v>
      </c>
      <c r="K8" s="30">
        <f t="shared" si="4"/>
        <v>0.10968154985894746</v>
      </c>
      <c r="L8" s="30">
        <f t="shared" si="4"/>
        <v>0.1525401574932847</v>
      </c>
      <c r="M8" s="38"/>
      <c r="N8" s="18">
        <f t="shared" si="5"/>
        <v>1.3805557921604532E-3</v>
      </c>
      <c r="O8" s="38"/>
      <c r="P8" s="61" t="str">
        <f t="shared" ref="P8:P71" si="16">IFERROR(F8/AC8,"")</f>
        <v/>
      </c>
      <c r="Q8" s="61" t="str">
        <f t="shared" ref="Q8:Q71" si="17">IFERROR(G8/AD8,"")</f>
        <v/>
      </c>
      <c r="R8" s="61" t="str">
        <f t="shared" ref="R8:R71" si="18">IFERROR(H8/AE8,"")</f>
        <v/>
      </c>
      <c r="S8" s="38"/>
      <c r="T8" s="5">
        <f t="shared" si="9"/>
        <v>0</v>
      </c>
      <c r="U8" s="5">
        <f t="shared" si="10"/>
        <v>0</v>
      </c>
      <c r="V8" s="5">
        <f t="shared" si="11"/>
        <v>0</v>
      </c>
      <c r="W8" s="38"/>
      <c r="X8" s="29">
        <f>IFERROR(HLOOKUP($D8,'Support and Spend'!$G$1:$DS$373,372,0),0)</f>
        <v>0</v>
      </c>
      <c r="Y8" s="29">
        <f>IFERROR(HLOOKUP($D8,'Support and Spend'!$G$1:$DS$373,373,0),0)</f>
        <v>0</v>
      </c>
      <c r="Z8" s="29">
        <f t="shared" si="12"/>
        <v>0</v>
      </c>
      <c r="AA8" s="38"/>
      <c r="AB8" s="33">
        <f>IFERROR(VLOOKUP($D8,'Support and Spend'!$DX$3:$DY$106,2,0),0)</f>
        <v>0</v>
      </c>
      <c r="AC8" s="63">
        <f>IFERROR(HLOOKUP($AB8,'Support and Spend'!$G$1:$DS$373,372,0),0)</f>
        <v>0</v>
      </c>
      <c r="AD8" s="63">
        <f>IFERROR(HLOOKUP($AB8,'Support and Spend'!$G$1:$DS$373,373,0),0)</f>
        <v>0</v>
      </c>
      <c r="AE8" s="63">
        <f t="shared" si="13"/>
        <v>0</v>
      </c>
      <c r="AF8" s="38"/>
      <c r="AG8" s="62">
        <f t="shared" si="14"/>
        <v>0</v>
      </c>
      <c r="AH8" s="62">
        <f t="shared" si="15"/>
        <v>0</v>
      </c>
      <c r="AI8" s="62">
        <f t="shared" si="1"/>
        <v>0</v>
      </c>
      <c r="AJ8" s="38"/>
    </row>
    <row r="9" spans="1:36" s="37" customFormat="1" x14ac:dyDescent="0.25">
      <c r="A9" s="35" t="str" cm="1">
        <f t="array" ref="A9">VLOOKUP($D9,'Variable Mapping'!$B$1:$E$193,COLUMN(B:B),0)</f>
        <v>Media</v>
      </c>
      <c r="B9" s="35" t="str" cm="1">
        <f t="array" ref="B9">VLOOKUP($D9,'Variable Mapping'!$B$1:$E$193,COLUMN(C:C),0)</f>
        <v>Non Social Display</v>
      </c>
      <c r="C9" s="35" t="str" cm="1">
        <f t="array" ref="C9">VLOOKUP($D9,'Variable Mapping'!$B$1:$E$193,COLUMN(D:D),0)</f>
        <v>Non Social Display</v>
      </c>
      <c r="D9" s="37" t="str">
        <f t="shared" si="2"/>
        <v>Non_Social_Display_Impressions</v>
      </c>
      <c r="E9" s="25" t="s">
        <v>185</v>
      </c>
      <c r="F9" s="29">
        <v>2382.8607806</v>
      </c>
      <c r="G9" s="29">
        <v>136264.82967120002</v>
      </c>
      <c r="H9" s="29">
        <v>138647.69045180001</v>
      </c>
      <c r="I9" s="38"/>
      <c r="J9" s="30">
        <f t="shared" si="3"/>
        <v>1.4465388765011603E-3</v>
      </c>
      <c r="K9" s="30">
        <f t="shared" si="4"/>
        <v>3.5912343377935085E-2</v>
      </c>
      <c r="L9" s="30">
        <f t="shared" si="4"/>
        <v>2.5478945155900483E-2</v>
      </c>
      <c r="M9" s="38"/>
      <c r="N9" s="18">
        <f t="shared" si="5"/>
        <v>8.1274354943223853E-2</v>
      </c>
      <c r="O9" s="38"/>
      <c r="P9" s="61">
        <f t="shared" si="16"/>
        <v>1.3572140915874009</v>
      </c>
      <c r="Q9" s="61">
        <f t="shared" si="17"/>
        <v>1.7701177110094917</v>
      </c>
      <c r="R9" s="61">
        <f t="shared" si="18"/>
        <v>1.7609105939339833</v>
      </c>
      <c r="S9" s="38"/>
      <c r="T9" s="5">
        <f t="shared" si="9"/>
        <v>2.9537606937218692E-3</v>
      </c>
      <c r="U9" s="5">
        <f t="shared" si="10"/>
        <v>4.111679767176012E-3</v>
      </c>
      <c r="V9" s="5">
        <f t="shared" si="11"/>
        <v>4.0841633406167076E-3</v>
      </c>
      <c r="W9" s="38"/>
      <c r="X9" s="29">
        <f>IFERROR(HLOOKUP($D9,'Support and Spend'!$G$1:$DS$373,372,0),0)</f>
        <v>806721</v>
      </c>
      <c r="Y9" s="29">
        <f>IFERROR(HLOOKUP($D9,'Support and Spend'!$G$1:$DS$373,373,0),0)</f>
        <v>33140915</v>
      </c>
      <c r="Z9" s="29">
        <f t="shared" si="12"/>
        <v>33947636</v>
      </c>
      <c r="AA9" s="38"/>
      <c r="AB9" s="33" t="str">
        <f>IFERROR(VLOOKUP($D9,'Support and Spend'!$DX$3:$DY$106,2,0),0)</f>
        <v>Non-Social Display Spend</v>
      </c>
      <c r="AC9" s="63">
        <f>IFERROR(HLOOKUP($AB9,'Support and Spend'!$G$1:$DS$373,372,0),0)</f>
        <v>1755.7</v>
      </c>
      <c r="AD9" s="63">
        <f>IFERROR(HLOOKUP($AB9,'Support and Spend'!$G$1:$DS$373,373,0),0)</f>
        <v>76980.660000000047</v>
      </c>
      <c r="AE9" s="63">
        <f t="shared" si="13"/>
        <v>78736.360000000044</v>
      </c>
      <c r="AF9" s="38"/>
      <c r="AG9" s="62">
        <f t="shared" si="14"/>
        <v>2.1763410150473335</v>
      </c>
      <c r="AH9" s="62">
        <f t="shared" si="15"/>
        <v>2.3228284433305491</v>
      </c>
      <c r="AI9" s="62">
        <f t="shared" si="1"/>
        <v>2.3193473619193998</v>
      </c>
      <c r="AJ9" s="38"/>
    </row>
    <row r="10" spans="1:36" x14ac:dyDescent="0.25">
      <c r="A10" s="35" t="str" cm="1">
        <f t="array" ref="A10">VLOOKUP($D10,'Variable Mapping'!$B$1:$E$193,COLUMN(B:B),0)</f>
        <v>Media</v>
      </c>
      <c r="B10" s="35" t="str" cm="1">
        <f t="array" ref="B10">VLOOKUP($D10,'Variable Mapping'!$B$1:$E$193,COLUMN(C:C),0)</f>
        <v>Non Social Video</v>
      </c>
      <c r="C10" s="35" t="str" cm="1">
        <f t="array" ref="C10">VLOOKUP($D10,'Variable Mapping'!$B$1:$E$193,COLUMN(D:D),0)</f>
        <v>Non Social Video</v>
      </c>
      <c r="D10" s="25" t="str">
        <f t="shared" si="2"/>
        <v>Non_Social_Video_Impressions</v>
      </c>
      <c r="E10" s="25" t="s">
        <v>186</v>
      </c>
      <c r="F10" s="29">
        <v>0</v>
      </c>
      <c r="G10" s="29">
        <v>12248.099748899998</v>
      </c>
      <c r="H10" s="29">
        <v>12248.099748899998</v>
      </c>
      <c r="J10" s="30">
        <f t="shared" si="3"/>
        <v>0</v>
      </c>
      <c r="K10" s="30">
        <f t="shared" si="4"/>
        <v>3.2279639946055905E-3</v>
      </c>
      <c r="L10" s="30">
        <f t="shared" si="4"/>
        <v>2.2508031742130624E-3</v>
      </c>
      <c r="N10" s="18">
        <f t="shared" si="5"/>
        <v>7.4353284062137906E-3</v>
      </c>
      <c r="P10" s="61" t="str">
        <f t="shared" si="16"/>
        <v/>
      </c>
      <c r="Q10" s="61">
        <f t="shared" si="17"/>
        <v>1.9182615111824586</v>
      </c>
      <c r="R10" s="61">
        <f t="shared" si="18"/>
        <v>1.9182615111824586</v>
      </c>
      <c r="T10" s="5">
        <f t="shared" si="9"/>
        <v>0</v>
      </c>
      <c r="U10" s="5">
        <f t="shared" si="10"/>
        <v>8.7534007763505721E-3</v>
      </c>
      <c r="V10" s="5">
        <f t="shared" si="11"/>
        <v>8.7534007763505721E-3</v>
      </c>
      <c r="X10" s="29">
        <f>IFERROR(HLOOKUP($D10,'Support and Spend'!$G$1:$DS$373,372,0),0)</f>
        <v>0</v>
      </c>
      <c r="Y10" s="29">
        <f>IFERROR(HLOOKUP($D10,'Support and Spend'!$G$1:$DS$373,373,0),0)</f>
        <v>1399239</v>
      </c>
      <c r="Z10" s="29">
        <f t="shared" si="12"/>
        <v>1399239</v>
      </c>
      <c r="AB10" s="33" t="str">
        <f>IFERROR(VLOOKUP($D10,'Support and Spend'!$DX$3:$DY$106,2,0),0)</f>
        <v>Non-Social Video Spend</v>
      </c>
      <c r="AC10" s="63">
        <f>IFERROR(HLOOKUP($AB10,'Support and Spend'!$G$1:$DS$373,372,0),0)</f>
        <v>0</v>
      </c>
      <c r="AD10" s="63">
        <f>IFERROR(HLOOKUP($AB10,'Support and Spend'!$G$1:$DS$373,373,0),0)</f>
        <v>6385</v>
      </c>
      <c r="AE10" s="63">
        <f t="shared" si="13"/>
        <v>6385</v>
      </c>
      <c r="AG10" s="62">
        <f t="shared" si="14"/>
        <v>0</v>
      </c>
      <c r="AH10" s="62">
        <f t="shared" si="15"/>
        <v>4.5631947079805526</v>
      </c>
      <c r="AI10" s="62">
        <f t="shared" si="1"/>
        <v>4.5631947079805526</v>
      </c>
    </row>
    <row r="11" spans="1:36" x14ac:dyDescent="0.25">
      <c r="A11" s="35" t="str" cm="1">
        <f t="array" ref="A11">VLOOKUP($D11,'Variable Mapping'!$B$1:$E$193,COLUMN(B:B),0)</f>
        <v>Base</v>
      </c>
      <c r="B11" s="35" t="str" cm="1">
        <f t="array" ref="B11">VLOOKUP($D11,'Variable Mapping'!$B$1:$E$193,COLUMN(C:C),0)</f>
        <v>Macro</v>
      </c>
      <c r="C11" s="35" t="str" cm="1">
        <f t="array" ref="C11">VLOOKUP($D11,'Variable Mapping'!$B$1:$E$193,COLUMN(D:D),0)</f>
        <v>Macro</v>
      </c>
      <c r="D11" s="25" t="str">
        <f t="shared" si="2"/>
        <v>Post_Update_1</v>
      </c>
      <c r="E11" s="25" t="s">
        <v>187</v>
      </c>
      <c r="F11" s="29">
        <v>0</v>
      </c>
      <c r="G11" s="29">
        <v>-10013.6189798</v>
      </c>
      <c r="H11" s="29">
        <v>-10013.6189798</v>
      </c>
      <c r="J11" s="30">
        <f t="shared" si="3"/>
        <v>0</v>
      </c>
      <c r="K11" s="30">
        <f t="shared" si="4"/>
        <v>-2.6390707281263403E-3</v>
      </c>
      <c r="L11" s="30">
        <f t="shared" si="4"/>
        <v>-1.8401781376019741E-3</v>
      </c>
      <c r="N11" s="18">
        <f t="shared" si="5"/>
        <v>-6.0788650628188475E-3</v>
      </c>
      <c r="P11" s="61" t="str">
        <f t="shared" si="16"/>
        <v/>
      </c>
      <c r="Q11" s="61" t="str">
        <f t="shared" si="17"/>
        <v/>
      </c>
      <c r="R11" s="61" t="str">
        <f t="shared" si="18"/>
        <v/>
      </c>
      <c r="T11" s="5">
        <f t="shared" si="9"/>
        <v>0</v>
      </c>
      <c r="U11" s="5">
        <f t="shared" si="10"/>
        <v>0</v>
      </c>
      <c r="V11" s="5">
        <f t="shared" si="11"/>
        <v>0</v>
      </c>
      <c r="X11" s="29">
        <f>IFERROR(HLOOKUP($D11,'Support and Spend'!$G$1:$DS$373,372,0),0)</f>
        <v>0</v>
      </c>
      <c r="Y11" s="29">
        <f>IFERROR(HLOOKUP($D11,'Support and Spend'!$G$1:$DS$373,373,0),0)</f>
        <v>0</v>
      </c>
      <c r="Z11" s="29">
        <f t="shared" si="12"/>
        <v>0</v>
      </c>
      <c r="AB11" s="33">
        <f>IFERROR(VLOOKUP($D11,'Support and Spend'!$DX$3:$DY$106,2,0),0)</f>
        <v>0</v>
      </c>
      <c r="AC11" s="63">
        <f>IFERROR(HLOOKUP($AB11,'Support and Spend'!$G$1:$DS$373,372,0),0)</f>
        <v>0</v>
      </c>
      <c r="AD11" s="63">
        <f>IFERROR(HLOOKUP($AB11,'Support and Spend'!$G$1:$DS$373,373,0),0)</f>
        <v>0</v>
      </c>
      <c r="AE11" s="63">
        <f t="shared" si="13"/>
        <v>0</v>
      </c>
      <c r="AG11" s="62">
        <f t="shared" si="14"/>
        <v>0</v>
      </c>
      <c r="AH11" s="62">
        <f t="shared" si="15"/>
        <v>0</v>
      </c>
      <c r="AI11" s="62">
        <f t="shared" si="1"/>
        <v>0</v>
      </c>
    </row>
    <row r="12" spans="1:36" x14ac:dyDescent="0.25">
      <c r="A12" s="35" t="str" cm="1">
        <f t="array" ref="A12">VLOOKUP($D12,'Variable Mapping'!$B$1:$E$193,COLUMN(B:B),0)</f>
        <v>Game Updates</v>
      </c>
      <c r="B12" s="35" t="str" cm="1">
        <f t="array" ref="B12">VLOOKUP($D12,'Variable Mapping'!$B$1:$E$193,COLUMN(C:C),0)</f>
        <v>Game Updates</v>
      </c>
      <c r="C12" s="35" t="str" cm="1">
        <f t="array" ref="C12">VLOOKUP($D12,'Variable Mapping'!$B$1:$E$193,COLUMN(D:D),0)</f>
        <v>Game Updates</v>
      </c>
      <c r="D12" s="25" t="str">
        <f t="shared" si="2"/>
        <v>Anniversary_Week_2</v>
      </c>
      <c r="E12" s="25" t="s">
        <v>228</v>
      </c>
      <c r="F12" s="29">
        <v>1754.954868</v>
      </c>
      <c r="G12" s="29">
        <v>0</v>
      </c>
      <c r="H12" s="29">
        <v>1754.954868</v>
      </c>
      <c r="J12" s="30">
        <f t="shared" si="3"/>
        <v>1.0653624683972282E-3</v>
      </c>
      <c r="K12" s="30">
        <f t="shared" si="4"/>
        <v>0</v>
      </c>
      <c r="L12" s="30">
        <f t="shared" si="4"/>
        <v>3.2250374086395078E-4</v>
      </c>
      <c r="N12" s="18">
        <f t="shared" si="5"/>
        <v>-1.0653624683972282E-3</v>
      </c>
      <c r="P12" s="61" t="str">
        <f t="shared" si="16"/>
        <v/>
      </c>
      <c r="Q12" s="61" t="str">
        <f t="shared" si="17"/>
        <v/>
      </c>
      <c r="R12" s="61" t="str">
        <f t="shared" si="18"/>
        <v/>
      </c>
      <c r="T12" s="5">
        <f t="shared" si="9"/>
        <v>0</v>
      </c>
      <c r="U12" s="5">
        <f t="shared" si="10"/>
        <v>0</v>
      </c>
      <c r="V12" s="5">
        <f t="shared" si="11"/>
        <v>0</v>
      </c>
      <c r="X12" s="29">
        <f>IFERROR(HLOOKUP($D12,'Support and Spend'!$G$1:$DS$373,372,0),0)</f>
        <v>0</v>
      </c>
      <c r="Y12" s="29">
        <f>IFERROR(HLOOKUP($D12,'Support and Spend'!$G$1:$DS$373,373,0),0)</f>
        <v>0</v>
      </c>
      <c r="Z12" s="29">
        <f t="shared" si="12"/>
        <v>0</v>
      </c>
      <c r="AB12" s="33">
        <f>IFERROR(VLOOKUP($D12,'Support and Spend'!$DX$3:$DY$106,2,0),0)</f>
        <v>0</v>
      </c>
      <c r="AC12" s="63">
        <f>IFERROR(HLOOKUP($AB12,'Support and Spend'!$G$1:$DS$373,372,0),0)</f>
        <v>0</v>
      </c>
      <c r="AD12" s="63">
        <f>IFERROR(HLOOKUP($AB12,'Support and Spend'!$G$1:$DS$373,373,0),0)</f>
        <v>0</v>
      </c>
      <c r="AE12" s="63">
        <f t="shared" si="13"/>
        <v>0</v>
      </c>
      <c r="AG12" s="62">
        <f t="shared" si="14"/>
        <v>0</v>
      </c>
      <c r="AH12" s="62">
        <f t="shared" si="15"/>
        <v>0</v>
      </c>
      <c r="AI12" s="62">
        <f t="shared" si="1"/>
        <v>0</v>
      </c>
    </row>
    <row r="13" spans="1:36" x14ac:dyDescent="0.25">
      <c r="A13" s="35" t="str" cm="1">
        <f t="array" ref="A13">VLOOKUP($D13,'Variable Mapping'!$B$1:$E$193,COLUMN(B:B),0)</f>
        <v>Game Updates</v>
      </c>
      <c r="B13" s="35" t="str" cm="1">
        <f t="array" ref="B13">VLOOKUP($D13,'Variable Mapping'!$B$1:$E$193,COLUMN(C:C),0)</f>
        <v>Game Updates</v>
      </c>
      <c r="C13" s="35" t="str" cm="1">
        <f t="array" ref="C13">VLOOKUP($D13,'Variable Mapping'!$B$1:$E$193,COLUMN(D:D),0)</f>
        <v>Game Updates</v>
      </c>
      <c r="D13" s="25" t="str">
        <f t="shared" si="2"/>
        <v>Christmas_Week</v>
      </c>
      <c r="E13" s="25" t="s">
        <v>229</v>
      </c>
      <c r="F13" s="29">
        <v>1252.3149897999999</v>
      </c>
      <c r="G13" s="29">
        <v>0</v>
      </c>
      <c r="H13" s="29">
        <v>1252.3149897999999</v>
      </c>
      <c r="J13" s="30">
        <f t="shared" si="3"/>
        <v>7.6023002817425024E-4</v>
      </c>
      <c r="K13" s="30">
        <f t="shared" si="4"/>
        <v>0</v>
      </c>
      <c r="L13" s="30">
        <f t="shared" si="4"/>
        <v>2.3013484637970778E-4</v>
      </c>
      <c r="N13" s="18">
        <f t="shared" si="5"/>
        <v>-7.6023002817425024E-4</v>
      </c>
      <c r="P13" s="61" t="str">
        <f t="shared" si="16"/>
        <v/>
      </c>
      <c r="Q13" s="61" t="str">
        <f t="shared" si="17"/>
        <v/>
      </c>
      <c r="R13" s="61" t="str">
        <f t="shared" si="18"/>
        <v/>
      </c>
      <c r="T13" s="5">
        <f t="shared" si="9"/>
        <v>0</v>
      </c>
      <c r="U13" s="5">
        <f t="shared" si="10"/>
        <v>0</v>
      </c>
      <c r="V13" s="5">
        <f t="shared" si="11"/>
        <v>0</v>
      </c>
      <c r="X13" s="29">
        <f>IFERROR(HLOOKUP($D13,'Support and Spend'!$G$1:$DS$373,372,0),0)</f>
        <v>0</v>
      </c>
      <c r="Y13" s="29">
        <f>IFERROR(HLOOKUP($D13,'Support and Spend'!$G$1:$DS$373,373,0),0)</f>
        <v>0</v>
      </c>
      <c r="Z13" s="29">
        <f t="shared" si="12"/>
        <v>0</v>
      </c>
      <c r="AB13" s="33">
        <f>IFERROR(VLOOKUP($D13,'Support and Spend'!$DX$3:$DY$106,2,0),0)</f>
        <v>0</v>
      </c>
      <c r="AC13" s="63">
        <f>IFERROR(HLOOKUP($AB13,'Support and Spend'!$G$1:$DS$373,372,0),0)</f>
        <v>0</v>
      </c>
      <c r="AD13" s="63">
        <f>IFERROR(HLOOKUP($AB13,'Support and Spend'!$G$1:$DS$373,373,0),0)</f>
        <v>0</v>
      </c>
      <c r="AE13" s="63">
        <f t="shared" si="13"/>
        <v>0</v>
      </c>
      <c r="AG13" s="62">
        <f t="shared" si="14"/>
        <v>0</v>
      </c>
      <c r="AH13" s="62">
        <f t="shared" si="15"/>
        <v>0</v>
      </c>
      <c r="AI13" s="62">
        <f t="shared" si="1"/>
        <v>0</v>
      </c>
    </row>
    <row r="14" spans="1:36" x14ac:dyDescent="0.25">
      <c r="A14" s="35" t="str" cm="1">
        <f t="array" ref="A14">VLOOKUP($D14,'Variable Mapping'!$B$1:$E$193,COLUMN(B:B),0)</f>
        <v>Base</v>
      </c>
      <c r="B14" s="35" t="str" cm="1">
        <f t="array" ref="B14">VLOOKUP($D14,'Variable Mapping'!$B$1:$E$193,COLUMN(C:C),0)</f>
        <v>Macro</v>
      </c>
      <c r="C14" s="35" t="str" cm="1">
        <f t="array" ref="C14">VLOOKUP($D14,'Variable Mapping'!$B$1:$E$193,COLUMN(D:D),0)</f>
        <v>Macro</v>
      </c>
      <c r="D14" s="25" t="str">
        <f t="shared" si="2"/>
        <v>Post_Update_5</v>
      </c>
      <c r="E14" s="25" t="s">
        <v>234</v>
      </c>
      <c r="F14" s="29">
        <v>0</v>
      </c>
      <c r="G14" s="29">
        <v>-4822.1102086999999</v>
      </c>
      <c r="H14" s="29">
        <v>-4822.1102086999999</v>
      </c>
      <c r="J14" s="30">
        <f t="shared" si="3"/>
        <v>0</v>
      </c>
      <c r="K14" s="30">
        <f t="shared" si="4"/>
        <v>-1.2708582107278802E-3</v>
      </c>
      <c r="L14" s="30">
        <f t="shared" si="4"/>
        <v>-8.8614733604875609E-4</v>
      </c>
      <c r="N14" s="18">
        <f t="shared" si="5"/>
        <v>-2.9273090314161317E-3</v>
      </c>
      <c r="P14" s="61" t="str">
        <f t="shared" si="16"/>
        <v/>
      </c>
      <c r="Q14" s="61" t="str">
        <f t="shared" si="17"/>
        <v/>
      </c>
      <c r="R14" s="61" t="str">
        <f t="shared" si="18"/>
        <v/>
      </c>
      <c r="T14" s="5">
        <f t="shared" si="9"/>
        <v>0</v>
      </c>
      <c r="U14" s="5">
        <f t="shared" si="10"/>
        <v>0</v>
      </c>
      <c r="V14" s="5">
        <f t="shared" si="11"/>
        <v>0</v>
      </c>
      <c r="X14" s="29">
        <f>IFERROR(HLOOKUP($D14,'Support and Spend'!$G$1:$DS$373,372,0),0)</f>
        <v>0</v>
      </c>
      <c r="Y14" s="29">
        <f>IFERROR(HLOOKUP($D14,'Support and Spend'!$G$1:$DS$373,373,0),0)</f>
        <v>0</v>
      </c>
      <c r="Z14" s="29">
        <f t="shared" si="12"/>
        <v>0</v>
      </c>
      <c r="AB14" s="33">
        <f>IFERROR(VLOOKUP($D14,'Support and Spend'!$DX$3:$DY$106,2,0),0)</f>
        <v>0</v>
      </c>
      <c r="AC14" s="63">
        <f>IFERROR(HLOOKUP($AB14,'Support and Spend'!$G$1:$DS$373,372,0),0)</f>
        <v>0</v>
      </c>
      <c r="AD14" s="63">
        <f>IFERROR(HLOOKUP($AB14,'Support and Spend'!$G$1:$DS$373,373,0),0)</f>
        <v>0</v>
      </c>
      <c r="AE14" s="63">
        <f t="shared" si="13"/>
        <v>0</v>
      </c>
      <c r="AG14" s="62">
        <f t="shared" si="14"/>
        <v>0</v>
      </c>
      <c r="AH14" s="62">
        <f t="shared" si="15"/>
        <v>0</v>
      </c>
      <c r="AI14" s="62">
        <f t="shared" si="1"/>
        <v>0</v>
      </c>
    </row>
    <row r="15" spans="1:36" x14ac:dyDescent="0.25">
      <c r="A15" s="35" t="str" cm="1">
        <f t="array" ref="A15">VLOOKUP($D15,'Variable Mapping'!$B$1:$E$193,COLUMN(B:B),0)</f>
        <v>Base</v>
      </c>
      <c r="B15" s="35" t="str" cm="1">
        <f t="array" ref="B15">VLOOKUP($D15,'Variable Mapping'!$B$1:$E$193,COLUMN(C:C),0)</f>
        <v>Macro</v>
      </c>
      <c r="C15" s="35" t="str" cm="1">
        <f t="array" ref="C15">VLOOKUP($D15,'Variable Mapping'!$B$1:$E$193,COLUMN(D:D),0)</f>
        <v>Macro</v>
      </c>
      <c r="D15" s="25" t="str">
        <f t="shared" si="2"/>
        <v>Post_Update_6</v>
      </c>
      <c r="E15" s="25" t="s">
        <v>235</v>
      </c>
      <c r="F15" s="29">
        <v>0</v>
      </c>
      <c r="G15" s="29">
        <v>-3526.1500277999999</v>
      </c>
      <c r="H15" s="29">
        <v>-3526.1500277999999</v>
      </c>
      <c r="J15" s="30">
        <f t="shared" si="3"/>
        <v>0</v>
      </c>
      <c r="K15" s="30">
        <f t="shared" si="4"/>
        <v>-9.2931030630593486E-4</v>
      </c>
      <c r="L15" s="30">
        <f t="shared" si="4"/>
        <v>-6.4799192021901275E-4</v>
      </c>
      <c r="N15" s="18">
        <f t="shared" si="5"/>
        <v>-2.1405837643204638E-3</v>
      </c>
      <c r="P15" s="61" t="str">
        <f t="shared" si="16"/>
        <v/>
      </c>
      <c r="Q15" s="61" t="str">
        <f t="shared" si="17"/>
        <v/>
      </c>
      <c r="R15" s="61" t="str">
        <f t="shared" si="18"/>
        <v/>
      </c>
      <c r="T15" s="5">
        <f t="shared" si="9"/>
        <v>0</v>
      </c>
      <c r="U15" s="5">
        <f t="shared" si="10"/>
        <v>0</v>
      </c>
      <c r="V15" s="5">
        <f t="shared" si="11"/>
        <v>0</v>
      </c>
      <c r="X15" s="29">
        <f>IFERROR(HLOOKUP($D15,'Support and Spend'!$G$1:$DS$373,372,0),0)</f>
        <v>0</v>
      </c>
      <c r="Y15" s="29">
        <f>IFERROR(HLOOKUP($D15,'Support and Spend'!$G$1:$DS$373,373,0),0)</f>
        <v>0</v>
      </c>
      <c r="Z15" s="29">
        <f t="shared" si="12"/>
        <v>0</v>
      </c>
      <c r="AB15" s="33">
        <f>IFERROR(VLOOKUP($D15,'Support and Spend'!$DX$3:$DY$106,2,0),0)</f>
        <v>0</v>
      </c>
      <c r="AC15" s="63">
        <f>IFERROR(HLOOKUP($AB15,'Support and Spend'!$G$1:$DS$373,372,0),0)</f>
        <v>0</v>
      </c>
      <c r="AD15" s="63">
        <f>IFERROR(HLOOKUP($AB15,'Support and Spend'!$G$1:$DS$373,373,0),0)</f>
        <v>0</v>
      </c>
      <c r="AE15" s="63">
        <f t="shared" si="13"/>
        <v>0</v>
      </c>
      <c r="AG15" s="62">
        <f t="shared" si="14"/>
        <v>0</v>
      </c>
      <c r="AH15" s="62">
        <f t="shared" si="15"/>
        <v>0</v>
      </c>
      <c r="AI15" s="62">
        <f t="shared" si="1"/>
        <v>0</v>
      </c>
    </row>
    <row r="16" spans="1:36" x14ac:dyDescent="0.25">
      <c r="A16" s="35" t="str" cm="1">
        <f t="array" ref="A16">VLOOKUP($D16,'Variable Mapping'!$B$1:$E$193,COLUMN(B:B),0)</f>
        <v>Media</v>
      </c>
      <c r="B16" s="35" t="str" cm="1">
        <f t="array" ref="B16">VLOOKUP($D16,'Variable Mapping'!$B$1:$E$193,COLUMN(C:C),0)</f>
        <v>Apple Search</v>
      </c>
      <c r="C16" s="35" t="str" cm="1">
        <f t="array" ref="C16">VLOOKUP($D16,'Variable Mapping'!$B$1:$E$193,COLUMN(D:D),0)</f>
        <v>Apple Search</v>
      </c>
      <c r="D16" s="25" t="str">
        <f t="shared" si="2"/>
        <v>Search_Impressions_Apple_Search</v>
      </c>
      <c r="E16" s="25" t="s">
        <v>189</v>
      </c>
      <c r="F16" s="29">
        <v>4575.2984515000007</v>
      </c>
      <c r="G16" s="29">
        <v>11737.100268999997</v>
      </c>
      <c r="H16" s="29">
        <v>16312.398720499998</v>
      </c>
      <c r="J16" s="30">
        <f t="shared" si="3"/>
        <v>2.7774795470945734E-3</v>
      </c>
      <c r="K16" s="30">
        <f t="shared" si="4"/>
        <v>3.0932910284969068E-3</v>
      </c>
      <c r="L16" s="30">
        <f t="shared" si="4"/>
        <v>2.9976894025889977E-3</v>
      </c>
      <c r="N16" s="18">
        <f t="shared" si="5"/>
        <v>4.3476416411544726E-3</v>
      </c>
      <c r="P16" s="61">
        <f t="shared" si="16"/>
        <v>0.76737267920547303</v>
      </c>
      <c r="Q16" s="61">
        <f t="shared" si="17"/>
        <v>1.6560212470352853</v>
      </c>
      <c r="R16" s="61">
        <f t="shared" si="18"/>
        <v>1.2500094806288513</v>
      </c>
      <c r="T16" s="5">
        <f t="shared" si="9"/>
        <v>3.0575166241203953E-2</v>
      </c>
      <c r="U16" s="5">
        <f t="shared" si="10"/>
        <v>3.29792024282511E-2</v>
      </c>
      <c r="V16" s="5">
        <f t="shared" si="11"/>
        <v>3.2267595162550559E-2</v>
      </c>
      <c r="X16" s="29">
        <f>IFERROR(HLOOKUP($D16,'Support and Spend'!$G$1:$DS$373,372,0),0)</f>
        <v>149641</v>
      </c>
      <c r="Y16" s="29">
        <f>IFERROR(HLOOKUP($D16,'Support and Spend'!$G$1:$DS$373,373,0),0)</f>
        <v>355894</v>
      </c>
      <c r="Z16" s="29">
        <f t="shared" si="12"/>
        <v>505535</v>
      </c>
      <c r="AB16" s="33" t="str">
        <f>IFERROR(VLOOKUP($D16,'Support and Spend'!$DX$3:$DY$106,2,0),0)</f>
        <v>Search Spend (Apple Search)</v>
      </c>
      <c r="AC16" s="63">
        <f>IFERROR(HLOOKUP($AB16,'Support and Spend'!$G$1:$DS$373,372,0),0)</f>
        <v>5962.2900000000009</v>
      </c>
      <c r="AD16" s="63">
        <f>IFERROR(HLOOKUP($AB16,'Support and Spend'!$G$1:$DS$373,373,0),0)</f>
        <v>7087.5300000000007</v>
      </c>
      <c r="AE16" s="63">
        <f t="shared" si="13"/>
        <v>13049.820000000002</v>
      </c>
      <c r="AG16" s="62">
        <f t="shared" si="14"/>
        <v>39.843959877306361</v>
      </c>
      <c r="AH16" s="62">
        <f t="shared" si="15"/>
        <v>19.914721799187401</v>
      </c>
      <c r="AI16" s="62">
        <f t="shared" si="1"/>
        <v>25.813880344585442</v>
      </c>
    </row>
    <row r="17" spans="1:35" x14ac:dyDescent="0.25">
      <c r="A17" s="35" t="str" cm="1">
        <f t="array" ref="A17">VLOOKUP($D17,'Variable Mapping'!$B$1:$E$193,COLUMN(B:B),0)</f>
        <v>Media</v>
      </c>
      <c r="B17" s="35" t="str" cm="1">
        <f t="array" ref="B17">VLOOKUP($D17,'Variable Mapping'!$B$1:$E$193,COLUMN(C:C),0)</f>
        <v>Google Search</v>
      </c>
      <c r="C17" s="35" t="str" cm="1">
        <f t="array" ref="C17">VLOOKUP($D17,'Variable Mapping'!$B$1:$E$193,COLUMN(D:D),0)</f>
        <v>Google Search</v>
      </c>
      <c r="D17" s="25" t="str">
        <f t="shared" si="2"/>
        <v>Search_Impressions_Google_Search</v>
      </c>
      <c r="E17" s="25" t="s">
        <v>190</v>
      </c>
      <c r="F17" s="29">
        <v>5625.2549859999999</v>
      </c>
      <c r="G17" s="29">
        <v>14813.275093700006</v>
      </c>
      <c r="H17" s="29">
        <v>20438.530079700005</v>
      </c>
      <c r="J17" s="30">
        <f t="shared" si="3"/>
        <v>3.4148659014111896E-3</v>
      </c>
      <c r="K17" s="30">
        <f t="shared" si="4"/>
        <v>3.9040112037743483E-3</v>
      </c>
      <c r="L17" s="30">
        <f t="shared" si="4"/>
        <v>3.7559384167955901E-3</v>
      </c>
      <c r="N17" s="18">
        <f t="shared" si="5"/>
        <v>5.5776772155844666E-3</v>
      </c>
      <c r="P17" s="61">
        <f t="shared" si="16"/>
        <v>0.73162437778980116</v>
      </c>
      <c r="Q17" s="61">
        <f t="shared" si="17"/>
        <v>0.65179335958850648</v>
      </c>
      <c r="R17" s="61">
        <f t="shared" si="18"/>
        <v>0.671973692497979</v>
      </c>
      <c r="T17" s="5">
        <f t="shared" si="9"/>
        <v>6.1217936706243405E-2</v>
      </c>
      <c r="U17" s="5">
        <f t="shared" si="10"/>
        <v>6.3239193200621602E-2</v>
      </c>
      <c r="V17" s="5">
        <f t="shared" si="11"/>
        <v>6.2669694324366601E-2</v>
      </c>
      <c r="X17" s="29">
        <f>IFERROR(HLOOKUP($D17,'Support and Spend'!$G$1:$DS$373,372,0),0)</f>
        <v>91889</v>
      </c>
      <c r="Y17" s="29">
        <f>IFERROR(HLOOKUP($D17,'Support and Spend'!$G$1:$DS$373,373,0),0)</f>
        <v>234242</v>
      </c>
      <c r="Z17" s="29">
        <f t="shared" si="12"/>
        <v>326131</v>
      </c>
      <c r="AB17" s="33" t="str">
        <f>IFERROR(VLOOKUP($D17,'Support and Spend'!$DX$3:$DY$106,2,0),0)</f>
        <v>Search Spend (Google Search)</v>
      </c>
      <c r="AC17" s="63">
        <f>IFERROR(HLOOKUP($AB17,'Support and Spend'!$G$1:$DS$373,372,0),0)</f>
        <v>7688.72</v>
      </c>
      <c r="AD17" s="63">
        <f>IFERROR(HLOOKUP($AB17,'Support and Spend'!$G$1:$DS$373,373,0),0)</f>
        <v>22726.949999999997</v>
      </c>
      <c r="AE17" s="63">
        <f t="shared" si="13"/>
        <v>30415.67</v>
      </c>
      <c r="AG17" s="62">
        <f t="shared" si="14"/>
        <v>83.673997975818651</v>
      </c>
      <c r="AH17" s="62">
        <f t="shared" si="15"/>
        <v>97.023377532637184</v>
      </c>
      <c r="AI17" s="62">
        <f t="shared" si="1"/>
        <v>93.262124729019931</v>
      </c>
    </row>
    <row r="18" spans="1:35" x14ac:dyDescent="0.25">
      <c r="A18" s="35" t="str" cm="1">
        <f t="array" ref="A18">VLOOKUP($D18,'Variable Mapping'!$B$1:$E$193,COLUMN(B:B),0)</f>
        <v>Game Updates</v>
      </c>
      <c r="B18" s="35" t="str" cm="1">
        <f t="array" ref="B18">VLOOKUP($D18,'Variable Mapping'!$B$1:$E$193,COLUMN(C:C),0)</f>
        <v>Game Updates</v>
      </c>
      <c r="C18" s="35" t="str" cm="1">
        <f t="array" ref="C18">VLOOKUP($D18,'Variable Mapping'!$B$1:$E$193,COLUMN(D:D),0)</f>
        <v>Friday Dummy</v>
      </c>
      <c r="D18" s="25" t="str">
        <f t="shared" si="2"/>
        <v>Seasonality_Friday_2019</v>
      </c>
      <c r="E18" s="25" t="s">
        <v>191</v>
      </c>
      <c r="F18" s="29">
        <v>14183.302649399999</v>
      </c>
      <c r="G18" s="29">
        <v>0</v>
      </c>
      <c r="H18" s="29">
        <v>14183.302649399999</v>
      </c>
      <c r="J18" s="30">
        <f t="shared" si="3"/>
        <v>8.6101122006687E-3</v>
      </c>
      <c r="K18" s="30">
        <f t="shared" si="4"/>
        <v>0</v>
      </c>
      <c r="L18" s="30">
        <f t="shared" si="4"/>
        <v>2.6064306528007443E-3</v>
      </c>
      <c r="N18" s="18">
        <f t="shared" si="5"/>
        <v>-8.6101122006687E-3</v>
      </c>
      <c r="P18" s="61" t="str">
        <f t="shared" si="16"/>
        <v/>
      </c>
      <c r="Q18" s="61" t="str">
        <f t="shared" si="17"/>
        <v/>
      </c>
      <c r="R18" s="61" t="str">
        <f t="shared" si="18"/>
        <v/>
      </c>
      <c r="T18" s="5">
        <f t="shared" si="9"/>
        <v>0</v>
      </c>
      <c r="U18" s="5">
        <f t="shared" si="10"/>
        <v>0</v>
      </c>
      <c r="V18" s="5">
        <f t="shared" si="11"/>
        <v>0</v>
      </c>
      <c r="X18" s="29">
        <f>IFERROR(HLOOKUP($D18,'Support and Spend'!$G$1:$DS$373,372,0),0)</f>
        <v>0</v>
      </c>
      <c r="Y18" s="29">
        <f>IFERROR(HLOOKUP($D18,'Support and Spend'!$G$1:$DS$373,373,0),0)</f>
        <v>0</v>
      </c>
      <c r="Z18" s="29">
        <f t="shared" si="12"/>
        <v>0</v>
      </c>
      <c r="AB18" s="33">
        <f>IFERROR(VLOOKUP($D18,'Support and Spend'!$DX$3:$DY$106,2,0),0)</f>
        <v>0</v>
      </c>
      <c r="AC18" s="63">
        <f>IFERROR(HLOOKUP($AB18,'Support and Spend'!$G$1:$DS$373,372,0),0)</f>
        <v>0</v>
      </c>
      <c r="AD18" s="63">
        <f>IFERROR(HLOOKUP($AB18,'Support and Spend'!$G$1:$DS$373,373,0),0)</f>
        <v>0</v>
      </c>
      <c r="AE18" s="63">
        <f t="shared" si="13"/>
        <v>0</v>
      </c>
      <c r="AG18" s="62">
        <f t="shared" si="14"/>
        <v>0</v>
      </c>
      <c r="AH18" s="62">
        <f t="shared" si="15"/>
        <v>0</v>
      </c>
      <c r="AI18" s="62">
        <f t="shared" si="1"/>
        <v>0</v>
      </c>
    </row>
    <row r="19" spans="1:35" x14ac:dyDescent="0.25">
      <c r="A19" s="35" t="str" cm="1">
        <f t="array" ref="A19">VLOOKUP($D19,'Variable Mapping'!$B$1:$E$193,COLUMN(B:B),0)</f>
        <v>Game Updates</v>
      </c>
      <c r="B19" s="35" t="str" cm="1">
        <f t="array" ref="B19">VLOOKUP($D19,'Variable Mapping'!$B$1:$E$193,COLUMN(C:C),0)</f>
        <v>Game Updates</v>
      </c>
      <c r="C19" s="35" t="str" cm="1">
        <f t="array" ref="C19">VLOOKUP($D19,'Variable Mapping'!$B$1:$E$193,COLUMN(D:D),0)</f>
        <v>Friday Dummy</v>
      </c>
      <c r="D19" s="25" t="str">
        <f t="shared" si="2"/>
        <v>Seasonality_Friday_2020_H1</v>
      </c>
      <c r="E19" s="25" t="s">
        <v>192</v>
      </c>
      <c r="F19" s="29">
        <v>24106.439311999999</v>
      </c>
      <c r="G19" s="29">
        <v>0</v>
      </c>
      <c r="H19" s="29">
        <v>24106.439311999999</v>
      </c>
      <c r="J19" s="30">
        <f t="shared" si="3"/>
        <v>1.4634049090372562E-2</v>
      </c>
      <c r="K19" s="30">
        <f t="shared" si="4"/>
        <v>0</v>
      </c>
      <c r="L19" s="30">
        <f t="shared" si="4"/>
        <v>4.4299810774562918E-3</v>
      </c>
      <c r="N19" s="18">
        <f t="shared" si="5"/>
        <v>-1.4634049090372562E-2</v>
      </c>
      <c r="P19" s="61" t="str">
        <f t="shared" si="16"/>
        <v/>
      </c>
      <c r="Q19" s="61" t="str">
        <f t="shared" si="17"/>
        <v/>
      </c>
      <c r="R19" s="61" t="str">
        <f t="shared" si="18"/>
        <v/>
      </c>
      <c r="T19" s="5">
        <f t="shared" si="9"/>
        <v>0</v>
      </c>
      <c r="U19" s="5">
        <f t="shared" si="10"/>
        <v>0</v>
      </c>
      <c r="V19" s="5">
        <f t="shared" si="11"/>
        <v>0</v>
      </c>
      <c r="X19" s="29">
        <f>IFERROR(HLOOKUP($D19,'Support and Spend'!$G$1:$DS$373,372,0),0)</f>
        <v>0</v>
      </c>
      <c r="Y19" s="29">
        <f>IFERROR(HLOOKUP($D19,'Support and Spend'!$G$1:$DS$373,373,0),0)</f>
        <v>0</v>
      </c>
      <c r="Z19" s="29">
        <f t="shared" si="12"/>
        <v>0</v>
      </c>
      <c r="AB19" s="33">
        <f>IFERROR(VLOOKUP($D19,'Support and Spend'!$DX$3:$DY$106,2,0),0)</f>
        <v>0</v>
      </c>
      <c r="AC19" s="63">
        <f>IFERROR(HLOOKUP($AB19,'Support and Spend'!$G$1:$DS$373,372,0),0)</f>
        <v>0</v>
      </c>
      <c r="AD19" s="63">
        <f>IFERROR(HLOOKUP($AB19,'Support and Spend'!$G$1:$DS$373,373,0),0)</f>
        <v>0</v>
      </c>
      <c r="AE19" s="63">
        <f t="shared" si="13"/>
        <v>0</v>
      </c>
      <c r="AG19" s="62">
        <f t="shared" si="14"/>
        <v>0</v>
      </c>
      <c r="AH19" s="62">
        <f t="shared" si="15"/>
        <v>0</v>
      </c>
      <c r="AI19" s="62">
        <f t="shared" si="1"/>
        <v>0</v>
      </c>
    </row>
    <row r="20" spans="1:35" x14ac:dyDescent="0.25">
      <c r="A20" s="35" t="str" cm="1">
        <f t="array" ref="A20">VLOOKUP($D20,'Variable Mapping'!$B$1:$E$193,COLUMN(B:B),0)</f>
        <v>Game Updates</v>
      </c>
      <c r="B20" s="35" t="str" cm="1">
        <f t="array" ref="B20">VLOOKUP($D20,'Variable Mapping'!$B$1:$E$193,COLUMN(C:C),0)</f>
        <v>Game Updates</v>
      </c>
      <c r="C20" s="35" t="str" cm="1">
        <f t="array" ref="C20">VLOOKUP($D20,'Variable Mapping'!$B$1:$E$193,COLUMN(D:D),0)</f>
        <v>Friday Dummy</v>
      </c>
      <c r="D20" s="25" t="str">
        <f t="shared" si="2"/>
        <v>Seasonality_Friday_H1Mid</v>
      </c>
      <c r="E20" s="25" t="s">
        <v>193</v>
      </c>
      <c r="F20" s="29">
        <v>12957.303534699999</v>
      </c>
      <c r="G20" s="29">
        <v>0</v>
      </c>
      <c r="H20" s="29">
        <v>12957.303534699999</v>
      </c>
      <c r="J20" s="30">
        <f t="shared" si="3"/>
        <v>7.8658574811281811E-3</v>
      </c>
      <c r="K20" s="30">
        <f t="shared" si="4"/>
        <v>0</v>
      </c>
      <c r="L20" s="30">
        <f t="shared" si="4"/>
        <v>2.3811318100805095E-3</v>
      </c>
      <c r="N20" s="18">
        <f t="shared" si="5"/>
        <v>-7.8658574811281811E-3</v>
      </c>
      <c r="P20" s="61" t="str">
        <f t="shared" si="16"/>
        <v/>
      </c>
      <c r="Q20" s="61" t="str">
        <f t="shared" si="17"/>
        <v/>
      </c>
      <c r="R20" s="61" t="str">
        <f t="shared" si="18"/>
        <v/>
      </c>
      <c r="T20" s="5">
        <f t="shared" si="9"/>
        <v>0</v>
      </c>
      <c r="U20" s="5">
        <f t="shared" si="10"/>
        <v>0</v>
      </c>
      <c r="V20" s="5">
        <f t="shared" si="11"/>
        <v>0</v>
      </c>
      <c r="X20" s="29">
        <f>IFERROR(HLOOKUP($D20,'Support and Spend'!$G$1:$DS$373,372,0),0)</f>
        <v>0</v>
      </c>
      <c r="Y20" s="29">
        <f>IFERROR(HLOOKUP($D20,'Support and Spend'!$G$1:$DS$373,373,0),0)</f>
        <v>0</v>
      </c>
      <c r="Z20" s="29">
        <f t="shared" si="12"/>
        <v>0</v>
      </c>
      <c r="AB20" s="33">
        <f>IFERROR(VLOOKUP($D20,'Support and Spend'!$DX$3:$DY$106,2,0),0)</f>
        <v>0</v>
      </c>
      <c r="AC20" s="63">
        <f>IFERROR(HLOOKUP($AB20,'Support and Spend'!$G$1:$DS$373,372,0),0)</f>
        <v>0</v>
      </c>
      <c r="AD20" s="63">
        <f>IFERROR(HLOOKUP($AB20,'Support and Spend'!$G$1:$DS$373,373,0),0)</f>
        <v>0</v>
      </c>
      <c r="AE20" s="63">
        <f t="shared" si="13"/>
        <v>0</v>
      </c>
      <c r="AG20" s="62">
        <f t="shared" si="14"/>
        <v>0</v>
      </c>
      <c r="AH20" s="62">
        <f t="shared" si="15"/>
        <v>0</v>
      </c>
      <c r="AI20" s="62">
        <f t="shared" si="1"/>
        <v>0</v>
      </c>
    </row>
    <row r="21" spans="1:35" x14ac:dyDescent="0.25">
      <c r="A21" s="35" t="str" cm="1">
        <f t="array" ref="A21">VLOOKUP($D21,'Variable Mapping'!$B$1:$E$193,COLUMN(B:B),0)</f>
        <v>Game Updates</v>
      </c>
      <c r="B21" s="35" t="str" cm="1">
        <f t="array" ref="B21">VLOOKUP($D21,'Variable Mapping'!$B$1:$E$193,COLUMN(C:C),0)</f>
        <v>Game Updates</v>
      </c>
      <c r="C21" s="35" t="str" cm="1">
        <f t="array" ref="C21">VLOOKUP($D21,'Variable Mapping'!$B$1:$E$193,COLUMN(D:D),0)</f>
        <v>Friday Dummy</v>
      </c>
      <c r="D21" s="25" t="str">
        <f t="shared" si="2"/>
        <v>Seasonality_Friday_H2</v>
      </c>
      <c r="E21" s="25" t="s">
        <v>194</v>
      </c>
      <c r="F21" s="29">
        <v>5560.7201940000004</v>
      </c>
      <c r="G21" s="29">
        <v>66728.642327999973</v>
      </c>
      <c r="H21" s="29">
        <v>72289.362521999967</v>
      </c>
      <c r="J21" s="30">
        <f t="shared" si="3"/>
        <v>3.3756894265306852E-3</v>
      </c>
      <c r="K21" s="30">
        <f t="shared" ref="K21:K84" si="19">G21/G$113</f>
        <v>1.7586210045606735E-2</v>
      </c>
      <c r="L21" s="30">
        <f t="shared" ref="L21:L84" si="20">H21/H$113</f>
        <v>1.3284438399594943E-2</v>
      </c>
      <c r="N21" s="18">
        <f t="shared" si="5"/>
        <v>3.7132583691837515E-2</v>
      </c>
      <c r="P21" s="61" t="str">
        <f t="shared" si="16"/>
        <v/>
      </c>
      <c r="Q21" s="61" t="str">
        <f t="shared" si="17"/>
        <v/>
      </c>
      <c r="R21" s="61" t="str">
        <f t="shared" si="18"/>
        <v/>
      </c>
      <c r="T21" s="5">
        <f t="shared" si="9"/>
        <v>0</v>
      </c>
      <c r="U21" s="5">
        <f t="shared" si="10"/>
        <v>0</v>
      </c>
      <c r="V21" s="5">
        <f t="shared" si="11"/>
        <v>0</v>
      </c>
      <c r="X21" s="29">
        <f>IFERROR(HLOOKUP($D21,'Support and Spend'!$G$1:$DS$373,372,0),0)</f>
        <v>0</v>
      </c>
      <c r="Y21" s="29">
        <f>IFERROR(HLOOKUP($D21,'Support and Spend'!$G$1:$DS$373,373,0),0)</f>
        <v>0</v>
      </c>
      <c r="Z21" s="29">
        <f t="shared" si="12"/>
        <v>0</v>
      </c>
      <c r="AB21" s="33">
        <f>IFERROR(VLOOKUP($D21,'Support and Spend'!$DX$3:$DY$106,2,0),0)</f>
        <v>0</v>
      </c>
      <c r="AC21" s="63">
        <f>IFERROR(HLOOKUP($AB21,'Support and Spend'!$G$1:$DS$373,372,0),0)</f>
        <v>0</v>
      </c>
      <c r="AD21" s="63">
        <f>IFERROR(HLOOKUP($AB21,'Support and Spend'!$G$1:$DS$373,373,0),0)</f>
        <v>0</v>
      </c>
      <c r="AE21" s="63">
        <f t="shared" si="13"/>
        <v>0</v>
      </c>
      <c r="AG21" s="62">
        <f t="shared" si="14"/>
        <v>0</v>
      </c>
      <c r="AH21" s="62">
        <f t="shared" si="15"/>
        <v>0</v>
      </c>
      <c r="AI21" s="62">
        <f t="shared" si="15"/>
        <v>0</v>
      </c>
    </row>
    <row r="22" spans="1:35" x14ac:dyDescent="0.25">
      <c r="A22" s="35" t="str" cm="1">
        <f t="array" ref="A22">VLOOKUP($D22,'Variable Mapping'!$B$1:$E$193,COLUMN(B:B),0)</f>
        <v>Base</v>
      </c>
      <c r="B22" s="35" t="str" cm="1">
        <f t="array" ref="B22">VLOOKUP($D22,'Variable Mapping'!$B$1:$E$193,COLUMN(C:C),0)</f>
        <v>Macro</v>
      </c>
      <c r="C22" s="35" t="str" cm="1">
        <f t="array" ref="C22">VLOOKUP($D22,'Variable Mapping'!$B$1:$E$193,COLUMN(D:D),0)</f>
        <v>Macro</v>
      </c>
      <c r="D22" s="25" t="str">
        <f t="shared" si="2"/>
        <v>Seasonality_Monday_H1Mid</v>
      </c>
      <c r="E22" s="25" t="s">
        <v>195</v>
      </c>
      <c r="F22" s="29">
        <v>-1560.0001025000001</v>
      </c>
      <c r="G22" s="29">
        <v>0</v>
      </c>
      <c r="H22" s="29">
        <v>-1560.0001025000001</v>
      </c>
      <c r="J22" s="30">
        <f t="shared" si="3"/>
        <v>-9.4701327663961846E-4</v>
      </c>
      <c r="K22" s="30">
        <f t="shared" si="19"/>
        <v>0</v>
      </c>
      <c r="L22" s="30">
        <f t="shared" si="20"/>
        <v>-2.866773829789432E-4</v>
      </c>
      <c r="N22" s="18">
        <f t="shared" si="5"/>
        <v>9.4701327663961846E-4</v>
      </c>
      <c r="P22" s="61" t="str">
        <f t="shared" si="16"/>
        <v/>
      </c>
      <c r="Q22" s="61" t="str">
        <f t="shared" si="17"/>
        <v/>
      </c>
      <c r="R22" s="61" t="str">
        <f t="shared" si="18"/>
        <v/>
      </c>
      <c r="T22" s="5">
        <f t="shared" si="9"/>
        <v>0</v>
      </c>
      <c r="U22" s="5">
        <f t="shared" si="10"/>
        <v>0</v>
      </c>
      <c r="V22" s="5">
        <f t="shared" si="11"/>
        <v>0</v>
      </c>
      <c r="X22" s="29">
        <f>IFERROR(HLOOKUP($D22,'Support and Spend'!$G$1:$DS$373,372,0),0)</f>
        <v>0</v>
      </c>
      <c r="Y22" s="29">
        <f>IFERROR(HLOOKUP($D22,'Support and Spend'!$G$1:$DS$373,373,0),0)</f>
        <v>0</v>
      </c>
      <c r="Z22" s="29">
        <f t="shared" si="12"/>
        <v>0</v>
      </c>
      <c r="AB22" s="33">
        <f>IFERROR(VLOOKUP($D22,'Support and Spend'!$DX$3:$DY$106,2,0),0)</f>
        <v>0</v>
      </c>
      <c r="AC22" s="63">
        <f>IFERROR(HLOOKUP($AB22,'Support and Spend'!$G$1:$DS$373,372,0),0)</f>
        <v>0</v>
      </c>
      <c r="AD22" s="63">
        <f>IFERROR(HLOOKUP($AB22,'Support and Spend'!$G$1:$DS$373,373,0),0)</f>
        <v>0</v>
      </c>
      <c r="AE22" s="63">
        <f t="shared" si="13"/>
        <v>0</v>
      </c>
      <c r="AG22" s="62">
        <f t="shared" si="14"/>
        <v>0</v>
      </c>
      <c r="AH22" s="62">
        <f t="shared" si="15"/>
        <v>0</v>
      </c>
      <c r="AI22" s="62">
        <f t="shared" si="15"/>
        <v>0</v>
      </c>
    </row>
    <row r="23" spans="1:35" x14ac:dyDescent="0.25">
      <c r="A23" s="35" t="str" cm="1">
        <f t="array" ref="A23">VLOOKUP($D23,'Variable Mapping'!$B$1:$E$193,COLUMN(B:B),0)</f>
        <v>Game Updates</v>
      </c>
      <c r="B23" s="35" t="str" cm="1">
        <f t="array" ref="B23">VLOOKUP($D23,'Variable Mapping'!$B$1:$E$193,COLUMN(C:C),0)</f>
        <v>Game Updates</v>
      </c>
      <c r="C23" s="35" t="str" cm="1">
        <f t="array" ref="C23">VLOOKUP($D23,'Variable Mapping'!$B$1:$E$193,COLUMN(D:D),0)</f>
        <v>Game Updates</v>
      </c>
      <c r="D23" s="25" t="str">
        <f t="shared" si="2"/>
        <v>Game_Update_30</v>
      </c>
      <c r="E23" s="25" t="s">
        <v>266</v>
      </c>
      <c r="F23" s="29">
        <v>0</v>
      </c>
      <c r="G23" s="29">
        <v>3317.5224005</v>
      </c>
      <c r="H23" s="29">
        <v>3317.5224005</v>
      </c>
      <c r="J23" s="30">
        <f t="shared" si="3"/>
        <v>0</v>
      </c>
      <c r="K23" s="30">
        <f t="shared" si="19"/>
        <v>8.7432688169226166E-4</v>
      </c>
      <c r="L23" s="30">
        <f t="shared" si="20"/>
        <v>6.0965293414098442E-4</v>
      </c>
      <c r="N23" s="18">
        <f t="shared" si="5"/>
        <v>2.013934328458057E-3</v>
      </c>
      <c r="P23" s="61" t="str">
        <f t="shared" si="16"/>
        <v/>
      </c>
      <c r="Q23" s="61" t="str">
        <f t="shared" si="17"/>
        <v/>
      </c>
      <c r="R23" s="61" t="str">
        <f t="shared" si="18"/>
        <v/>
      </c>
      <c r="T23" s="5">
        <f t="shared" si="9"/>
        <v>0</v>
      </c>
      <c r="U23" s="5">
        <f t="shared" si="10"/>
        <v>0</v>
      </c>
      <c r="V23" s="5">
        <f t="shared" si="11"/>
        <v>0</v>
      </c>
      <c r="X23" s="29">
        <f>IFERROR(HLOOKUP($D23,'Support and Spend'!$G$1:$DS$373,372,0),0)</f>
        <v>0</v>
      </c>
      <c r="Y23" s="29">
        <f>IFERROR(HLOOKUP($D23,'Support and Spend'!$G$1:$DS$373,373,0),0)</f>
        <v>0</v>
      </c>
      <c r="Z23" s="29">
        <f t="shared" si="12"/>
        <v>0</v>
      </c>
      <c r="AB23" s="33">
        <f>IFERROR(VLOOKUP($D23,'Support and Spend'!$DX$3:$DY$106,2,0),0)</f>
        <v>0</v>
      </c>
      <c r="AC23" s="63">
        <f>IFERROR(HLOOKUP($AB23,'Support and Spend'!$G$1:$DS$373,372,0),0)</f>
        <v>0</v>
      </c>
      <c r="AD23" s="63">
        <f>IFERROR(HLOOKUP($AB23,'Support and Spend'!$G$1:$DS$373,373,0),0)</f>
        <v>0</v>
      </c>
      <c r="AE23" s="63">
        <f t="shared" si="13"/>
        <v>0</v>
      </c>
      <c r="AG23" s="62">
        <f t="shared" si="14"/>
        <v>0</v>
      </c>
      <c r="AH23" s="62">
        <f t="shared" si="15"/>
        <v>0</v>
      </c>
      <c r="AI23" s="62">
        <f t="shared" si="15"/>
        <v>0</v>
      </c>
    </row>
    <row r="24" spans="1:35" x14ac:dyDescent="0.25">
      <c r="A24" s="35" t="str" cm="1">
        <f t="array" ref="A24">VLOOKUP($D24,'Variable Mapping'!$B$1:$E$193,COLUMN(B:B),0)</f>
        <v>Game Updates</v>
      </c>
      <c r="B24" s="35" t="str" cm="1">
        <f t="array" ref="B24">VLOOKUP($D24,'Variable Mapping'!$B$1:$E$193,COLUMN(C:C),0)</f>
        <v>Game Updates</v>
      </c>
      <c r="C24" s="35" t="str" cm="1">
        <f t="array" ref="C24">VLOOKUP($D24,'Variable Mapping'!$B$1:$E$193,COLUMN(D:D),0)</f>
        <v>Game Updates</v>
      </c>
      <c r="D24" s="25" t="str">
        <f t="shared" si="2"/>
        <v>Game_Update_34</v>
      </c>
      <c r="E24" s="25" t="s">
        <v>267</v>
      </c>
      <c r="F24" s="29">
        <v>0</v>
      </c>
      <c r="G24" s="29">
        <v>22356.3387353</v>
      </c>
      <c r="H24" s="29">
        <v>22356.3387353</v>
      </c>
      <c r="J24" s="30">
        <f t="shared" si="3"/>
        <v>0</v>
      </c>
      <c r="K24" s="30">
        <f t="shared" si="19"/>
        <v>5.8919716501521684E-3</v>
      </c>
      <c r="L24" s="30">
        <f t="shared" si="20"/>
        <v>4.1083693977684082E-3</v>
      </c>
      <c r="N24" s="18">
        <f t="shared" si="5"/>
        <v>1.3571633466852081E-2</v>
      </c>
      <c r="P24" s="61" t="str">
        <f t="shared" si="16"/>
        <v/>
      </c>
      <c r="Q24" s="61" t="str">
        <f t="shared" si="17"/>
        <v/>
      </c>
      <c r="R24" s="61" t="str">
        <f t="shared" si="18"/>
        <v/>
      </c>
      <c r="T24" s="5">
        <f t="shared" si="9"/>
        <v>0</v>
      </c>
      <c r="U24" s="5">
        <f t="shared" si="10"/>
        <v>0</v>
      </c>
      <c r="V24" s="5">
        <f t="shared" si="11"/>
        <v>0</v>
      </c>
      <c r="X24" s="29">
        <f>IFERROR(HLOOKUP($D24,'Support and Spend'!$G$1:$DS$373,372,0),0)</f>
        <v>0</v>
      </c>
      <c r="Y24" s="29">
        <f>IFERROR(HLOOKUP($D24,'Support and Spend'!$G$1:$DS$373,373,0),0)</f>
        <v>0</v>
      </c>
      <c r="Z24" s="29">
        <f t="shared" si="12"/>
        <v>0</v>
      </c>
      <c r="AB24" s="33">
        <f>IFERROR(VLOOKUP($D24,'Support and Spend'!$DX$3:$DY$106,2,0),0)</f>
        <v>0</v>
      </c>
      <c r="AC24" s="63">
        <f>IFERROR(HLOOKUP($AB24,'Support and Spend'!$G$1:$DS$373,372,0),0)</f>
        <v>0</v>
      </c>
      <c r="AD24" s="63">
        <f>IFERROR(HLOOKUP($AB24,'Support and Spend'!$G$1:$DS$373,373,0),0)</f>
        <v>0</v>
      </c>
      <c r="AE24" s="63">
        <f t="shared" si="13"/>
        <v>0</v>
      </c>
      <c r="AG24" s="62">
        <f t="shared" si="14"/>
        <v>0</v>
      </c>
      <c r="AH24" s="62">
        <f t="shared" si="15"/>
        <v>0</v>
      </c>
      <c r="AI24" s="62">
        <f t="shared" si="15"/>
        <v>0</v>
      </c>
    </row>
    <row r="25" spans="1:35" x14ac:dyDescent="0.25">
      <c r="A25" s="35" t="str" cm="1">
        <f t="array" ref="A25">VLOOKUP($D25,'Variable Mapping'!$B$1:$E$193,COLUMN(B:B),0)</f>
        <v>Game Updates</v>
      </c>
      <c r="B25" s="35" t="str" cm="1">
        <f t="array" ref="B25">VLOOKUP($D25,'Variable Mapping'!$B$1:$E$193,COLUMN(C:C),0)</f>
        <v>Game Updates</v>
      </c>
      <c r="C25" s="35" t="str" cm="1">
        <f t="array" ref="C25">VLOOKUP($D25,'Variable Mapping'!$B$1:$E$193,COLUMN(D:D),0)</f>
        <v>Game Updates</v>
      </c>
      <c r="D25" s="25" t="str">
        <f t="shared" si="2"/>
        <v>Game_Update_35</v>
      </c>
      <c r="E25" s="25" t="s">
        <v>268</v>
      </c>
      <c r="F25" s="29">
        <v>0</v>
      </c>
      <c r="G25" s="29">
        <v>21768.2738331</v>
      </c>
      <c r="H25" s="29">
        <v>21768.2738331</v>
      </c>
      <c r="J25" s="30">
        <f t="shared" si="3"/>
        <v>0</v>
      </c>
      <c r="K25" s="30">
        <f t="shared" si="19"/>
        <v>5.7369882347890356E-3</v>
      </c>
      <c r="L25" s="30">
        <f t="shared" si="20"/>
        <v>4.0003021566738109E-3</v>
      </c>
      <c r="N25" s="18">
        <f t="shared" si="5"/>
        <v>1.32146429326741E-2</v>
      </c>
      <c r="P25" s="61" t="str">
        <f t="shared" si="16"/>
        <v/>
      </c>
      <c r="Q25" s="61" t="str">
        <f t="shared" si="17"/>
        <v/>
      </c>
      <c r="R25" s="61" t="str">
        <f t="shared" si="18"/>
        <v/>
      </c>
      <c r="T25" s="5">
        <f t="shared" si="9"/>
        <v>0</v>
      </c>
      <c r="U25" s="5">
        <f t="shared" si="10"/>
        <v>0</v>
      </c>
      <c r="V25" s="5">
        <f t="shared" si="11"/>
        <v>0</v>
      </c>
      <c r="X25" s="29">
        <f>IFERROR(HLOOKUP($D25,'Support and Spend'!$G$1:$DS$373,372,0),0)</f>
        <v>0</v>
      </c>
      <c r="Y25" s="29">
        <f>IFERROR(HLOOKUP($D25,'Support and Spend'!$G$1:$DS$373,373,0),0)</f>
        <v>0</v>
      </c>
      <c r="Z25" s="29">
        <f t="shared" si="12"/>
        <v>0</v>
      </c>
      <c r="AB25" s="33">
        <f>IFERROR(VLOOKUP($D25,'Support and Spend'!$DX$3:$DY$106,2,0),0)</f>
        <v>0</v>
      </c>
      <c r="AC25" s="63">
        <f>IFERROR(HLOOKUP($AB25,'Support and Spend'!$G$1:$DS$373,372,0),0)</f>
        <v>0</v>
      </c>
      <c r="AD25" s="63">
        <f>IFERROR(HLOOKUP($AB25,'Support and Spend'!$G$1:$DS$373,373,0),0)</f>
        <v>0</v>
      </c>
      <c r="AE25" s="63">
        <f t="shared" si="13"/>
        <v>0</v>
      </c>
      <c r="AG25" s="62">
        <f t="shared" si="14"/>
        <v>0</v>
      </c>
      <c r="AH25" s="62">
        <f t="shared" si="15"/>
        <v>0</v>
      </c>
      <c r="AI25" s="62">
        <f t="shared" si="15"/>
        <v>0</v>
      </c>
    </row>
    <row r="26" spans="1:35" x14ac:dyDescent="0.25">
      <c r="A26" s="35" t="str" cm="1">
        <f t="array" ref="A26">VLOOKUP($D26,'Variable Mapping'!$B$1:$E$193,COLUMN(B:B),0)</f>
        <v>Game Updates</v>
      </c>
      <c r="B26" s="35" t="str" cm="1">
        <f t="array" ref="B26">VLOOKUP($D26,'Variable Mapping'!$B$1:$E$193,COLUMN(C:C),0)</f>
        <v>Game Updates</v>
      </c>
      <c r="C26" s="35" t="str" cm="1">
        <f t="array" ref="C26">VLOOKUP($D26,'Variable Mapping'!$B$1:$E$193,COLUMN(D:D),0)</f>
        <v>Game Updates</v>
      </c>
      <c r="D26" s="25" t="str">
        <f t="shared" si="2"/>
        <v>Game_Update_Canyon_Championship</v>
      </c>
      <c r="E26" s="25" t="s">
        <v>270</v>
      </c>
      <c r="F26" s="29">
        <v>0</v>
      </c>
      <c r="G26" s="29">
        <v>6341.4750163999997</v>
      </c>
      <c r="H26" s="29">
        <v>6341.4750163999997</v>
      </c>
      <c r="J26" s="30">
        <f t="shared" si="3"/>
        <v>0</v>
      </c>
      <c r="K26" s="30">
        <f t="shared" si="19"/>
        <v>1.6712839906017675E-3</v>
      </c>
      <c r="L26" s="30">
        <f t="shared" si="20"/>
        <v>1.1653572708197322E-3</v>
      </c>
      <c r="N26" s="18">
        <f t="shared" si="5"/>
        <v>3.8496542560382567E-3</v>
      </c>
      <c r="P26" s="61" t="str">
        <f t="shared" si="16"/>
        <v/>
      </c>
      <c r="Q26" s="61" t="str">
        <f t="shared" si="17"/>
        <v/>
      </c>
      <c r="R26" s="61" t="str">
        <f t="shared" si="18"/>
        <v/>
      </c>
      <c r="T26" s="5">
        <f t="shared" si="9"/>
        <v>0</v>
      </c>
      <c r="U26" s="5">
        <f t="shared" si="10"/>
        <v>0</v>
      </c>
      <c r="V26" s="5">
        <f t="shared" si="11"/>
        <v>0</v>
      </c>
      <c r="X26" s="29">
        <f>IFERROR(HLOOKUP($D26,'Support and Spend'!$G$1:$DS$373,372,0),0)</f>
        <v>0</v>
      </c>
      <c r="Y26" s="29">
        <f>IFERROR(HLOOKUP($D26,'Support and Spend'!$G$1:$DS$373,373,0),0)</f>
        <v>0</v>
      </c>
      <c r="Z26" s="29">
        <f t="shared" si="12"/>
        <v>0</v>
      </c>
      <c r="AB26" s="33">
        <f>IFERROR(VLOOKUP($D26,'Support and Spend'!$DX$3:$DY$106,2,0),0)</f>
        <v>0</v>
      </c>
      <c r="AC26" s="63">
        <f>IFERROR(HLOOKUP($AB26,'Support and Spend'!$G$1:$DS$373,372,0),0)</f>
        <v>0</v>
      </c>
      <c r="AD26" s="63">
        <f>IFERROR(HLOOKUP($AB26,'Support and Spend'!$G$1:$DS$373,373,0),0)</f>
        <v>0</v>
      </c>
      <c r="AE26" s="63">
        <f t="shared" si="13"/>
        <v>0</v>
      </c>
      <c r="AG26" s="62">
        <f t="shared" si="14"/>
        <v>0</v>
      </c>
      <c r="AH26" s="62">
        <f t="shared" si="15"/>
        <v>0</v>
      </c>
      <c r="AI26" s="62">
        <f t="shared" si="15"/>
        <v>0</v>
      </c>
    </row>
    <row r="27" spans="1:35" x14ac:dyDescent="0.25">
      <c r="A27" s="35" t="str" cm="1">
        <f t="array" ref="A27">VLOOKUP($D27,'Variable Mapping'!$B$1:$E$193,COLUMN(B:B),0)</f>
        <v>Game Updates</v>
      </c>
      <c r="B27" s="35" t="str" cm="1">
        <f t="array" ref="B27">VLOOKUP($D27,'Variable Mapping'!$B$1:$E$193,COLUMN(C:C),0)</f>
        <v>Game Updates</v>
      </c>
      <c r="C27" s="35" t="str" cm="1">
        <f t="array" ref="C27">VLOOKUP($D27,'Variable Mapping'!$B$1:$E$193,COLUMN(D:D),0)</f>
        <v>Game Updates</v>
      </c>
      <c r="D27" s="25" t="str">
        <f t="shared" si="2"/>
        <v>Game_Update_Combined</v>
      </c>
      <c r="E27" s="25" t="s">
        <v>271</v>
      </c>
      <c r="F27" s="29">
        <v>0</v>
      </c>
      <c r="G27" s="29">
        <v>18810.096562000002</v>
      </c>
      <c r="H27" s="29">
        <v>18810.096562000002</v>
      </c>
      <c r="J27" s="30">
        <f t="shared" si="3"/>
        <v>0</v>
      </c>
      <c r="K27" s="30">
        <f t="shared" si="19"/>
        <v>4.9573660961279749E-3</v>
      </c>
      <c r="L27" s="30">
        <f t="shared" si="20"/>
        <v>3.4566851933750926E-3</v>
      </c>
      <c r="N27" s="18">
        <f t="shared" si="5"/>
        <v>1.1418852569650547E-2</v>
      </c>
      <c r="P27" s="61" t="str">
        <f t="shared" si="16"/>
        <v/>
      </c>
      <c r="Q27" s="61" t="str">
        <f t="shared" si="17"/>
        <v/>
      </c>
      <c r="R27" s="61" t="str">
        <f t="shared" si="18"/>
        <v/>
      </c>
      <c r="T27" s="5">
        <f t="shared" si="9"/>
        <v>0</v>
      </c>
      <c r="U27" s="5">
        <f t="shared" si="10"/>
        <v>0</v>
      </c>
      <c r="V27" s="5">
        <f t="shared" si="11"/>
        <v>0</v>
      </c>
      <c r="X27" s="29">
        <f>IFERROR(HLOOKUP($D27,'Support and Spend'!$G$1:$DS$373,372,0),0)</f>
        <v>0</v>
      </c>
      <c r="Y27" s="29">
        <f>IFERROR(HLOOKUP($D27,'Support and Spend'!$G$1:$DS$373,373,0),0)</f>
        <v>0</v>
      </c>
      <c r="Z27" s="29">
        <f t="shared" si="12"/>
        <v>0</v>
      </c>
      <c r="AB27" s="33">
        <f>IFERROR(VLOOKUP($D27,'Support and Spend'!$DX$3:$DY$106,2,0),0)</f>
        <v>0</v>
      </c>
      <c r="AC27" s="63">
        <f>IFERROR(HLOOKUP($AB27,'Support and Spend'!$G$1:$DS$373,372,0),0)</f>
        <v>0</v>
      </c>
      <c r="AD27" s="63">
        <f>IFERROR(HLOOKUP($AB27,'Support and Spend'!$G$1:$DS$373,373,0),0)</f>
        <v>0</v>
      </c>
      <c r="AE27" s="63">
        <f t="shared" si="13"/>
        <v>0</v>
      </c>
      <c r="AG27" s="62">
        <f t="shared" si="14"/>
        <v>0</v>
      </c>
      <c r="AH27" s="62">
        <f t="shared" si="15"/>
        <v>0</v>
      </c>
      <c r="AI27" s="62">
        <f t="shared" si="15"/>
        <v>0</v>
      </c>
    </row>
    <row r="28" spans="1:35" x14ac:dyDescent="0.25">
      <c r="A28" s="35" t="str" cm="1">
        <f t="array" ref="A28">VLOOKUP($D28,'Variable Mapping'!$B$1:$E$193,COLUMN(B:B),0)</f>
        <v>Game Updates</v>
      </c>
      <c r="B28" s="35" t="str" cm="1">
        <f t="array" ref="B28">VLOOKUP($D28,'Variable Mapping'!$B$1:$E$193,COLUMN(C:C),0)</f>
        <v>Game Updates</v>
      </c>
      <c r="C28" s="35" t="str" cm="1">
        <f t="array" ref="C28">VLOOKUP($D28,'Variable Mapping'!$B$1:$E$193,COLUMN(D:D),0)</f>
        <v>Game Updates</v>
      </c>
      <c r="D28" s="25" t="str">
        <f t="shared" si="2"/>
        <v>Game_Update_New_Hero_Roland</v>
      </c>
      <c r="E28" s="25" t="s">
        <v>272</v>
      </c>
      <c r="F28" s="29">
        <v>5241.7936783000005</v>
      </c>
      <c r="G28" s="29">
        <v>0</v>
      </c>
      <c r="H28" s="29">
        <v>5241.7936783000005</v>
      </c>
      <c r="J28" s="30">
        <f t="shared" si="3"/>
        <v>3.1820819747386659E-3</v>
      </c>
      <c r="K28" s="30">
        <f t="shared" si="19"/>
        <v>0</v>
      </c>
      <c r="L28" s="30">
        <f t="shared" si="20"/>
        <v>9.6327153530466672E-4</v>
      </c>
      <c r="N28" s="18">
        <f t="shared" si="5"/>
        <v>-3.1820819747386659E-3</v>
      </c>
      <c r="P28" s="61" t="str">
        <f t="shared" si="16"/>
        <v/>
      </c>
      <c r="Q28" s="61" t="str">
        <f t="shared" si="17"/>
        <v/>
      </c>
      <c r="R28" s="61" t="str">
        <f t="shared" si="18"/>
        <v/>
      </c>
      <c r="T28" s="5">
        <f t="shared" si="9"/>
        <v>0</v>
      </c>
      <c r="U28" s="5">
        <f t="shared" si="10"/>
        <v>0</v>
      </c>
      <c r="V28" s="5">
        <f t="shared" si="11"/>
        <v>0</v>
      </c>
      <c r="X28" s="29">
        <f>IFERROR(HLOOKUP($D28,'Support and Spend'!$G$1:$DS$373,372,0),0)</f>
        <v>0</v>
      </c>
      <c r="Y28" s="29">
        <f>IFERROR(HLOOKUP($D28,'Support and Spend'!$G$1:$DS$373,373,0),0)</f>
        <v>0</v>
      </c>
      <c r="Z28" s="29">
        <f t="shared" si="12"/>
        <v>0</v>
      </c>
      <c r="AB28" s="33">
        <f>IFERROR(VLOOKUP($D28,'Support and Spend'!$DX$3:$DY$106,2,0),0)</f>
        <v>0</v>
      </c>
      <c r="AC28" s="63">
        <f>IFERROR(HLOOKUP($AB28,'Support and Spend'!$G$1:$DS$373,372,0),0)</f>
        <v>0</v>
      </c>
      <c r="AD28" s="63">
        <f>IFERROR(HLOOKUP($AB28,'Support and Spend'!$G$1:$DS$373,373,0),0)</f>
        <v>0</v>
      </c>
      <c r="AE28" s="63">
        <f t="shared" si="13"/>
        <v>0</v>
      </c>
      <c r="AG28" s="62">
        <f t="shared" si="14"/>
        <v>0</v>
      </c>
      <c r="AH28" s="62">
        <f t="shared" si="15"/>
        <v>0</v>
      </c>
      <c r="AI28" s="62">
        <f t="shared" si="15"/>
        <v>0</v>
      </c>
    </row>
    <row r="29" spans="1:35" x14ac:dyDescent="0.25">
      <c r="A29" s="35" t="str" cm="1">
        <f t="array" ref="A29">VLOOKUP($D29,'Variable Mapping'!$B$1:$E$193,COLUMN(B:B),0)</f>
        <v>Game Updates</v>
      </c>
      <c r="B29" s="35" t="str" cm="1">
        <f t="array" ref="B29">VLOOKUP($D29,'Variable Mapping'!$B$1:$E$193,COLUMN(C:C),0)</f>
        <v>Game Updates</v>
      </c>
      <c r="C29" s="35" t="str" cm="1">
        <f t="array" ref="C29">VLOOKUP($D29,'Variable Mapping'!$B$1:$E$193,COLUMN(D:D),0)</f>
        <v>Game Updates</v>
      </c>
      <c r="D29" s="25" t="str">
        <f t="shared" si="2"/>
        <v>Game_Update_Theme_Mothers_Day</v>
      </c>
      <c r="E29" s="25" t="s">
        <v>273</v>
      </c>
      <c r="F29" s="29">
        <v>0</v>
      </c>
      <c r="G29" s="29">
        <v>22939.365439400004</v>
      </c>
      <c r="H29" s="29">
        <v>22939.365439400004</v>
      </c>
      <c r="J29" s="30">
        <f t="shared" si="3"/>
        <v>0</v>
      </c>
      <c r="K29" s="30">
        <f t="shared" si="19"/>
        <v>6.0456272577412073E-3</v>
      </c>
      <c r="L29" s="30">
        <f t="shared" si="20"/>
        <v>4.2155107815865086E-3</v>
      </c>
      <c r="N29" s="18">
        <f t="shared" si="5"/>
        <v>1.3925565513736764E-2</v>
      </c>
      <c r="P29" s="61" t="str">
        <f t="shared" si="16"/>
        <v/>
      </c>
      <c r="Q29" s="61" t="str">
        <f t="shared" si="17"/>
        <v/>
      </c>
      <c r="R29" s="61" t="str">
        <f t="shared" si="18"/>
        <v/>
      </c>
      <c r="T29" s="5">
        <f t="shared" si="9"/>
        <v>0</v>
      </c>
      <c r="U29" s="5">
        <f t="shared" si="10"/>
        <v>0</v>
      </c>
      <c r="V29" s="5">
        <f t="shared" si="11"/>
        <v>0</v>
      </c>
      <c r="X29" s="29">
        <f>IFERROR(HLOOKUP($D29,'Support and Spend'!$G$1:$DS$373,372,0),0)</f>
        <v>0</v>
      </c>
      <c r="Y29" s="29">
        <f>IFERROR(HLOOKUP($D29,'Support and Spend'!$G$1:$DS$373,373,0),0)</f>
        <v>0</v>
      </c>
      <c r="Z29" s="29">
        <f t="shared" si="12"/>
        <v>0</v>
      </c>
      <c r="AB29" s="33">
        <f>IFERROR(VLOOKUP($D29,'Support and Spend'!$DX$3:$DY$106,2,0),0)</f>
        <v>0</v>
      </c>
      <c r="AC29" s="63">
        <f>IFERROR(HLOOKUP($AB29,'Support and Spend'!$G$1:$DS$373,372,0),0)</f>
        <v>0</v>
      </c>
      <c r="AD29" s="63">
        <f>IFERROR(HLOOKUP($AB29,'Support and Spend'!$G$1:$DS$373,373,0),0)</f>
        <v>0</v>
      </c>
      <c r="AE29" s="63">
        <f t="shared" si="13"/>
        <v>0</v>
      </c>
      <c r="AG29" s="62">
        <f t="shared" si="14"/>
        <v>0</v>
      </c>
      <c r="AH29" s="62">
        <f t="shared" si="15"/>
        <v>0</v>
      </c>
      <c r="AI29" s="62">
        <f t="shared" si="15"/>
        <v>0</v>
      </c>
    </row>
    <row r="30" spans="1:35" x14ac:dyDescent="0.25">
      <c r="A30" s="35" t="str" cm="1">
        <f t="array" ref="A30">VLOOKUP($D30,'Variable Mapping'!$B$1:$E$193,COLUMN(B:B),0)</f>
        <v>Game Updates</v>
      </c>
      <c r="B30" s="35" t="str" cm="1">
        <f t="array" ref="B30">VLOOKUP($D30,'Variable Mapping'!$B$1:$E$193,COLUMN(C:C),0)</f>
        <v>Game Updates</v>
      </c>
      <c r="C30" s="35" t="str" cm="1">
        <f t="array" ref="C30">VLOOKUP($D30,'Variable Mapping'!$B$1:$E$193,COLUMN(D:D),0)</f>
        <v>Game Updates</v>
      </c>
      <c r="D30" s="25" t="str">
        <f t="shared" si="2"/>
        <v>Game_Update_Theme_Nomadic_Migration</v>
      </c>
      <c r="E30" s="25" t="s">
        <v>274</v>
      </c>
      <c r="F30" s="29">
        <v>0</v>
      </c>
      <c r="G30" s="29">
        <v>7524.3844564999999</v>
      </c>
      <c r="H30" s="29">
        <v>7524.3844564999999</v>
      </c>
      <c r="J30" s="30">
        <f t="shared" si="3"/>
        <v>0</v>
      </c>
      <c r="K30" s="30">
        <f t="shared" si="19"/>
        <v>1.9830375817549411E-3</v>
      </c>
      <c r="L30" s="30">
        <f t="shared" si="20"/>
        <v>1.3827376299911864E-3</v>
      </c>
      <c r="N30" s="18">
        <f t="shared" si="5"/>
        <v>4.5677509683665421E-3</v>
      </c>
      <c r="P30" s="61" t="str">
        <f t="shared" si="16"/>
        <v/>
      </c>
      <c r="Q30" s="61" t="str">
        <f t="shared" si="17"/>
        <v/>
      </c>
      <c r="R30" s="61" t="str">
        <f t="shared" si="18"/>
        <v/>
      </c>
      <c r="T30" s="5">
        <f t="shared" si="9"/>
        <v>0</v>
      </c>
      <c r="U30" s="5">
        <f t="shared" si="10"/>
        <v>0</v>
      </c>
      <c r="V30" s="5">
        <f t="shared" si="11"/>
        <v>0</v>
      </c>
      <c r="X30" s="29">
        <f>IFERROR(HLOOKUP($D30,'Support and Spend'!$G$1:$DS$373,372,0),0)</f>
        <v>0</v>
      </c>
      <c r="Y30" s="29">
        <f>IFERROR(HLOOKUP($D30,'Support and Spend'!$G$1:$DS$373,373,0),0)</f>
        <v>0</v>
      </c>
      <c r="Z30" s="29">
        <f t="shared" si="12"/>
        <v>0</v>
      </c>
      <c r="AB30" s="33">
        <f>IFERROR(VLOOKUP($D30,'Support and Spend'!$DX$3:$DY$106,2,0),0)</f>
        <v>0</v>
      </c>
      <c r="AC30" s="63">
        <f>IFERROR(HLOOKUP($AB30,'Support and Spend'!$G$1:$DS$373,372,0),0)</f>
        <v>0</v>
      </c>
      <c r="AD30" s="63">
        <f>IFERROR(HLOOKUP($AB30,'Support and Spend'!$G$1:$DS$373,373,0),0)</f>
        <v>0</v>
      </c>
      <c r="AE30" s="63">
        <f t="shared" si="13"/>
        <v>0</v>
      </c>
      <c r="AG30" s="62">
        <f t="shared" si="14"/>
        <v>0</v>
      </c>
      <c r="AH30" s="62">
        <f t="shared" si="15"/>
        <v>0</v>
      </c>
      <c r="AI30" s="62">
        <f t="shared" si="15"/>
        <v>0</v>
      </c>
    </row>
    <row r="31" spans="1:35" x14ac:dyDescent="0.25">
      <c r="A31" s="35" t="str" cm="1">
        <f t="array" ref="A31">VLOOKUP($D31,'Variable Mapping'!$B$1:$E$193,COLUMN(B:B),0)</f>
        <v>Game Updates</v>
      </c>
      <c r="B31" s="35" t="str" cm="1">
        <f t="array" ref="B31">VLOOKUP($D31,'Variable Mapping'!$B$1:$E$193,COLUMN(C:C),0)</f>
        <v>Game Updates</v>
      </c>
      <c r="C31" s="35" t="str" cm="1">
        <f t="array" ref="C31">VLOOKUP($D31,'Variable Mapping'!$B$1:$E$193,COLUMN(D:D),0)</f>
        <v>Game Updates</v>
      </c>
      <c r="D31" s="25" t="str">
        <f t="shared" si="2"/>
        <v>Game_Update_Theme_Tribal_Bonds</v>
      </c>
      <c r="E31" s="25" t="s">
        <v>275</v>
      </c>
      <c r="F31" s="29">
        <v>0</v>
      </c>
      <c r="G31" s="29">
        <v>11163.475877699999</v>
      </c>
      <c r="H31" s="29">
        <v>11163.475877699999</v>
      </c>
      <c r="J31" s="30">
        <f t="shared" si="3"/>
        <v>0</v>
      </c>
      <c r="K31" s="30">
        <f t="shared" si="19"/>
        <v>2.9421133830249847E-3</v>
      </c>
      <c r="L31" s="30">
        <f t="shared" si="20"/>
        <v>2.0514845123656626E-3</v>
      </c>
      <c r="N31" s="18">
        <f t="shared" si="5"/>
        <v>6.7768969070487713E-3</v>
      </c>
      <c r="P31" s="61" t="str">
        <f t="shared" si="16"/>
        <v/>
      </c>
      <c r="Q31" s="61" t="str">
        <f t="shared" si="17"/>
        <v/>
      </c>
      <c r="R31" s="61" t="str">
        <f t="shared" si="18"/>
        <v/>
      </c>
      <c r="T31" s="5">
        <f t="shared" si="9"/>
        <v>0</v>
      </c>
      <c r="U31" s="5">
        <f t="shared" si="10"/>
        <v>0</v>
      </c>
      <c r="V31" s="5">
        <f t="shared" si="11"/>
        <v>0</v>
      </c>
      <c r="X31" s="29">
        <f>IFERROR(HLOOKUP($D31,'Support and Spend'!$G$1:$DS$373,372,0),0)</f>
        <v>0</v>
      </c>
      <c r="Y31" s="29">
        <f>IFERROR(HLOOKUP($D31,'Support and Spend'!$G$1:$DS$373,373,0),0)</f>
        <v>0</v>
      </c>
      <c r="Z31" s="29">
        <f t="shared" si="12"/>
        <v>0</v>
      </c>
      <c r="AB31" s="33">
        <f>IFERROR(VLOOKUP($D31,'Support and Spend'!$DX$3:$DY$106,2,0),0)</f>
        <v>0</v>
      </c>
      <c r="AC31" s="63">
        <f>IFERROR(HLOOKUP($AB31,'Support and Spend'!$G$1:$DS$373,372,0),0)</f>
        <v>0</v>
      </c>
      <c r="AD31" s="63">
        <f>IFERROR(HLOOKUP($AB31,'Support and Spend'!$G$1:$DS$373,373,0),0)</f>
        <v>0</v>
      </c>
      <c r="AE31" s="63">
        <f t="shared" si="13"/>
        <v>0</v>
      </c>
      <c r="AG31" s="62">
        <f t="shared" si="14"/>
        <v>0</v>
      </c>
      <c r="AH31" s="62">
        <f t="shared" si="15"/>
        <v>0</v>
      </c>
      <c r="AI31" s="62">
        <f t="shared" si="15"/>
        <v>0</v>
      </c>
    </row>
    <row r="32" spans="1:35" x14ac:dyDescent="0.25">
      <c r="A32" s="35" t="str" cm="1">
        <f t="array" ref="A32">VLOOKUP($D32,'Variable Mapping'!$B$1:$E$193,COLUMN(B:B),0)</f>
        <v>Game Updates</v>
      </c>
      <c r="B32" s="35" t="str" cm="1">
        <f t="array" ref="B32">VLOOKUP($D32,'Variable Mapping'!$B$1:$E$193,COLUMN(C:C),0)</f>
        <v>Game Updates</v>
      </c>
      <c r="C32" s="35" t="str" cm="1">
        <f t="array" ref="C32">VLOOKUP($D32,'Variable Mapping'!$B$1:$E$193,COLUMN(D:D),0)</f>
        <v>Game Updates</v>
      </c>
      <c r="D32" s="25" t="str">
        <f t="shared" si="2"/>
        <v>Game_Update_Version_Ancestral_Fort_Skin</v>
      </c>
      <c r="E32" s="25" t="s">
        <v>276</v>
      </c>
      <c r="F32" s="29">
        <v>7435.9547162999997</v>
      </c>
      <c r="G32" s="29">
        <v>0</v>
      </c>
      <c r="H32" s="29">
        <v>7435.9547162999997</v>
      </c>
      <c r="J32" s="30">
        <f t="shared" si="3"/>
        <v>4.5140688321378408E-3</v>
      </c>
      <c r="K32" s="30">
        <f t="shared" si="19"/>
        <v>0</v>
      </c>
      <c r="L32" s="30">
        <f t="shared" si="20"/>
        <v>1.366487114073003E-3</v>
      </c>
      <c r="N32" s="18">
        <f t="shared" si="5"/>
        <v>-4.5140688321378408E-3</v>
      </c>
      <c r="P32" s="61" t="str">
        <f t="shared" si="16"/>
        <v/>
      </c>
      <c r="Q32" s="61" t="str">
        <f t="shared" si="17"/>
        <v/>
      </c>
      <c r="R32" s="61" t="str">
        <f t="shared" si="18"/>
        <v/>
      </c>
      <c r="T32" s="5">
        <f t="shared" si="9"/>
        <v>0</v>
      </c>
      <c r="U32" s="5">
        <f t="shared" si="10"/>
        <v>0</v>
      </c>
      <c r="V32" s="5">
        <f t="shared" si="11"/>
        <v>0</v>
      </c>
      <c r="X32" s="29">
        <f>IFERROR(HLOOKUP($D32,'Support and Spend'!$G$1:$DS$373,372,0),0)</f>
        <v>0</v>
      </c>
      <c r="Y32" s="29">
        <f>IFERROR(HLOOKUP($D32,'Support and Spend'!$G$1:$DS$373,373,0),0)</f>
        <v>0</v>
      </c>
      <c r="Z32" s="29">
        <f t="shared" si="12"/>
        <v>0</v>
      </c>
      <c r="AB32" s="33">
        <f>IFERROR(VLOOKUP($D32,'Support and Spend'!$DX$3:$DY$106,2,0),0)</f>
        <v>0</v>
      </c>
      <c r="AC32" s="63">
        <f>IFERROR(HLOOKUP($AB32,'Support and Spend'!$G$1:$DS$373,372,0),0)</f>
        <v>0</v>
      </c>
      <c r="AD32" s="63">
        <f>IFERROR(HLOOKUP($AB32,'Support and Spend'!$G$1:$DS$373,373,0),0)</f>
        <v>0</v>
      </c>
      <c r="AE32" s="63">
        <f t="shared" si="13"/>
        <v>0</v>
      </c>
      <c r="AG32" s="62">
        <f t="shared" si="14"/>
        <v>0</v>
      </c>
      <c r="AH32" s="62">
        <f t="shared" si="15"/>
        <v>0</v>
      </c>
      <c r="AI32" s="62">
        <f t="shared" si="15"/>
        <v>0</v>
      </c>
    </row>
    <row r="33" spans="1:35" x14ac:dyDescent="0.25">
      <c r="A33" s="35" t="str" cm="1">
        <f t="array" ref="A33">VLOOKUP($D33,'Variable Mapping'!$B$1:$E$193,COLUMN(B:B),0)</f>
        <v>Game Updates</v>
      </c>
      <c r="B33" s="35" t="str" cm="1">
        <f t="array" ref="B33">VLOOKUP($D33,'Variable Mapping'!$B$1:$E$193,COLUMN(C:C),0)</f>
        <v>Game Updates</v>
      </c>
      <c r="C33" s="35" t="str" cm="1">
        <f t="array" ref="C33">VLOOKUP($D33,'Variable Mapping'!$B$1:$E$193,COLUMN(D:D),0)</f>
        <v>Game Updates</v>
      </c>
      <c r="D33" s="25" t="str">
        <f t="shared" si="2"/>
        <v>Game_Update_Version_Equipment_Enhancement</v>
      </c>
      <c r="E33" s="25" t="s">
        <v>277</v>
      </c>
      <c r="F33" s="29">
        <v>0</v>
      </c>
      <c r="G33" s="29">
        <v>3714.9205155</v>
      </c>
      <c r="H33" s="29">
        <v>3714.9205155</v>
      </c>
      <c r="J33" s="30">
        <f t="shared" si="3"/>
        <v>0</v>
      </c>
      <c r="K33" s="30">
        <f t="shared" si="19"/>
        <v>9.7906041857085692E-4</v>
      </c>
      <c r="L33" s="30">
        <f t="shared" si="20"/>
        <v>6.8268180857912887E-4</v>
      </c>
      <c r="N33" s="18">
        <f t="shared" si="5"/>
        <v>2.2551787299253689E-3</v>
      </c>
      <c r="P33" s="61" t="str">
        <f t="shared" si="16"/>
        <v/>
      </c>
      <c r="Q33" s="61" t="str">
        <f t="shared" si="17"/>
        <v/>
      </c>
      <c r="R33" s="61" t="str">
        <f t="shared" si="18"/>
        <v/>
      </c>
      <c r="T33" s="5">
        <f t="shared" si="9"/>
        <v>0</v>
      </c>
      <c r="U33" s="5">
        <f t="shared" si="10"/>
        <v>0</v>
      </c>
      <c r="V33" s="5">
        <f t="shared" si="11"/>
        <v>0</v>
      </c>
      <c r="X33" s="29">
        <f>IFERROR(HLOOKUP($D33,'Support and Spend'!$G$1:$DS$373,372,0),0)</f>
        <v>0</v>
      </c>
      <c r="Y33" s="29">
        <f>IFERROR(HLOOKUP($D33,'Support and Spend'!$G$1:$DS$373,373,0),0)</f>
        <v>0</v>
      </c>
      <c r="Z33" s="29">
        <f t="shared" si="12"/>
        <v>0</v>
      </c>
      <c r="AB33" s="33">
        <f>IFERROR(VLOOKUP($D33,'Support and Spend'!$DX$3:$DY$106,2,0),0)</f>
        <v>0</v>
      </c>
      <c r="AC33" s="63">
        <f>IFERROR(HLOOKUP($AB33,'Support and Spend'!$G$1:$DS$373,372,0),0)</f>
        <v>0</v>
      </c>
      <c r="AD33" s="63">
        <f>IFERROR(HLOOKUP($AB33,'Support and Spend'!$G$1:$DS$373,373,0),0)</f>
        <v>0</v>
      </c>
      <c r="AE33" s="63">
        <f t="shared" si="13"/>
        <v>0</v>
      </c>
      <c r="AG33" s="62">
        <f t="shared" si="14"/>
        <v>0</v>
      </c>
      <c r="AH33" s="62">
        <f t="shared" si="15"/>
        <v>0</v>
      </c>
      <c r="AI33" s="62">
        <f t="shared" si="15"/>
        <v>0</v>
      </c>
    </row>
    <row r="34" spans="1:35" x14ac:dyDescent="0.25">
      <c r="A34" s="35" t="str" cm="1">
        <f t="array" ref="A34">VLOOKUP($D34,'Variable Mapping'!$B$1:$E$193,COLUMN(B:B),0)</f>
        <v>Game Updates</v>
      </c>
      <c r="B34" s="35" t="str" cm="1">
        <f t="array" ref="B34">VLOOKUP($D34,'Variable Mapping'!$B$1:$E$193,COLUMN(C:C),0)</f>
        <v>Game Updates</v>
      </c>
      <c r="C34" s="35" t="str" cm="1">
        <f t="array" ref="C34">VLOOKUP($D34,'Variable Mapping'!$B$1:$E$193,COLUMN(D:D),0)</f>
        <v>Game Updates</v>
      </c>
      <c r="D34" s="25" t="str">
        <f t="shared" si="2"/>
        <v>Halloween_Week</v>
      </c>
      <c r="E34" s="25" t="s">
        <v>230</v>
      </c>
      <c r="F34" s="29">
        <v>3836.1655897000001</v>
      </c>
      <c r="G34" s="29">
        <v>0</v>
      </c>
      <c r="H34" s="29">
        <v>3836.1655897000001</v>
      </c>
      <c r="J34" s="30">
        <f t="shared" si="3"/>
        <v>2.3287817347011686E-3</v>
      </c>
      <c r="K34" s="30">
        <f t="shared" si="19"/>
        <v>0</v>
      </c>
      <c r="L34" s="30">
        <f t="shared" si="20"/>
        <v>7.0496271773743064E-4</v>
      </c>
      <c r="N34" s="18">
        <f t="shared" si="5"/>
        <v>-2.3287817347011686E-3</v>
      </c>
      <c r="P34" s="61" t="str">
        <f t="shared" si="16"/>
        <v/>
      </c>
      <c r="Q34" s="61" t="str">
        <f t="shared" si="17"/>
        <v/>
      </c>
      <c r="R34" s="61" t="str">
        <f t="shared" si="18"/>
        <v/>
      </c>
      <c r="T34" s="5">
        <f t="shared" si="9"/>
        <v>0</v>
      </c>
      <c r="U34" s="5">
        <f t="shared" si="10"/>
        <v>0</v>
      </c>
      <c r="V34" s="5">
        <f t="shared" si="11"/>
        <v>0</v>
      </c>
      <c r="X34" s="29">
        <f>IFERROR(HLOOKUP($D34,'Support and Spend'!$G$1:$DS$373,372,0),0)</f>
        <v>0</v>
      </c>
      <c r="Y34" s="29">
        <f>IFERROR(HLOOKUP($D34,'Support and Spend'!$G$1:$DS$373,373,0),0)</f>
        <v>0</v>
      </c>
      <c r="Z34" s="29">
        <f t="shared" si="12"/>
        <v>0</v>
      </c>
      <c r="AB34" s="33">
        <f>IFERROR(VLOOKUP($D34,'Support and Spend'!$DX$3:$DY$106,2,0),0)</f>
        <v>0</v>
      </c>
      <c r="AC34" s="63">
        <f>IFERROR(HLOOKUP($AB34,'Support and Spend'!$G$1:$DS$373,372,0),0)</f>
        <v>0</v>
      </c>
      <c r="AD34" s="63">
        <f>IFERROR(HLOOKUP($AB34,'Support and Spend'!$G$1:$DS$373,373,0),0)</f>
        <v>0</v>
      </c>
      <c r="AE34" s="63">
        <f t="shared" si="13"/>
        <v>0</v>
      </c>
      <c r="AG34" s="62">
        <f t="shared" si="14"/>
        <v>0</v>
      </c>
      <c r="AH34" s="62">
        <f t="shared" si="15"/>
        <v>0</v>
      </c>
      <c r="AI34" s="62">
        <f t="shared" si="15"/>
        <v>0</v>
      </c>
    </row>
    <row r="35" spans="1:35" x14ac:dyDescent="0.25">
      <c r="A35" s="35" t="str" cm="1">
        <f t="array" ref="A35">VLOOKUP($D35,'Variable Mapping'!$B$1:$E$193,COLUMN(B:B),0)</f>
        <v>Base</v>
      </c>
      <c r="B35" s="35" t="str" cm="1">
        <f t="array" ref="B35">VLOOKUP($D35,'Variable Mapping'!$B$1:$E$193,COLUMN(C:C),0)</f>
        <v>Macro</v>
      </c>
      <c r="C35" s="35" t="str" cm="1">
        <f t="array" ref="C35">VLOOKUP($D35,'Variable Mapping'!$B$1:$E$193,COLUMN(D:D),0)</f>
        <v>Macro</v>
      </c>
      <c r="D35" s="25" t="str">
        <f t="shared" si="2"/>
        <v>Monday_Dummy</v>
      </c>
      <c r="E35" s="25" t="s">
        <v>278</v>
      </c>
      <c r="F35" s="29">
        <v>-2887.8241312</v>
      </c>
      <c r="G35" s="29">
        <v>0</v>
      </c>
      <c r="H35" s="29">
        <v>-2887.8241312</v>
      </c>
      <c r="J35" s="30">
        <f t="shared" si="3"/>
        <v>-1.7530818033049914E-3</v>
      </c>
      <c r="K35" s="30">
        <f t="shared" si="19"/>
        <v>0</v>
      </c>
      <c r="L35" s="30">
        <f t="shared" si="20"/>
        <v>-5.3068833976942394E-4</v>
      </c>
      <c r="N35" s="18">
        <f t="shared" si="5"/>
        <v>1.7530818033049914E-3</v>
      </c>
      <c r="P35" s="61" t="str">
        <f t="shared" si="16"/>
        <v/>
      </c>
      <c r="Q35" s="61" t="str">
        <f t="shared" si="17"/>
        <v/>
      </c>
      <c r="R35" s="61" t="str">
        <f t="shared" si="18"/>
        <v/>
      </c>
      <c r="T35" s="5">
        <f t="shared" si="9"/>
        <v>0</v>
      </c>
      <c r="U35" s="5">
        <f t="shared" si="10"/>
        <v>0</v>
      </c>
      <c r="V35" s="5">
        <f t="shared" si="11"/>
        <v>0</v>
      </c>
      <c r="X35" s="29">
        <f>IFERROR(HLOOKUP($D35,'Support and Spend'!$G$1:$DS$373,372,0),0)</f>
        <v>0</v>
      </c>
      <c r="Y35" s="29">
        <f>IFERROR(HLOOKUP($D35,'Support and Spend'!$G$1:$DS$373,373,0),0)</f>
        <v>0</v>
      </c>
      <c r="Z35" s="29">
        <f t="shared" si="12"/>
        <v>0</v>
      </c>
      <c r="AB35" s="33">
        <f>IFERROR(VLOOKUP($D35,'Support and Spend'!$DX$3:$DY$106,2,0),0)</f>
        <v>0</v>
      </c>
      <c r="AC35" s="63">
        <f>IFERROR(HLOOKUP($AB35,'Support and Spend'!$G$1:$DS$373,372,0),0)</f>
        <v>0</v>
      </c>
      <c r="AD35" s="63">
        <f>IFERROR(HLOOKUP($AB35,'Support and Spend'!$G$1:$DS$373,373,0),0)</f>
        <v>0</v>
      </c>
      <c r="AE35" s="63">
        <f t="shared" si="13"/>
        <v>0</v>
      </c>
      <c r="AG35" s="62">
        <f t="shared" si="14"/>
        <v>0</v>
      </c>
      <c r="AH35" s="62">
        <f t="shared" si="15"/>
        <v>0</v>
      </c>
      <c r="AI35" s="62">
        <f t="shared" si="15"/>
        <v>0</v>
      </c>
    </row>
    <row r="36" spans="1:35" x14ac:dyDescent="0.25">
      <c r="A36" s="35" t="str" cm="1">
        <f t="array" ref="A36">VLOOKUP($D36,'Variable Mapping'!$B$1:$E$193,COLUMN(B:B),0)</f>
        <v>Base</v>
      </c>
      <c r="B36" s="35" t="str" cm="1">
        <f t="array" ref="B36">VLOOKUP($D36,'Variable Mapping'!$B$1:$E$193,COLUMN(C:C),0)</f>
        <v>Macro</v>
      </c>
      <c r="C36" s="35" t="str" cm="1">
        <f t="array" ref="C36">VLOOKUP($D36,'Variable Mapping'!$B$1:$E$193,COLUMN(D:D),0)</f>
        <v>Macro</v>
      </c>
      <c r="D36" s="25" t="str">
        <f t="shared" si="2"/>
        <v>Monday_Dummy1</v>
      </c>
      <c r="E36" s="25" t="s">
        <v>279</v>
      </c>
      <c r="F36" s="29">
        <v>0</v>
      </c>
      <c r="G36" s="29">
        <v>-502.40932600000002</v>
      </c>
      <c r="H36" s="29">
        <v>-502.40932600000002</v>
      </c>
      <c r="J36" s="30">
        <f t="shared" si="3"/>
        <v>0</v>
      </c>
      <c r="K36" s="30">
        <f t="shared" si="19"/>
        <v>-1.3240904696483328E-4</v>
      </c>
      <c r="L36" s="30">
        <f t="shared" si="20"/>
        <v>-9.2326526473349843E-5</v>
      </c>
      <c r="N36" s="18">
        <f t="shared" si="5"/>
        <v>-3.0499248126143134E-4</v>
      </c>
      <c r="P36" s="61" t="str">
        <f t="shared" si="16"/>
        <v/>
      </c>
      <c r="Q36" s="61" t="str">
        <f t="shared" si="17"/>
        <v/>
      </c>
      <c r="R36" s="61" t="str">
        <f t="shared" si="18"/>
        <v/>
      </c>
      <c r="T36" s="5">
        <f t="shared" si="9"/>
        <v>0</v>
      </c>
      <c r="U36" s="5">
        <f t="shared" si="10"/>
        <v>0</v>
      </c>
      <c r="V36" s="5">
        <f t="shared" si="11"/>
        <v>0</v>
      </c>
      <c r="X36" s="29">
        <f>IFERROR(HLOOKUP($D36,'Support and Spend'!$G$1:$DS$373,372,0),0)</f>
        <v>0</v>
      </c>
      <c r="Y36" s="29">
        <f>IFERROR(HLOOKUP($D36,'Support and Spend'!$G$1:$DS$373,373,0),0)</f>
        <v>0</v>
      </c>
      <c r="Z36" s="29">
        <f t="shared" si="12"/>
        <v>0</v>
      </c>
      <c r="AB36" s="33">
        <f>IFERROR(VLOOKUP($D36,'Support and Spend'!$DX$3:$DY$106,2,0),0)</f>
        <v>0</v>
      </c>
      <c r="AC36" s="63">
        <f>IFERROR(HLOOKUP($AB36,'Support and Spend'!$G$1:$DS$373,372,0),0)</f>
        <v>0</v>
      </c>
      <c r="AD36" s="63">
        <f>IFERROR(HLOOKUP($AB36,'Support and Spend'!$G$1:$DS$373,373,0),0)</f>
        <v>0</v>
      </c>
      <c r="AE36" s="63">
        <f t="shared" si="13"/>
        <v>0</v>
      </c>
      <c r="AG36" s="62">
        <f t="shared" si="14"/>
        <v>0</v>
      </c>
      <c r="AH36" s="62">
        <f t="shared" si="15"/>
        <v>0</v>
      </c>
      <c r="AI36" s="62">
        <f t="shared" si="15"/>
        <v>0</v>
      </c>
    </row>
    <row r="37" spans="1:35" x14ac:dyDescent="0.25">
      <c r="A37" s="35" t="str" cm="1">
        <f t="array" ref="A37">VLOOKUP($D37,'Variable Mapping'!$B$1:$E$193,COLUMN(B:B),0)</f>
        <v>Base</v>
      </c>
      <c r="B37" s="35" t="str" cm="1">
        <f t="array" ref="B37">VLOOKUP($D37,'Variable Mapping'!$B$1:$E$193,COLUMN(C:C),0)</f>
        <v>Macro</v>
      </c>
      <c r="C37" s="35" t="str" cm="1">
        <f t="array" ref="C37">VLOOKUP($D37,'Variable Mapping'!$B$1:$E$193,COLUMN(D:D),0)</f>
        <v>Macro</v>
      </c>
      <c r="D37" s="25" t="str">
        <f t="shared" si="2"/>
        <v>Monday_Dummy2</v>
      </c>
      <c r="E37" s="25" t="s">
        <v>280</v>
      </c>
      <c r="F37" s="29">
        <v>0</v>
      </c>
      <c r="G37" s="29">
        <v>-2006.4843211</v>
      </c>
      <c r="H37" s="29">
        <v>-2006.4843211</v>
      </c>
      <c r="J37" s="30">
        <f t="shared" si="3"/>
        <v>0</v>
      </c>
      <c r="K37" s="30">
        <f t="shared" si="19"/>
        <v>-5.2880522505812614E-4</v>
      </c>
      <c r="L37" s="30">
        <f t="shared" si="20"/>
        <v>-3.6872668997868188E-4</v>
      </c>
      <c r="N37" s="18">
        <f t="shared" si="5"/>
        <v>-1.2180558760257717E-3</v>
      </c>
      <c r="P37" s="61" t="str">
        <f t="shared" si="16"/>
        <v/>
      </c>
      <c r="Q37" s="61" t="str">
        <f t="shared" si="17"/>
        <v/>
      </c>
      <c r="R37" s="61" t="str">
        <f t="shared" si="18"/>
        <v/>
      </c>
      <c r="T37" s="5">
        <f t="shared" si="9"/>
        <v>0</v>
      </c>
      <c r="U37" s="5">
        <f t="shared" si="10"/>
        <v>0</v>
      </c>
      <c r="V37" s="5">
        <f t="shared" si="11"/>
        <v>0</v>
      </c>
      <c r="X37" s="29">
        <f>IFERROR(HLOOKUP($D37,'Support and Spend'!$G$1:$DS$373,372,0),0)</f>
        <v>0</v>
      </c>
      <c r="Y37" s="29">
        <f>IFERROR(HLOOKUP($D37,'Support and Spend'!$G$1:$DS$373,373,0),0)</f>
        <v>0</v>
      </c>
      <c r="Z37" s="29">
        <f t="shared" si="12"/>
        <v>0</v>
      </c>
      <c r="AB37" s="33">
        <f>IFERROR(VLOOKUP($D37,'Support and Spend'!$DX$3:$DY$106,2,0),0)</f>
        <v>0</v>
      </c>
      <c r="AC37" s="63">
        <f>IFERROR(HLOOKUP($AB37,'Support and Spend'!$G$1:$DS$373,372,0),0)</f>
        <v>0</v>
      </c>
      <c r="AD37" s="63">
        <f>IFERROR(HLOOKUP($AB37,'Support and Spend'!$G$1:$DS$373,373,0),0)</f>
        <v>0</v>
      </c>
      <c r="AE37" s="63">
        <f t="shared" si="13"/>
        <v>0</v>
      </c>
      <c r="AG37" s="62">
        <f t="shared" si="14"/>
        <v>0</v>
      </c>
      <c r="AH37" s="62">
        <f t="shared" si="15"/>
        <v>0</v>
      </c>
      <c r="AI37" s="62">
        <f t="shared" si="15"/>
        <v>0</v>
      </c>
    </row>
    <row r="38" spans="1:35" x14ac:dyDescent="0.25">
      <c r="A38" s="35" t="str" cm="1">
        <f t="array" ref="A38">VLOOKUP($D38,'Variable Mapping'!$B$1:$E$193,COLUMN(B:B),0)</f>
        <v>Game Updates</v>
      </c>
      <c r="B38" s="35" t="str" cm="1">
        <f t="array" ref="B38">VLOOKUP($D38,'Variable Mapping'!$B$1:$E$193,COLUMN(C:C),0)</f>
        <v>Game Updates</v>
      </c>
      <c r="C38" s="35" t="str" cm="1">
        <f t="array" ref="C38">VLOOKUP($D38,'Variable Mapping'!$B$1:$E$193,COLUMN(D:D),0)</f>
        <v>Game Updates</v>
      </c>
      <c r="D38" s="25" t="str">
        <f t="shared" si="2"/>
        <v>NewYear_Week</v>
      </c>
      <c r="E38" s="25" t="s">
        <v>231</v>
      </c>
      <c r="F38" s="29">
        <v>770.59407569999996</v>
      </c>
      <c r="G38" s="29">
        <v>0</v>
      </c>
      <c r="H38" s="29">
        <v>770.59407569999996</v>
      </c>
      <c r="J38" s="30">
        <f t="shared" si="3"/>
        <v>4.6779664912729394E-4</v>
      </c>
      <c r="K38" s="30">
        <f t="shared" si="19"/>
        <v>0</v>
      </c>
      <c r="L38" s="30">
        <f t="shared" si="20"/>
        <v>1.4161017849083994E-4</v>
      </c>
      <c r="N38" s="18">
        <f t="shared" si="5"/>
        <v>-4.6779664912729394E-4</v>
      </c>
      <c r="P38" s="61" t="str">
        <f t="shared" si="16"/>
        <v/>
      </c>
      <c r="Q38" s="61" t="str">
        <f t="shared" si="17"/>
        <v/>
      </c>
      <c r="R38" s="61" t="str">
        <f t="shared" si="18"/>
        <v/>
      </c>
      <c r="T38" s="5">
        <f t="shared" si="9"/>
        <v>0</v>
      </c>
      <c r="U38" s="5">
        <f t="shared" si="10"/>
        <v>0</v>
      </c>
      <c r="V38" s="5">
        <f t="shared" si="11"/>
        <v>0</v>
      </c>
      <c r="X38" s="29">
        <f>IFERROR(HLOOKUP($D38,'Support and Spend'!$G$1:$DS$373,372,0),0)</f>
        <v>0</v>
      </c>
      <c r="Y38" s="29">
        <f>IFERROR(HLOOKUP($D38,'Support and Spend'!$G$1:$DS$373,373,0),0)</f>
        <v>0</v>
      </c>
      <c r="Z38" s="29">
        <f t="shared" si="12"/>
        <v>0</v>
      </c>
      <c r="AB38" s="33">
        <f>IFERROR(VLOOKUP($D38,'Support and Spend'!$DX$3:$DY$106,2,0),0)</f>
        <v>0</v>
      </c>
      <c r="AC38" s="63">
        <f>IFERROR(HLOOKUP($AB38,'Support and Spend'!$G$1:$DS$373,372,0),0)</f>
        <v>0</v>
      </c>
      <c r="AD38" s="63">
        <f>IFERROR(HLOOKUP($AB38,'Support and Spend'!$G$1:$DS$373,373,0),0)</f>
        <v>0</v>
      </c>
      <c r="AE38" s="63">
        <f t="shared" si="13"/>
        <v>0</v>
      </c>
      <c r="AG38" s="62">
        <f t="shared" si="14"/>
        <v>0</v>
      </c>
      <c r="AH38" s="62">
        <f t="shared" si="15"/>
        <v>0</v>
      </c>
      <c r="AI38" s="62">
        <f t="shared" si="15"/>
        <v>0</v>
      </c>
    </row>
    <row r="39" spans="1:35" x14ac:dyDescent="0.25">
      <c r="A39" s="35" t="str" cm="1">
        <f t="array" ref="A39">VLOOKUP($D39,'Variable Mapping'!$B$1:$E$193,COLUMN(B:B),0)</f>
        <v>Base</v>
      </c>
      <c r="B39" s="35" t="str" cm="1">
        <f t="array" ref="B39">VLOOKUP($D39,'Variable Mapping'!$B$1:$E$193,COLUMN(C:C),0)</f>
        <v>Macro</v>
      </c>
      <c r="C39" s="35" t="str" cm="1">
        <f t="array" ref="C39">VLOOKUP($D39,'Variable Mapping'!$B$1:$E$193,COLUMN(D:D),0)</f>
        <v>Macro</v>
      </c>
      <c r="D39" s="25" t="str">
        <f t="shared" si="2"/>
        <v>Post_Update_7</v>
      </c>
      <c r="E39" s="25" t="s">
        <v>281</v>
      </c>
      <c r="F39" s="29">
        <v>0</v>
      </c>
      <c r="G39" s="29">
        <v>-7269.9857861</v>
      </c>
      <c r="H39" s="29">
        <v>-7269.9857861</v>
      </c>
      <c r="J39" s="30">
        <f t="shared" si="3"/>
        <v>0</v>
      </c>
      <c r="K39" s="30">
        <f t="shared" si="19"/>
        <v>-1.915991283540356E-3</v>
      </c>
      <c r="L39" s="30">
        <f t="shared" si="20"/>
        <v>-1.3359874118683034E-3</v>
      </c>
      <c r="N39" s="18">
        <f t="shared" si="5"/>
        <v>-4.4133157743930429E-3</v>
      </c>
      <c r="P39" s="61" t="str">
        <f t="shared" si="16"/>
        <v/>
      </c>
      <c r="Q39" s="61" t="str">
        <f t="shared" si="17"/>
        <v/>
      </c>
      <c r="R39" s="61" t="str">
        <f t="shared" si="18"/>
        <v/>
      </c>
      <c r="T39" s="5">
        <f t="shared" si="9"/>
        <v>0</v>
      </c>
      <c r="U39" s="5">
        <f t="shared" si="10"/>
        <v>0</v>
      </c>
      <c r="V39" s="5">
        <f t="shared" si="11"/>
        <v>0</v>
      </c>
      <c r="X39" s="29">
        <f>IFERROR(HLOOKUP($D39,'Support and Spend'!$G$1:$DS$373,372,0),0)</f>
        <v>0</v>
      </c>
      <c r="Y39" s="29">
        <f>IFERROR(HLOOKUP($D39,'Support and Spend'!$G$1:$DS$373,373,0),0)</f>
        <v>0</v>
      </c>
      <c r="Z39" s="29">
        <f t="shared" si="12"/>
        <v>0</v>
      </c>
      <c r="AB39" s="33">
        <f>IFERROR(VLOOKUP($D39,'Support and Spend'!$DX$3:$DY$106,2,0),0)</f>
        <v>0</v>
      </c>
      <c r="AC39" s="63">
        <f>IFERROR(HLOOKUP($AB39,'Support and Spend'!$G$1:$DS$373,372,0),0)</f>
        <v>0</v>
      </c>
      <c r="AD39" s="63">
        <f>IFERROR(HLOOKUP($AB39,'Support and Spend'!$G$1:$DS$373,373,0),0)</f>
        <v>0</v>
      </c>
      <c r="AE39" s="63">
        <f t="shared" si="13"/>
        <v>0</v>
      </c>
      <c r="AG39" s="62">
        <f t="shared" si="14"/>
        <v>0</v>
      </c>
      <c r="AH39" s="62">
        <f t="shared" si="15"/>
        <v>0</v>
      </c>
      <c r="AI39" s="62">
        <f t="shared" si="15"/>
        <v>0</v>
      </c>
    </row>
    <row r="40" spans="1:35" x14ac:dyDescent="0.25">
      <c r="A40" s="35" t="str" cm="1">
        <f t="array" ref="A40">VLOOKUP($D40,'Variable Mapping'!$B$1:$E$193,COLUMN(B:B),0)</f>
        <v>Base</v>
      </c>
      <c r="B40" s="35" t="str" cm="1">
        <f t="array" ref="B40">VLOOKUP($D40,'Variable Mapping'!$B$1:$E$193,COLUMN(C:C),0)</f>
        <v>Macro</v>
      </c>
      <c r="C40" s="35" t="str" cm="1">
        <f t="array" ref="C40">VLOOKUP($D40,'Variable Mapping'!$B$1:$E$193,COLUMN(D:D),0)</f>
        <v>Macro</v>
      </c>
      <c r="D40" s="25" t="str">
        <f t="shared" si="2"/>
        <v>Seasonality_Monday_2019</v>
      </c>
      <c r="E40" s="25" t="s">
        <v>282</v>
      </c>
      <c r="F40" s="29">
        <v>-8046.7148699999989</v>
      </c>
      <c r="G40" s="29">
        <v>0</v>
      </c>
      <c r="H40" s="29">
        <v>-8046.7148699999989</v>
      </c>
      <c r="J40" s="30">
        <f t="shared" si="3"/>
        <v>-4.8848367400818422E-3</v>
      </c>
      <c r="K40" s="30">
        <f t="shared" si="19"/>
        <v>0</v>
      </c>
      <c r="L40" s="30">
        <f t="shared" si="20"/>
        <v>-1.4787250057307908E-3</v>
      </c>
      <c r="N40" s="18">
        <f t="shared" si="5"/>
        <v>4.8848367400818422E-3</v>
      </c>
      <c r="P40" s="61" t="str">
        <f t="shared" si="16"/>
        <v/>
      </c>
      <c r="Q40" s="61" t="str">
        <f t="shared" si="17"/>
        <v/>
      </c>
      <c r="R40" s="61" t="str">
        <f t="shared" si="18"/>
        <v/>
      </c>
      <c r="T40" s="5">
        <f t="shared" si="9"/>
        <v>0</v>
      </c>
      <c r="U40" s="5">
        <f t="shared" si="10"/>
        <v>0</v>
      </c>
      <c r="V40" s="5">
        <f t="shared" si="11"/>
        <v>0</v>
      </c>
      <c r="X40" s="29">
        <f>IFERROR(HLOOKUP($D40,'Support and Spend'!$G$1:$DS$373,372,0),0)</f>
        <v>0</v>
      </c>
      <c r="Y40" s="29">
        <f>IFERROR(HLOOKUP($D40,'Support and Spend'!$G$1:$DS$373,373,0),0)</f>
        <v>0</v>
      </c>
      <c r="Z40" s="29">
        <f t="shared" si="12"/>
        <v>0</v>
      </c>
      <c r="AB40" s="33">
        <f>IFERROR(VLOOKUP($D40,'Support and Spend'!$DX$3:$DY$106,2,0),0)</f>
        <v>0</v>
      </c>
      <c r="AC40" s="63">
        <f>IFERROR(HLOOKUP($AB40,'Support and Spend'!$G$1:$DS$373,372,0),0)</f>
        <v>0</v>
      </c>
      <c r="AD40" s="63">
        <f>IFERROR(HLOOKUP($AB40,'Support and Spend'!$G$1:$DS$373,373,0),0)</f>
        <v>0</v>
      </c>
      <c r="AE40" s="63">
        <f t="shared" si="13"/>
        <v>0</v>
      </c>
      <c r="AG40" s="62">
        <f t="shared" si="14"/>
        <v>0</v>
      </c>
      <c r="AH40" s="62">
        <f t="shared" si="15"/>
        <v>0</v>
      </c>
      <c r="AI40" s="62">
        <f t="shared" si="15"/>
        <v>0</v>
      </c>
    </row>
    <row r="41" spans="1:35" x14ac:dyDescent="0.25">
      <c r="A41" s="35" t="str" cm="1">
        <f t="array" ref="A41">VLOOKUP($D41,'Variable Mapping'!$B$1:$E$193,COLUMN(B:B),0)</f>
        <v>Base</v>
      </c>
      <c r="B41" s="35" t="str" cm="1">
        <f t="array" ref="B41">VLOOKUP($D41,'Variable Mapping'!$B$1:$E$193,COLUMN(C:C),0)</f>
        <v>Macro</v>
      </c>
      <c r="C41" s="35" t="str" cm="1">
        <f t="array" ref="C41">VLOOKUP($D41,'Variable Mapping'!$B$1:$E$193,COLUMN(D:D),0)</f>
        <v>Macro</v>
      </c>
      <c r="D41" s="25" t="str">
        <f t="shared" si="2"/>
        <v>Seasonality_Monday_2020_H1</v>
      </c>
      <c r="E41" s="25" t="s">
        <v>283</v>
      </c>
      <c r="F41" s="29">
        <v>-11590.633956799998</v>
      </c>
      <c r="G41" s="29">
        <v>0</v>
      </c>
      <c r="H41" s="29">
        <v>-11590.633956799998</v>
      </c>
      <c r="J41" s="30">
        <f t="shared" si="3"/>
        <v>-7.0362073849668813E-3</v>
      </c>
      <c r="K41" s="30">
        <f t="shared" si="19"/>
        <v>0</v>
      </c>
      <c r="L41" s="30">
        <f t="shared" si="20"/>
        <v>-2.1299823022301991E-3</v>
      </c>
      <c r="N41" s="18">
        <f t="shared" si="5"/>
        <v>7.0362073849668813E-3</v>
      </c>
      <c r="P41" s="61" t="str">
        <f t="shared" si="16"/>
        <v/>
      </c>
      <c r="Q41" s="61" t="str">
        <f t="shared" si="17"/>
        <v/>
      </c>
      <c r="R41" s="61" t="str">
        <f t="shared" si="18"/>
        <v/>
      </c>
      <c r="T41" s="5">
        <f t="shared" si="9"/>
        <v>0</v>
      </c>
      <c r="U41" s="5">
        <f t="shared" si="10"/>
        <v>0</v>
      </c>
      <c r="V41" s="5">
        <f t="shared" si="11"/>
        <v>0</v>
      </c>
      <c r="X41" s="29">
        <f>IFERROR(HLOOKUP($D41,'Support and Spend'!$G$1:$DS$373,372,0),0)</f>
        <v>0</v>
      </c>
      <c r="Y41" s="29">
        <f>IFERROR(HLOOKUP($D41,'Support and Spend'!$G$1:$DS$373,373,0),0)</f>
        <v>0</v>
      </c>
      <c r="Z41" s="29">
        <f t="shared" si="12"/>
        <v>0</v>
      </c>
      <c r="AB41" s="33">
        <f>IFERROR(VLOOKUP($D41,'Support and Spend'!$DX$3:$DY$106,2,0),0)</f>
        <v>0</v>
      </c>
      <c r="AC41" s="63">
        <f>IFERROR(HLOOKUP($AB41,'Support and Spend'!$G$1:$DS$373,372,0),0)</f>
        <v>0</v>
      </c>
      <c r="AD41" s="63">
        <f>IFERROR(HLOOKUP($AB41,'Support and Spend'!$G$1:$DS$373,373,0),0)</f>
        <v>0</v>
      </c>
      <c r="AE41" s="63">
        <f t="shared" si="13"/>
        <v>0</v>
      </c>
      <c r="AG41" s="62">
        <f t="shared" si="14"/>
        <v>0</v>
      </c>
      <c r="AH41" s="62">
        <f t="shared" si="15"/>
        <v>0</v>
      </c>
      <c r="AI41" s="62">
        <f t="shared" si="15"/>
        <v>0</v>
      </c>
    </row>
    <row r="42" spans="1:35" x14ac:dyDescent="0.25">
      <c r="A42" s="35" t="str" cm="1">
        <f t="array" ref="A42">VLOOKUP($D42,'Variable Mapping'!$B$1:$E$193,COLUMN(B:B),0)</f>
        <v>Base</v>
      </c>
      <c r="B42" s="35" t="str" cm="1">
        <f t="array" ref="B42">VLOOKUP($D42,'Variable Mapping'!$B$1:$E$193,COLUMN(C:C),0)</f>
        <v>Macro</v>
      </c>
      <c r="C42" s="35" t="str" cm="1">
        <f t="array" ref="C42">VLOOKUP($D42,'Variable Mapping'!$B$1:$E$193,COLUMN(D:D),0)</f>
        <v>Macro</v>
      </c>
      <c r="D42" s="25" t="str">
        <f t="shared" si="2"/>
        <v>Seasonality_Monday_H2</v>
      </c>
      <c r="E42" s="25" t="s">
        <v>196</v>
      </c>
      <c r="F42" s="29">
        <v>-3675.4721266000001</v>
      </c>
      <c r="G42" s="29">
        <v>-44105.665519199989</v>
      </c>
      <c r="H42" s="29">
        <v>-47781.137645799987</v>
      </c>
      <c r="J42" s="30">
        <f t="shared" si="3"/>
        <v>-2.2312312007101631E-3</v>
      </c>
      <c r="K42" s="30">
        <f t="shared" si="19"/>
        <v>-1.1623966425231084E-2</v>
      </c>
      <c r="L42" s="30">
        <f t="shared" si="20"/>
        <v>-8.7806221769492487E-3</v>
      </c>
      <c r="N42" s="18">
        <f t="shared" si="5"/>
        <v>-2.454354320781179E-2</v>
      </c>
      <c r="P42" s="61" t="str">
        <f t="shared" si="16"/>
        <v/>
      </c>
      <c r="Q42" s="61" t="str">
        <f t="shared" si="17"/>
        <v/>
      </c>
      <c r="R42" s="61" t="str">
        <f t="shared" si="18"/>
        <v/>
      </c>
      <c r="T42" s="5">
        <f t="shared" si="9"/>
        <v>0</v>
      </c>
      <c r="U42" s="5">
        <f t="shared" si="10"/>
        <v>0</v>
      </c>
      <c r="V42" s="5">
        <f t="shared" si="11"/>
        <v>0</v>
      </c>
      <c r="X42" s="29">
        <f>IFERROR(HLOOKUP($D42,'Support and Spend'!$G$1:$DS$373,372,0),0)</f>
        <v>0</v>
      </c>
      <c r="Y42" s="29">
        <f>IFERROR(HLOOKUP($D42,'Support and Spend'!$G$1:$DS$373,373,0),0)</f>
        <v>0</v>
      </c>
      <c r="Z42" s="29">
        <f t="shared" si="12"/>
        <v>0</v>
      </c>
      <c r="AB42" s="33">
        <f>IFERROR(VLOOKUP($D42,'Support and Spend'!$DX$3:$DY$106,2,0),0)</f>
        <v>0</v>
      </c>
      <c r="AC42" s="63">
        <f>IFERROR(HLOOKUP($AB42,'Support and Spend'!$G$1:$DS$373,372,0),0)</f>
        <v>0</v>
      </c>
      <c r="AD42" s="63">
        <f>IFERROR(HLOOKUP($AB42,'Support and Spend'!$G$1:$DS$373,373,0),0)</f>
        <v>0</v>
      </c>
      <c r="AE42" s="63">
        <f t="shared" si="13"/>
        <v>0</v>
      </c>
      <c r="AG42" s="62">
        <f t="shared" si="14"/>
        <v>0</v>
      </c>
      <c r="AH42" s="62">
        <f t="shared" si="15"/>
        <v>0</v>
      </c>
      <c r="AI42" s="62">
        <f t="shared" si="15"/>
        <v>0</v>
      </c>
    </row>
    <row r="43" spans="1:35" x14ac:dyDescent="0.25">
      <c r="A43" s="35" t="str" cm="1">
        <f t="array" ref="A43">VLOOKUP($D43,'Variable Mapping'!$B$1:$E$193,COLUMN(B:B),0)</f>
        <v>Game Updates</v>
      </c>
      <c r="B43" s="35" t="str" cm="1">
        <f t="array" ref="B43">VLOOKUP($D43,'Variable Mapping'!$B$1:$E$193,COLUMN(C:C),0)</f>
        <v>Game Updates</v>
      </c>
      <c r="C43" s="35" t="str" cm="1">
        <f t="array" ref="C43">VLOOKUP($D43,'Variable Mapping'!$B$1:$E$193,COLUMN(D:D),0)</f>
        <v>Version of Content</v>
      </c>
      <c r="D43" s="25" t="str">
        <f t="shared" si="2"/>
        <v>Theme_New_Easter_Pass_Fetter_Hero_One</v>
      </c>
      <c r="E43" s="25" t="s">
        <v>197</v>
      </c>
      <c r="F43" s="29">
        <v>52634.075491200005</v>
      </c>
      <c r="G43" s="29">
        <v>0</v>
      </c>
      <c r="H43" s="29">
        <v>52634.075491200005</v>
      </c>
      <c r="J43" s="30">
        <f t="shared" si="3"/>
        <v>3.1952028858163714E-2</v>
      </c>
      <c r="K43" s="30">
        <f t="shared" si="19"/>
        <v>0</v>
      </c>
      <c r="L43" s="30">
        <f t="shared" si="20"/>
        <v>9.6724346319928215E-3</v>
      </c>
      <c r="N43" s="18">
        <f t="shared" si="5"/>
        <v>-3.1952028858163714E-2</v>
      </c>
      <c r="P43" s="61" t="str">
        <f t="shared" si="16"/>
        <v/>
      </c>
      <c r="Q43" s="61" t="str">
        <f t="shared" si="17"/>
        <v/>
      </c>
      <c r="R43" s="61" t="str">
        <f t="shared" si="18"/>
        <v/>
      </c>
      <c r="T43" s="5">
        <f t="shared" si="9"/>
        <v>52634.075491200005</v>
      </c>
      <c r="U43" s="5">
        <f t="shared" si="10"/>
        <v>0</v>
      </c>
      <c r="V43" s="5">
        <f t="shared" si="11"/>
        <v>52634.075491200005</v>
      </c>
      <c r="X43" s="29">
        <f>IFERROR(HLOOKUP($D43,'Support and Spend'!$G$1:$DS$373,372,0),0)</f>
        <v>1</v>
      </c>
      <c r="Y43" s="29">
        <f>IFERROR(HLOOKUP($D43,'Support and Spend'!$G$1:$DS$373,373,0),0)</f>
        <v>0</v>
      </c>
      <c r="Z43" s="29">
        <f t="shared" si="12"/>
        <v>1</v>
      </c>
      <c r="AB43" s="33">
        <f>IFERROR(VLOOKUP($D43,'Support and Spend'!$DX$3:$DY$106,2,0),0)</f>
        <v>0</v>
      </c>
      <c r="AC43" s="63">
        <f>IFERROR(HLOOKUP($AB43,'Support and Spend'!$G$1:$DS$373,372,0),0)</f>
        <v>0</v>
      </c>
      <c r="AD43" s="63">
        <f>IFERROR(HLOOKUP($AB43,'Support and Spend'!$G$1:$DS$373,373,0),0)</f>
        <v>0</v>
      </c>
      <c r="AE43" s="63">
        <f t="shared" si="13"/>
        <v>0</v>
      </c>
      <c r="AG43" s="62">
        <f t="shared" si="14"/>
        <v>0</v>
      </c>
      <c r="AH43" s="62">
        <f t="shared" si="15"/>
        <v>0</v>
      </c>
      <c r="AI43" s="62">
        <f t="shared" si="15"/>
        <v>0</v>
      </c>
    </row>
    <row r="44" spans="1:35" x14ac:dyDescent="0.25">
      <c r="A44" s="35" t="str" cm="1">
        <f t="array" ref="A44">VLOOKUP($D44,'Variable Mapping'!$B$1:$E$193,COLUMN(B:B),0)</f>
        <v>Base</v>
      </c>
      <c r="B44" s="35" t="str" cm="1">
        <f t="array" ref="B44">VLOOKUP($D44,'Variable Mapping'!$B$1:$E$193,COLUMN(C:C),0)</f>
        <v>Macro</v>
      </c>
      <c r="C44" s="35" t="str" cm="1">
        <f t="array" ref="C44">VLOOKUP($D44,'Variable Mapping'!$B$1:$E$193,COLUMN(D:D),0)</f>
        <v>US Presidential Election</v>
      </c>
      <c r="D44" s="25" t="str">
        <f t="shared" si="2"/>
        <v>US_Elections_Google_Trend</v>
      </c>
      <c r="E44" s="25" t="s">
        <v>198</v>
      </c>
      <c r="F44" s="29">
        <v>2141.8788696000001</v>
      </c>
      <c r="G44" s="29">
        <v>51048.113057699964</v>
      </c>
      <c r="H44" s="29">
        <v>53189.991927299961</v>
      </c>
      <c r="J44" s="30">
        <f t="shared" si="3"/>
        <v>1.300248457172815E-3</v>
      </c>
      <c r="K44" s="30">
        <f t="shared" si="19"/>
        <v>1.3453635610504397E-2</v>
      </c>
      <c r="L44" s="30">
        <f t="shared" si="20"/>
        <v>9.7745940285215247E-3</v>
      </c>
      <c r="N44" s="18">
        <f t="shared" si="5"/>
        <v>2.9689006438111485E-2</v>
      </c>
      <c r="P44" s="61" t="str">
        <f t="shared" si="16"/>
        <v/>
      </c>
      <c r="Q44" s="61" t="str">
        <f t="shared" si="17"/>
        <v/>
      </c>
      <c r="R44" s="61" t="str">
        <f t="shared" si="18"/>
        <v/>
      </c>
      <c r="T44" s="5">
        <f t="shared" si="9"/>
        <v>356.97981160000001</v>
      </c>
      <c r="U44" s="5">
        <f t="shared" si="10"/>
        <v>356.97981159230744</v>
      </c>
      <c r="V44" s="5">
        <f t="shared" si="11"/>
        <v>356.97981159261718</v>
      </c>
      <c r="X44" s="29">
        <f>IFERROR(HLOOKUP($D44,'Support and Spend'!$G$1:$DS$373,372,0),0)</f>
        <v>6</v>
      </c>
      <c r="Y44" s="29">
        <f>IFERROR(HLOOKUP($D44,'Support and Spend'!$G$1:$DS$373,373,0),0)</f>
        <v>143</v>
      </c>
      <c r="Z44" s="29">
        <f t="shared" si="12"/>
        <v>149</v>
      </c>
      <c r="AB44" s="33">
        <f>IFERROR(VLOOKUP($D44,'Support and Spend'!$DX$3:$DY$106,2,0),0)</f>
        <v>0</v>
      </c>
      <c r="AC44" s="63">
        <f>IFERROR(HLOOKUP($AB44,'Support and Spend'!$G$1:$DS$373,372,0),0)</f>
        <v>0</v>
      </c>
      <c r="AD44" s="63">
        <f>IFERROR(HLOOKUP($AB44,'Support and Spend'!$G$1:$DS$373,373,0),0)</f>
        <v>0</v>
      </c>
      <c r="AE44" s="63">
        <f t="shared" si="13"/>
        <v>0</v>
      </c>
      <c r="AG44" s="62">
        <f t="shared" si="14"/>
        <v>0</v>
      </c>
      <c r="AH44" s="62">
        <f t="shared" si="15"/>
        <v>0</v>
      </c>
      <c r="AI44" s="62">
        <f t="shared" si="15"/>
        <v>0</v>
      </c>
    </row>
    <row r="45" spans="1:35" x14ac:dyDescent="0.25">
      <c r="A45" s="35" t="str" cm="1">
        <f t="array" ref="A45">VLOOKUP($D45,'Variable Mapping'!$B$1:$E$193,COLUMN(B:B),0)</f>
        <v>Game Updates</v>
      </c>
      <c r="B45" s="35" t="str" cm="1">
        <f t="array" ref="B45">VLOOKUP($D45,'Variable Mapping'!$B$1:$E$193,COLUMN(C:C),0)</f>
        <v>Game Updates</v>
      </c>
      <c r="C45" s="35" t="str" cm="1">
        <f t="array" ref="C45">VLOOKUP($D45,'Variable Mapping'!$B$1:$E$193,COLUMN(D:D),0)</f>
        <v>Version of Content</v>
      </c>
      <c r="D45" s="25" t="str">
        <f t="shared" ref="D45:D60" si="21">RIGHT(E45,LEN(E45)-7)</f>
        <v>Version_New_Char</v>
      </c>
      <c r="E45" s="25" t="s">
        <v>199</v>
      </c>
      <c r="F45" s="29">
        <v>0</v>
      </c>
      <c r="G45" s="29">
        <v>2164.7721458000001</v>
      </c>
      <c r="H45" s="29">
        <v>2164.7721458000001</v>
      </c>
      <c r="J45" s="30">
        <f t="shared" si="3"/>
        <v>0</v>
      </c>
      <c r="K45" s="30">
        <f t="shared" si="19"/>
        <v>5.7052168797001011E-4</v>
      </c>
      <c r="L45" s="30">
        <f t="shared" si="20"/>
        <v>3.9781485431258505E-4</v>
      </c>
      <c r="N45" s="18">
        <f t="shared" si="5"/>
        <v>1.3141460437642732E-3</v>
      </c>
      <c r="P45" s="61" t="str">
        <f t="shared" si="16"/>
        <v/>
      </c>
      <c r="Q45" s="61" t="str">
        <f t="shared" si="17"/>
        <v/>
      </c>
      <c r="R45" s="61" t="str">
        <f t="shared" si="18"/>
        <v/>
      </c>
      <c r="T45" s="5">
        <f t="shared" si="9"/>
        <v>0</v>
      </c>
      <c r="U45" s="5">
        <f t="shared" si="10"/>
        <v>0</v>
      </c>
      <c r="V45" s="5">
        <f t="shared" si="11"/>
        <v>0</v>
      </c>
      <c r="X45" s="29">
        <f>IFERROR(HLOOKUP($D45,'Support and Spend'!$G$1:$DS$373,372,0),0)</f>
        <v>0</v>
      </c>
      <c r="Y45" s="29">
        <f>IFERROR(HLOOKUP($D45,'Support and Spend'!$G$1:$DS$373,373,0),0)</f>
        <v>0</v>
      </c>
      <c r="Z45" s="29">
        <f t="shared" si="12"/>
        <v>0</v>
      </c>
      <c r="AB45" s="33">
        <f>IFERROR(VLOOKUP($D45,'Support and Spend'!$DX$3:$DY$106,2,0),0)</f>
        <v>0</v>
      </c>
      <c r="AC45" s="63">
        <f>IFERROR(HLOOKUP($AB45,'Support and Spend'!$G$1:$DS$373,372,0),0)</f>
        <v>0</v>
      </c>
      <c r="AD45" s="63">
        <f>IFERROR(HLOOKUP($AB45,'Support and Spend'!$G$1:$DS$373,373,0),0)</f>
        <v>0</v>
      </c>
      <c r="AE45" s="63">
        <f t="shared" si="13"/>
        <v>0</v>
      </c>
      <c r="AG45" s="62">
        <f t="shared" si="14"/>
        <v>0</v>
      </c>
      <c r="AH45" s="62">
        <f t="shared" si="15"/>
        <v>0</v>
      </c>
      <c r="AI45" s="62">
        <f t="shared" si="15"/>
        <v>0</v>
      </c>
    </row>
    <row r="46" spans="1:35" x14ac:dyDescent="0.25">
      <c r="A46" s="35" t="str" cm="1">
        <f t="array" ref="A46">VLOOKUP($D46,'Variable Mapping'!$B$1:$E$193,COLUMN(B:B),0)</f>
        <v>Game Updates</v>
      </c>
      <c r="B46" s="35" t="str" cm="1">
        <f t="array" ref="B46">VLOOKUP($D46,'Variable Mapping'!$B$1:$E$193,COLUMN(C:C),0)</f>
        <v>Game Updates</v>
      </c>
      <c r="C46" s="35" t="str" cm="1">
        <f t="array" ref="C46">VLOOKUP($D46,'Variable Mapping'!$B$1:$E$193,COLUMN(D:D),0)</f>
        <v>Game Updates</v>
      </c>
      <c r="D46" s="25" t="str">
        <f t="shared" si="21"/>
        <v>Version_New_Char_1</v>
      </c>
      <c r="E46" s="25" t="s">
        <v>236</v>
      </c>
      <c r="F46" s="29">
        <v>0</v>
      </c>
      <c r="G46" s="29">
        <v>10650.523144799999</v>
      </c>
      <c r="H46" s="29">
        <v>10650.523144799999</v>
      </c>
      <c r="J46" s="30">
        <f t="shared" si="3"/>
        <v>0</v>
      </c>
      <c r="K46" s="30">
        <f t="shared" si="19"/>
        <v>2.8069256407072881E-3</v>
      </c>
      <c r="L46" s="30">
        <f t="shared" si="20"/>
        <v>1.9572204499313023E-3</v>
      </c>
      <c r="N46" s="18">
        <f t="shared" si="5"/>
        <v>6.4655039478006323E-3</v>
      </c>
      <c r="P46" s="61" t="str">
        <f t="shared" si="16"/>
        <v/>
      </c>
      <c r="Q46" s="61" t="str">
        <f t="shared" si="17"/>
        <v/>
      </c>
      <c r="R46" s="61" t="str">
        <f t="shared" si="18"/>
        <v/>
      </c>
      <c r="T46" s="5">
        <f t="shared" si="9"/>
        <v>0</v>
      </c>
      <c r="U46" s="5">
        <f t="shared" si="10"/>
        <v>0</v>
      </c>
      <c r="V46" s="5">
        <f t="shared" si="11"/>
        <v>0</v>
      </c>
      <c r="X46" s="29">
        <f>IFERROR(HLOOKUP($D46,'Support and Spend'!$G$1:$DS$373,372,0),0)</f>
        <v>0</v>
      </c>
      <c r="Y46" s="29">
        <f>IFERROR(HLOOKUP($D46,'Support and Spend'!$G$1:$DS$373,373,0),0)</f>
        <v>0</v>
      </c>
      <c r="Z46" s="29">
        <f t="shared" si="12"/>
        <v>0</v>
      </c>
      <c r="AB46" s="33">
        <f>IFERROR(VLOOKUP($D46,'Support and Spend'!$DX$3:$DY$106,2,0),0)</f>
        <v>0</v>
      </c>
      <c r="AC46" s="63">
        <f>IFERROR(HLOOKUP($AB46,'Support and Spend'!$G$1:$DS$373,372,0),0)</f>
        <v>0</v>
      </c>
      <c r="AD46" s="63">
        <f>IFERROR(HLOOKUP($AB46,'Support and Spend'!$G$1:$DS$373,373,0),0)</f>
        <v>0</v>
      </c>
      <c r="AE46" s="63">
        <f t="shared" si="13"/>
        <v>0</v>
      </c>
      <c r="AG46" s="62">
        <f t="shared" si="14"/>
        <v>0</v>
      </c>
      <c r="AH46" s="62">
        <f t="shared" si="15"/>
        <v>0</v>
      </c>
      <c r="AI46" s="62">
        <f t="shared" si="15"/>
        <v>0</v>
      </c>
    </row>
    <row r="47" spans="1:35" x14ac:dyDescent="0.25">
      <c r="A47" s="35" t="str" cm="1">
        <f t="array" ref="A47">VLOOKUP($D47,'Variable Mapping'!$B$1:$E$193,COLUMN(B:B),0)</f>
        <v>Media</v>
      </c>
      <c r="B47" s="35" t="str" cm="1">
        <f t="array" ref="B47">VLOOKUP($D47,'Variable Mapping'!$B$1:$E$193,COLUMN(C:C),0)</f>
        <v>YouTube</v>
      </c>
      <c r="C47" s="35" t="str" cm="1">
        <f t="array" ref="C47">VLOOKUP($D47,'Variable Mapping'!$B$1:$E$193,COLUMN(D:D),0)</f>
        <v>YouTube</v>
      </c>
      <c r="D47" s="25" t="str">
        <f t="shared" si="21"/>
        <v>YouTube_Impressions</v>
      </c>
      <c r="E47" s="25" t="s">
        <v>200</v>
      </c>
      <c r="F47" s="29">
        <v>25563.614898799999</v>
      </c>
      <c r="G47" s="29">
        <v>209887.89070829994</v>
      </c>
      <c r="H47" s="29">
        <v>235451.50560709994</v>
      </c>
      <c r="J47" s="30">
        <f t="shared" si="3"/>
        <v>1.5518641741926395E-2</v>
      </c>
      <c r="K47" s="30">
        <f t="shared" si="19"/>
        <v>5.531556469981825E-2</v>
      </c>
      <c r="L47" s="30">
        <f t="shared" si="20"/>
        <v>4.3268344237750056E-2</v>
      </c>
      <c r="N47" s="18">
        <f t="shared" si="5"/>
        <v>0.11189584931362483</v>
      </c>
      <c r="P47" s="61">
        <f t="shared" si="16"/>
        <v>2.223276825686173</v>
      </c>
      <c r="Q47" s="61">
        <f t="shared" si="17"/>
        <v>2.2020213677460903</v>
      </c>
      <c r="R47" s="61">
        <f t="shared" si="18"/>
        <v>2.2043094428764047</v>
      </c>
      <c r="T47" s="5">
        <f t="shared" si="9"/>
        <v>6.6257552769295883E-3</v>
      </c>
      <c r="U47" s="5">
        <f t="shared" si="10"/>
        <v>7.5894578304382563E-3</v>
      </c>
      <c r="V47" s="5">
        <f t="shared" si="11"/>
        <v>7.4714707342062132E-3</v>
      </c>
      <c r="X47" s="29">
        <f>IFERROR(HLOOKUP($D47,'Support and Spend'!$G$1:$DS$373,372,0),0)</f>
        <v>3858219</v>
      </c>
      <c r="Y47" s="29">
        <f>IFERROR(HLOOKUP($D47,'Support and Spend'!$G$1:$DS$373,373,0),0)</f>
        <v>27655189</v>
      </c>
      <c r="Z47" s="29">
        <f t="shared" si="12"/>
        <v>31513408</v>
      </c>
      <c r="AB47" s="33" t="str">
        <f>IFERROR(VLOOKUP($D47,'Support and Spend'!$DX$3:$DY$106,2,0),0)</f>
        <v>YouTube Spend</v>
      </c>
      <c r="AC47" s="63">
        <f>IFERROR(HLOOKUP($AB47,'Support and Spend'!$G$1:$DS$373,372,0),0)</f>
        <v>11498.170000000006</v>
      </c>
      <c r="AD47" s="63">
        <f>IFERROR(HLOOKUP($AB47,'Support and Spend'!$G$1:$DS$373,373,0),0)</f>
        <v>95316.009999999966</v>
      </c>
      <c r="AE47" s="63">
        <f t="shared" si="13"/>
        <v>106814.17999999996</v>
      </c>
      <c r="AG47" s="62">
        <f t="shared" si="14"/>
        <v>2.9801755680535513</v>
      </c>
      <c r="AH47" s="62">
        <f t="shared" si="15"/>
        <v>3.4465868231817169</v>
      </c>
      <c r="AI47" s="62">
        <f t="shared" si="15"/>
        <v>3.3894836128164862</v>
      </c>
    </row>
    <row r="48" spans="1:35" x14ac:dyDescent="0.25">
      <c r="A48" s="35" t="str" cm="1">
        <f t="array" ref="A48">VLOOKUP($D48,'Variable Mapping'!$B$1:$E$193,COLUMN(B:B),0)</f>
        <v>Game Updates</v>
      </c>
      <c r="B48" s="35" t="str" cm="1">
        <f t="array" ref="B48">VLOOKUP($D48,'Variable Mapping'!$B$1:$E$193,COLUMN(C:C),0)</f>
        <v>Game Updates</v>
      </c>
      <c r="C48" s="35" t="str" cm="1">
        <f t="array" ref="C48">VLOOKUP($D48,'Variable Mapping'!$B$1:$E$193,COLUMN(D:D),0)</f>
        <v>Game Updates</v>
      </c>
      <c r="D48" s="25" t="str">
        <f t="shared" si="21"/>
        <v>Game_Update_38</v>
      </c>
      <c r="E48" s="25" t="s">
        <v>339</v>
      </c>
      <c r="F48" s="29">
        <v>1878.2928754999998</v>
      </c>
      <c r="G48" s="29">
        <v>0</v>
      </c>
      <c r="H48" s="29">
        <v>1878.2928754999998</v>
      </c>
      <c r="J48" s="30">
        <f t="shared" si="3"/>
        <v>1.1402360087448171E-3</v>
      </c>
      <c r="K48" s="30">
        <f t="shared" si="19"/>
        <v>0</v>
      </c>
      <c r="L48" s="30">
        <f t="shared" si="20"/>
        <v>3.4516926322851563E-4</v>
      </c>
      <c r="N48" s="18">
        <f t="shared" si="5"/>
        <v>-1.1402360087448171E-3</v>
      </c>
      <c r="P48" s="61" t="str">
        <f t="shared" si="16"/>
        <v/>
      </c>
      <c r="Q48" s="61" t="str">
        <f t="shared" si="17"/>
        <v/>
      </c>
      <c r="R48" s="61" t="str">
        <f t="shared" si="18"/>
        <v/>
      </c>
      <c r="T48" s="5">
        <f t="shared" si="9"/>
        <v>0</v>
      </c>
      <c r="U48" s="5">
        <f t="shared" si="10"/>
        <v>0</v>
      </c>
      <c r="V48" s="5">
        <f t="shared" si="11"/>
        <v>0</v>
      </c>
      <c r="X48" s="29">
        <f>IFERROR(HLOOKUP($D48,'Support and Spend'!$G$1:$DS$373,372,0),0)</f>
        <v>0</v>
      </c>
      <c r="Y48" s="29">
        <f>IFERROR(HLOOKUP($D48,'Support and Spend'!$G$1:$DS$373,373,0),0)</f>
        <v>0</v>
      </c>
      <c r="Z48" s="29">
        <f t="shared" si="12"/>
        <v>0</v>
      </c>
      <c r="AB48" s="33">
        <f>IFERROR(VLOOKUP($D48,'Support and Spend'!$DX$3:$DY$106,2,0),0)</f>
        <v>0</v>
      </c>
      <c r="AC48" s="63">
        <f>IFERROR(HLOOKUP($AB48,'Support and Spend'!$G$1:$DS$373,372,0),0)</f>
        <v>0</v>
      </c>
      <c r="AD48" s="63">
        <f>IFERROR(HLOOKUP($AB48,'Support and Spend'!$G$1:$DS$373,373,0),0)</f>
        <v>0</v>
      </c>
      <c r="AE48" s="63">
        <f t="shared" si="13"/>
        <v>0</v>
      </c>
      <c r="AG48" s="62">
        <f t="shared" si="14"/>
        <v>0</v>
      </c>
      <c r="AH48" s="62">
        <f t="shared" si="15"/>
        <v>0</v>
      </c>
      <c r="AI48" s="62">
        <f t="shared" si="15"/>
        <v>0</v>
      </c>
    </row>
    <row r="49" spans="1:35" x14ac:dyDescent="0.25">
      <c r="A49" s="35" t="str" cm="1">
        <f t="array" ref="A49">VLOOKUP($D49,'Variable Mapping'!$B$1:$E$193,COLUMN(B:B),0)</f>
        <v>Game Updates</v>
      </c>
      <c r="B49" s="35" t="str" cm="1">
        <f t="array" ref="B49">VLOOKUP($D49,'Variable Mapping'!$B$1:$E$193,COLUMN(C:C),0)</f>
        <v>Game Updates</v>
      </c>
      <c r="C49" s="35" t="str" cm="1">
        <f t="array" ref="C49">VLOOKUP($D49,'Variable Mapping'!$B$1:$E$193,COLUMN(D:D),0)</f>
        <v>Game Updates</v>
      </c>
      <c r="D49" s="25" t="str">
        <f t="shared" si="21"/>
        <v>Game_Update_39</v>
      </c>
      <c r="E49" s="25" t="s">
        <v>340</v>
      </c>
      <c r="F49" s="29">
        <v>7574.6321351999995</v>
      </c>
      <c r="G49" s="29">
        <v>0</v>
      </c>
      <c r="H49" s="29">
        <v>7574.6321351999995</v>
      </c>
      <c r="J49" s="30">
        <f t="shared" si="3"/>
        <v>4.5982543117784828E-3</v>
      </c>
      <c r="K49" s="30">
        <f t="shared" si="19"/>
        <v>0</v>
      </c>
      <c r="L49" s="30">
        <f t="shared" si="20"/>
        <v>1.3919715223527304E-3</v>
      </c>
      <c r="N49" s="18">
        <f t="shared" si="5"/>
        <v>-4.5982543117784828E-3</v>
      </c>
      <c r="P49" s="61" t="str">
        <f t="shared" si="16"/>
        <v/>
      </c>
      <c r="Q49" s="61" t="str">
        <f t="shared" si="17"/>
        <v/>
      </c>
      <c r="R49" s="61" t="str">
        <f t="shared" si="18"/>
        <v/>
      </c>
      <c r="T49" s="5">
        <f t="shared" si="9"/>
        <v>0</v>
      </c>
      <c r="U49" s="5">
        <f t="shared" si="10"/>
        <v>0</v>
      </c>
      <c r="V49" s="5">
        <f t="shared" si="11"/>
        <v>0</v>
      </c>
      <c r="X49" s="29">
        <f>IFERROR(HLOOKUP($D49,'Support and Spend'!$G$1:$DS$373,372,0),0)</f>
        <v>0</v>
      </c>
      <c r="Y49" s="29">
        <f>IFERROR(HLOOKUP($D49,'Support and Spend'!$G$1:$DS$373,373,0),0)</f>
        <v>0</v>
      </c>
      <c r="Z49" s="29">
        <f t="shared" si="12"/>
        <v>0</v>
      </c>
      <c r="AB49" s="33">
        <f>IFERROR(VLOOKUP($D49,'Support and Spend'!$DX$3:$DY$106,2,0),0)</f>
        <v>0</v>
      </c>
      <c r="AC49" s="63">
        <f>IFERROR(HLOOKUP($AB49,'Support and Spend'!$G$1:$DS$373,372,0),0)</f>
        <v>0</v>
      </c>
      <c r="AD49" s="63">
        <f>IFERROR(HLOOKUP($AB49,'Support and Spend'!$G$1:$DS$373,373,0),0)</f>
        <v>0</v>
      </c>
      <c r="AE49" s="63">
        <f t="shared" si="13"/>
        <v>0</v>
      </c>
      <c r="AG49" s="62">
        <f t="shared" si="14"/>
        <v>0</v>
      </c>
      <c r="AH49" s="62">
        <f t="shared" si="15"/>
        <v>0</v>
      </c>
      <c r="AI49" s="62">
        <f t="shared" si="15"/>
        <v>0</v>
      </c>
    </row>
    <row r="50" spans="1:35" x14ac:dyDescent="0.25">
      <c r="A50" s="35" t="str" cm="1">
        <f t="array" ref="A50">VLOOKUP($D50,'Variable Mapping'!$B$1:$E$193,COLUMN(B:B),0)</f>
        <v>Game Updates</v>
      </c>
      <c r="B50" s="35" t="str" cm="1">
        <f t="array" ref="B50">VLOOKUP($D50,'Variable Mapping'!$B$1:$E$193,COLUMN(C:C),0)</f>
        <v>Game Updates</v>
      </c>
      <c r="C50" s="35" t="str" cm="1">
        <f t="array" ref="C50">VLOOKUP($D50,'Variable Mapping'!$B$1:$E$193,COLUMN(D:D),0)</f>
        <v>Game Updates</v>
      </c>
      <c r="D50" s="25" t="str">
        <f t="shared" si="21"/>
        <v>Game_Update_40</v>
      </c>
      <c r="E50" s="25" t="s">
        <v>341</v>
      </c>
      <c r="F50" s="29">
        <v>2112.1739481999998</v>
      </c>
      <c r="G50" s="29">
        <v>0</v>
      </c>
      <c r="H50" s="29">
        <v>2112.1739481999998</v>
      </c>
      <c r="J50" s="30">
        <f t="shared" si="3"/>
        <v>1.2822157949298734E-3</v>
      </c>
      <c r="K50" s="30">
        <f t="shared" si="19"/>
        <v>0</v>
      </c>
      <c r="L50" s="30">
        <f t="shared" si="20"/>
        <v>3.8814901287243848E-4</v>
      </c>
      <c r="N50" s="18">
        <f t="shared" si="5"/>
        <v>-1.2822157949298734E-3</v>
      </c>
      <c r="P50" s="61" t="str">
        <f t="shared" si="16"/>
        <v/>
      </c>
      <c r="Q50" s="61" t="str">
        <f t="shared" si="17"/>
        <v/>
      </c>
      <c r="R50" s="61" t="str">
        <f t="shared" si="18"/>
        <v/>
      </c>
      <c r="T50" s="5">
        <f t="shared" si="9"/>
        <v>0</v>
      </c>
      <c r="U50" s="5">
        <f t="shared" si="10"/>
        <v>0</v>
      </c>
      <c r="V50" s="5">
        <f t="shared" si="11"/>
        <v>0</v>
      </c>
      <c r="X50" s="29">
        <f>IFERROR(HLOOKUP($D50,'Support and Spend'!$G$1:$DS$373,372,0),0)</f>
        <v>0</v>
      </c>
      <c r="Y50" s="29">
        <f>IFERROR(HLOOKUP($D50,'Support and Spend'!$G$1:$DS$373,373,0),0)</f>
        <v>0</v>
      </c>
      <c r="Z50" s="29">
        <f t="shared" si="12"/>
        <v>0</v>
      </c>
      <c r="AB50" s="33">
        <f>IFERROR(VLOOKUP($D50,'Support and Spend'!$DX$3:$DY$106,2,0),0)</f>
        <v>0</v>
      </c>
      <c r="AC50" s="63">
        <f>IFERROR(HLOOKUP($AB50,'Support and Spend'!$G$1:$DS$373,372,0),0)</f>
        <v>0</v>
      </c>
      <c r="AD50" s="63">
        <f>IFERROR(HLOOKUP($AB50,'Support and Spend'!$G$1:$DS$373,373,0),0)</f>
        <v>0</v>
      </c>
      <c r="AE50" s="63">
        <f t="shared" si="13"/>
        <v>0</v>
      </c>
      <c r="AG50" s="62">
        <f t="shared" si="14"/>
        <v>0</v>
      </c>
      <c r="AH50" s="62">
        <f t="shared" si="15"/>
        <v>0</v>
      </c>
      <c r="AI50" s="62">
        <f t="shared" si="15"/>
        <v>0</v>
      </c>
    </row>
    <row r="51" spans="1:35" x14ac:dyDescent="0.25">
      <c r="A51" s="35" t="str" cm="1">
        <f t="array" ref="A51">VLOOKUP($D51,'Variable Mapping'!$B$1:$E$193,COLUMN(B:B),0)</f>
        <v>Game Updates</v>
      </c>
      <c r="B51" s="35" t="str" cm="1">
        <f t="array" ref="B51">VLOOKUP($D51,'Variable Mapping'!$B$1:$E$193,COLUMN(C:C),0)</f>
        <v>Game Updates</v>
      </c>
      <c r="C51" s="35" t="str" cm="1">
        <f t="array" ref="C51">VLOOKUP($D51,'Variable Mapping'!$B$1:$E$193,COLUMN(D:D),0)</f>
        <v>Game Updates</v>
      </c>
      <c r="D51" s="25" t="str">
        <f t="shared" si="21"/>
        <v>Game_Update_41</v>
      </c>
      <c r="E51" s="25" t="s">
        <v>342</v>
      </c>
      <c r="F51" s="29">
        <v>1050.3104989000001</v>
      </c>
      <c r="G51" s="29">
        <v>0</v>
      </c>
      <c r="H51" s="29">
        <v>1050.3104989000001</v>
      </c>
      <c r="J51" s="30">
        <f t="shared" si="3"/>
        <v>6.3760123185779176E-4</v>
      </c>
      <c r="K51" s="30">
        <f t="shared" si="19"/>
        <v>0</v>
      </c>
      <c r="L51" s="30">
        <f t="shared" si="20"/>
        <v>1.93012977792391E-4</v>
      </c>
      <c r="N51" s="18">
        <f t="shared" si="5"/>
        <v>-6.3760123185779176E-4</v>
      </c>
      <c r="P51" s="61" t="str">
        <f t="shared" si="16"/>
        <v/>
      </c>
      <c r="Q51" s="61" t="str">
        <f t="shared" si="17"/>
        <v/>
      </c>
      <c r="R51" s="61" t="str">
        <f t="shared" si="18"/>
        <v/>
      </c>
      <c r="T51" s="5">
        <f t="shared" si="9"/>
        <v>0</v>
      </c>
      <c r="U51" s="5">
        <f t="shared" si="10"/>
        <v>0</v>
      </c>
      <c r="V51" s="5">
        <f t="shared" si="11"/>
        <v>0</v>
      </c>
      <c r="X51" s="29">
        <f>IFERROR(HLOOKUP($D51,'Support and Spend'!$G$1:$DS$373,372,0),0)</f>
        <v>0</v>
      </c>
      <c r="Y51" s="29">
        <f>IFERROR(HLOOKUP($D51,'Support and Spend'!$G$1:$DS$373,373,0),0)</f>
        <v>0</v>
      </c>
      <c r="Z51" s="29">
        <f t="shared" si="12"/>
        <v>0</v>
      </c>
      <c r="AB51" s="33">
        <f>IFERROR(VLOOKUP($D51,'Support and Spend'!$DX$3:$DY$106,2,0),0)</f>
        <v>0</v>
      </c>
      <c r="AC51" s="63">
        <f>IFERROR(HLOOKUP($AB51,'Support and Spend'!$G$1:$DS$373,372,0),0)</f>
        <v>0</v>
      </c>
      <c r="AD51" s="63">
        <f>IFERROR(HLOOKUP($AB51,'Support and Spend'!$G$1:$DS$373,373,0),0)</f>
        <v>0</v>
      </c>
      <c r="AE51" s="63">
        <f t="shared" si="13"/>
        <v>0</v>
      </c>
      <c r="AG51" s="62">
        <f t="shared" si="14"/>
        <v>0</v>
      </c>
      <c r="AH51" s="62">
        <f t="shared" si="15"/>
        <v>0</v>
      </c>
      <c r="AI51" s="62">
        <f t="shared" si="15"/>
        <v>0</v>
      </c>
    </row>
    <row r="52" spans="1:35" x14ac:dyDescent="0.25">
      <c r="A52" s="35" t="str" cm="1">
        <f t="array" ref="A52">VLOOKUP($D52,'Variable Mapping'!$B$1:$E$193,COLUMN(B:B),0)</f>
        <v>Game Updates</v>
      </c>
      <c r="B52" s="35" t="str" cm="1">
        <f t="array" ref="B52">VLOOKUP($D52,'Variable Mapping'!$B$1:$E$193,COLUMN(C:C),0)</f>
        <v>Game Updates</v>
      </c>
      <c r="C52" s="35" t="str" cm="1">
        <f t="array" ref="C52">VLOOKUP($D52,'Variable Mapping'!$B$1:$E$193,COLUMN(D:D),0)</f>
        <v>Game Updates</v>
      </c>
      <c r="D52" s="25" t="str">
        <f t="shared" si="21"/>
        <v>Game_Update_42</v>
      </c>
      <c r="E52" s="25" t="s">
        <v>343</v>
      </c>
      <c r="F52" s="29">
        <v>1289.9540505</v>
      </c>
      <c r="G52" s="29">
        <v>0</v>
      </c>
      <c r="H52" s="29">
        <v>1289.9540505</v>
      </c>
      <c r="J52" s="30">
        <f t="shared" si="3"/>
        <v>7.8307918705957443E-4</v>
      </c>
      <c r="K52" s="30">
        <f t="shared" si="19"/>
        <v>0</v>
      </c>
      <c r="L52" s="30">
        <f t="shared" si="20"/>
        <v>2.3705168401450634E-4</v>
      </c>
      <c r="N52" s="18">
        <f t="shared" si="5"/>
        <v>-7.8307918705957443E-4</v>
      </c>
      <c r="P52" s="61" t="str">
        <f t="shared" si="16"/>
        <v/>
      </c>
      <c r="Q52" s="61" t="str">
        <f t="shared" si="17"/>
        <v/>
      </c>
      <c r="R52" s="61" t="str">
        <f t="shared" si="18"/>
        <v/>
      </c>
      <c r="T52" s="5">
        <f t="shared" si="9"/>
        <v>0</v>
      </c>
      <c r="U52" s="5">
        <f t="shared" si="10"/>
        <v>0</v>
      </c>
      <c r="V52" s="5">
        <f t="shared" si="11"/>
        <v>0</v>
      </c>
      <c r="X52" s="29">
        <f>IFERROR(HLOOKUP($D52,'Support and Spend'!$G$1:$DS$373,372,0),0)</f>
        <v>0</v>
      </c>
      <c r="Y52" s="29">
        <f>IFERROR(HLOOKUP($D52,'Support and Spend'!$G$1:$DS$373,373,0),0)</f>
        <v>0</v>
      </c>
      <c r="Z52" s="29">
        <f t="shared" si="12"/>
        <v>0</v>
      </c>
      <c r="AB52" s="33">
        <f>IFERROR(VLOOKUP($D52,'Support and Spend'!$DX$3:$DY$106,2,0),0)</f>
        <v>0</v>
      </c>
      <c r="AC52" s="63">
        <f>IFERROR(HLOOKUP($AB52,'Support and Spend'!$G$1:$DS$373,372,0),0)</f>
        <v>0</v>
      </c>
      <c r="AD52" s="63">
        <f>IFERROR(HLOOKUP($AB52,'Support and Spend'!$G$1:$DS$373,373,0),0)</f>
        <v>0</v>
      </c>
      <c r="AE52" s="63">
        <f t="shared" si="13"/>
        <v>0</v>
      </c>
      <c r="AG52" s="62">
        <f t="shared" si="14"/>
        <v>0</v>
      </c>
      <c r="AH52" s="62">
        <f t="shared" si="15"/>
        <v>0</v>
      </c>
      <c r="AI52" s="62">
        <f t="shared" si="15"/>
        <v>0</v>
      </c>
    </row>
    <row r="53" spans="1:35" x14ac:dyDescent="0.25">
      <c r="A53" s="35" t="str" cm="1">
        <f t="array" ref="A53">VLOOKUP($D53,'Variable Mapping'!$B$1:$E$193,COLUMN(B:B),0)</f>
        <v>Game Updates</v>
      </c>
      <c r="B53" s="35" t="str" cm="1">
        <f t="array" ref="B53">VLOOKUP($D53,'Variable Mapping'!$B$1:$E$193,COLUMN(C:C),0)</f>
        <v>Game Updates</v>
      </c>
      <c r="C53" s="35" t="str" cm="1">
        <f t="array" ref="C53">VLOOKUP($D53,'Variable Mapping'!$B$1:$E$193,COLUMN(D:D),0)</f>
        <v>Game Updates</v>
      </c>
      <c r="D53" s="25" t="str">
        <f t="shared" si="21"/>
        <v>Game_Update_43</v>
      </c>
      <c r="E53" s="25" t="s">
        <v>344</v>
      </c>
      <c r="F53" s="29">
        <v>2542.0318521999998</v>
      </c>
      <c r="G53" s="29">
        <v>0</v>
      </c>
      <c r="H53" s="29">
        <v>2542.0318521999998</v>
      </c>
      <c r="J53" s="30">
        <f t="shared" si="3"/>
        <v>1.5431652278844641E-3</v>
      </c>
      <c r="K53" s="30">
        <f t="shared" si="19"/>
        <v>0</v>
      </c>
      <c r="L53" s="30">
        <f t="shared" si="20"/>
        <v>4.6714294292029483E-4</v>
      </c>
      <c r="N53" s="18">
        <f t="shared" si="5"/>
        <v>-1.5431652278844641E-3</v>
      </c>
      <c r="P53" s="61" t="str">
        <f t="shared" si="16"/>
        <v/>
      </c>
      <c r="Q53" s="61" t="str">
        <f t="shared" si="17"/>
        <v/>
      </c>
      <c r="R53" s="61" t="str">
        <f t="shared" si="18"/>
        <v/>
      </c>
      <c r="T53" s="5">
        <f t="shared" si="9"/>
        <v>0</v>
      </c>
      <c r="U53" s="5">
        <f t="shared" si="10"/>
        <v>0</v>
      </c>
      <c r="V53" s="5">
        <f t="shared" si="11"/>
        <v>0</v>
      </c>
      <c r="X53" s="29">
        <f>IFERROR(HLOOKUP($D53,'Support and Spend'!$G$1:$DS$373,372,0),0)</f>
        <v>0</v>
      </c>
      <c r="Y53" s="29">
        <f>IFERROR(HLOOKUP($D53,'Support and Spend'!$G$1:$DS$373,373,0),0)</f>
        <v>0</v>
      </c>
      <c r="Z53" s="29">
        <f t="shared" si="12"/>
        <v>0</v>
      </c>
      <c r="AB53" s="33">
        <f>IFERROR(VLOOKUP($D53,'Support and Spend'!$DX$3:$DY$106,2,0),0)</f>
        <v>0</v>
      </c>
      <c r="AC53" s="63">
        <f>IFERROR(HLOOKUP($AB53,'Support and Spend'!$G$1:$DS$373,372,0),0)</f>
        <v>0</v>
      </c>
      <c r="AD53" s="63">
        <f>IFERROR(HLOOKUP($AB53,'Support and Spend'!$G$1:$DS$373,373,0),0)</f>
        <v>0</v>
      </c>
      <c r="AE53" s="63">
        <f t="shared" si="13"/>
        <v>0</v>
      </c>
      <c r="AG53" s="62">
        <f t="shared" si="14"/>
        <v>0</v>
      </c>
      <c r="AH53" s="62">
        <f t="shared" si="15"/>
        <v>0</v>
      </c>
      <c r="AI53" s="62">
        <f t="shared" si="15"/>
        <v>0</v>
      </c>
    </row>
    <row r="54" spans="1:35" x14ac:dyDescent="0.25">
      <c r="A54" s="35" t="str" cm="1">
        <f t="array" ref="A54">VLOOKUP($D54,'Variable Mapping'!$B$1:$E$193,COLUMN(B:B),0)</f>
        <v>Game Updates</v>
      </c>
      <c r="B54" s="35" t="str" cm="1">
        <f t="array" ref="B54">VLOOKUP($D54,'Variable Mapping'!$B$1:$E$193,COLUMN(C:C),0)</f>
        <v>Game Updates</v>
      </c>
      <c r="C54" s="35" t="str" cm="1">
        <f t="array" ref="C54">VLOOKUP($D54,'Variable Mapping'!$B$1:$E$193,COLUMN(D:D),0)</f>
        <v>Game Updates</v>
      </c>
      <c r="D54" s="25" t="str">
        <f t="shared" si="21"/>
        <v>Game_Update_44</v>
      </c>
      <c r="E54" s="25" t="s">
        <v>345</v>
      </c>
      <c r="F54" s="29">
        <v>7470.1936366999998</v>
      </c>
      <c r="G54" s="29">
        <v>0</v>
      </c>
      <c r="H54" s="29">
        <v>7470.1936366999998</v>
      </c>
      <c r="J54" s="30">
        <f t="shared" si="3"/>
        <v>4.5348539026930567E-3</v>
      </c>
      <c r="K54" s="30">
        <f t="shared" si="19"/>
        <v>0</v>
      </c>
      <c r="L54" s="30">
        <f t="shared" si="20"/>
        <v>1.372779116285417E-3</v>
      </c>
      <c r="N54" s="18">
        <f t="shared" si="5"/>
        <v>-4.5348539026930567E-3</v>
      </c>
      <c r="P54" s="61" t="str">
        <f t="shared" si="16"/>
        <v/>
      </c>
      <c r="Q54" s="61" t="str">
        <f t="shared" si="17"/>
        <v/>
      </c>
      <c r="R54" s="61" t="str">
        <f t="shared" si="18"/>
        <v/>
      </c>
      <c r="T54" s="5">
        <f t="shared" si="9"/>
        <v>0</v>
      </c>
      <c r="U54" s="5">
        <f t="shared" si="10"/>
        <v>0</v>
      </c>
      <c r="V54" s="5">
        <f t="shared" si="11"/>
        <v>0</v>
      </c>
      <c r="X54" s="29">
        <f>IFERROR(HLOOKUP($D54,'Support and Spend'!$G$1:$DS$373,372,0),0)</f>
        <v>0</v>
      </c>
      <c r="Y54" s="29">
        <f>IFERROR(HLOOKUP($D54,'Support and Spend'!$G$1:$DS$373,373,0),0)</f>
        <v>0</v>
      </c>
      <c r="Z54" s="29">
        <f t="shared" si="12"/>
        <v>0</v>
      </c>
      <c r="AB54" s="33">
        <f>IFERROR(VLOOKUP($D54,'Support and Spend'!$DX$3:$DY$106,2,0),0)</f>
        <v>0</v>
      </c>
      <c r="AC54" s="63">
        <f>IFERROR(HLOOKUP($AB54,'Support and Spend'!$G$1:$DS$373,372,0),0)</f>
        <v>0</v>
      </c>
      <c r="AD54" s="63">
        <f>IFERROR(HLOOKUP($AB54,'Support and Spend'!$G$1:$DS$373,373,0),0)</f>
        <v>0</v>
      </c>
      <c r="AE54" s="63">
        <f t="shared" si="13"/>
        <v>0</v>
      </c>
      <c r="AG54" s="62">
        <f t="shared" si="14"/>
        <v>0</v>
      </c>
      <c r="AH54" s="62">
        <f t="shared" si="15"/>
        <v>0</v>
      </c>
      <c r="AI54" s="62">
        <f t="shared" si="15"/>
        <v>0</v>
      </c>
    </row>
    <row r="55" spans="1:35" x14ac:dyDescent="0.25">
      <c r="A55" s="35" t="str" cm="1">
        <f t="array" ref="A55">VLOOKUP($D55,'Variable Mapping'!$B$1:$E$193,COLUMN(B:B),0)</f>
        <v>Game Updates</v>
      </c>
      <c r="B55" s="35" t="str" cm="1">
        <f t="array" ref="B55">VLOOKUP($D55,'Variable Mapping'!$B$1:$E$193,COLUMN(C:C),0)</f>
        <v>Game Updates</v>
      </c>
      <c r="C55" s="35" t="str" cm="1">
        <f t="array" ref="C55">VLOOKUP($D55,'Variable Mapping'!$B$1:$E$193,COLUMN(D:D),0)</f>
        <v>Game Updates</v>
      </c>
      <c r="D55" s="25" t="str">
        <f t="shared" si="21"/>
        <v>Game_Update_45</v>
      </c>
      <c r="E55" s="25" t="s">
        <v>346</v>
      </c>
      <c r="F55" s="29">
        <v>4269.5480730999998</v>
      </c>
      <c r="G55" s="29">
        <v>0</v>
      </c>
      <c r="H55" s="29">
        <v>4269.5480730999998</v>
      </c>
      <c r="J55" s="30">
        <f t="shared" si="3"/>
        <v>2.591870797955156E-3</v>
      </c>
      <c r="K55" s="30">
        <f t="shared" si="19"/>
        <v>0</v>
      </c>
      <c r="L55" s="30">
        <f t="shared" si="20"/>
        <v>7.8460435107509711E-4</v>
      </c>
      <c r="N55" s="18">
        <f t="shared" si="5"/>
        <v>-2.591870797955156E-3</v>
      </c>
      <c r="P55" s="61" t="str">
        <f t="shared" si="16"/>
        <v/>
      </c>
      <c r="Q55" s="61" t="str">
        <f t="shared" si="17"/>
        <v/>
      </c>
      <c r="R55" s="61" t="str">
        <f t="shared" si="18"/>
        <v/>
      </c>
      <c r="T55" s="5">
        <f t="shared" si="9"/>
        <v>0</v>
      </c>
      <c r="U55" s="5">
        <f t="shared" si="10"/>
        <v>0</v>
      </c>
      <c r="V55" s="5">
        <f t="shared" si="11"/>
        <v>0</v>
      </c>
      <c r="X55" s="29">
        <f>IFERROR(HLOOKUP($D55,'Support and Spend'!$G$1:$DS$373,372,0),0)</f>
        <v>0</v>
      </c>
      <c r="Y55" s="29">
        <f>IFERROR(HLOOKUP($D55,'Support and Spend'!$G$1:$DS$373,373,0),0)</f>
        <v>0</v>
      </c>
      <c r="Z55" s="29">
        <f t="shared" si="12"/>
        <v>0</v>
      </c>
      <c r="AB55" s="33">
        <f>IFERROR(VLOOKUP($D55,'Support and Spend'!$DX$3:$DY$106,2,0),0)</f>
        <v>0</v>
      </c>
      <c r="AC55" s="63">
        <f>IFERROR(HLOOKUP($AB55,'Support and Spend'!$G$1:$DS$373,372,0),0)</f>
        <v>0</v>
      </c>
      <c r="AD55" s="63">
        <f>IFERROR(HLOOKUP($AB55,'Support and Spend'!$G$1:$DS$373,373,0),0)</f>
        <v>0</v>
      </c>
      <c r="AE55" s="63">
        <f t="shared" si="13"/>
        <v>0</v>
      </c>
      <c r="AG55" s="62">
        <f t="shared" si="14"/>
        <v>0</v>
      </c>
      <c r="AH55" s="62">
        <f t="shared" si="15"/>
        <v>0</v>
      </c>
      <c r="AI55" s="62">
        <f t="shared" si="15"/>
        <v>0</v>
      </c>
    </row>
    <row r="56" spans="1:35" x14ac:dyDescent="0.25">
      <c r="A56" s="35" t="str" cm="1">
        <f t="array" ref="A56">VLOOKUP($D56,'Variable Mapping'!$B$1:$E$193,COLUMN(B:B),0)</f>
        <v>Game Updates</v>
      </c>
      <c r="B56" s="35" t="str" cm="1">
        <f t="array" ref="B56">VLOOKUP($D56,'Variable Mapping'!$B$1:$E$193,COLUMN(C:C),0)</f>
        <v>Game Updates</v>
      </c>
      <c r="C56" s="35" t="str" cm="1">
        <f t="array" ref="C56">VLOOKUP($D56,'Variable Mapping'!$B$1:$E$193,COLUMN(D:D),0)</f>
        <v>Game Updates</v>
      </c>
      <c r="D56" s="25" t="str">
        <f t="shared" si="21"/>
        <v>Game_Update_46</v>
      </c>
      <c r="E56" s="25" t="s">
        <v>347</v>
      </c>
      <c r="F56" s="29">
        <v>4086.8015837000003</v>
      </c>
      <c r="G56" s="29">
        <v>0</v>
      </c>
      <c r="H56" s="29">
        <v>4086.8015837000003</v>
      </c>
      <c r="J56" s="30">
        <f t="shared" si="3"/>
        <v>2.4809327592693019E-3</v>
      </c>
      <c r="K56" s="30">
        <f t="shared" si="19"/>
        <v>0</v>
      </c>
      <c r="L56" s="30">
        <f t="shared" si="20"/>
        <v>7.5102147807026604E-4</v>
      </c>
      <c r="N56" s="18">
        <f t="shared" si="5"/>
        <v>-2.4809327592693019E-3</v>
      </c>
      <c r="P56" s="61" t="str">
        <f t="shared" si="16"/>
        <v/>
      </c>
      <c r="Q56" s="61" t="str">
        <f t="shared" si="17"/>
        <v/>
      </c>
      <c r="R56" s="61" t="str">
        <f t="shared" si="18"/>
        <v/>
      </c>
      <c r="T56" s="5">
        <f t="shared" si="9"/>
        <v>0</v>
      </c>
      <c r="U56" s="5">
        <f t="shared" si="10"/>
        <v>0</v>
      </c>
      <c r="V56" s="5">
        <f t="shared" si="11"/>
        <v>0</v>
      </c>
      <c r="X56" s="29">
        <f>IFERROR(HLOOKUP($D56,'Support and Spend'!$G$1:$DS$373,372,0),0)</f>
        <v>0</v>
      </c>
      <c r="Y56" s="29">
        <f>IFERROR(HLOOKUP($D56,'Support and Spend'!$G$1:$DS$373,373,0),0)</f>
        <v>0</v>
      </c>
      <c r="Z56" s="29">
        <f t="shared" si="12"/>
        <v>0</v>
      </c>
      <c r="AB56" s="33">
        <f>IFERROR(VLOOKUP($D56,'Support and Spend'!$DX$3:$DY$106,2,0),0)</f>
        <v>0</v>
      </c>
      <c r="AC56" s="63">
        <f>IFERROR(HLOOKUP($AB56,'Support and Spend'!$G$1:$DS$373,372,0),0)</f>
        <v>0</v>
      </c>
      <c r="AD56" s="63">
        <f>IFERROR(HLOOKUP($AB56,'Support and Spend'!$G$1:$DS$373,373,0),0)</f>
        <v>0</v>
      </c>
      <c r="AE56" s="63">
        <f t="shared" si="13"/>
        <v>0</v>
      </c>
      <c r="AG56" s="62">
        <f t="shared" si="14"/>
        <v>0</v>
      </c>
      <c r="AH56" s="62">
        <f t="shared" si="15"/>
        <v>0</v>
      </c>
      <c r="AI56" s="62">
        <f t="shared" si="15"/>
        <v>0</v>
      </c>
    </row>
    <row r="57" spans="1:35" x14ac:dyDescent="0.25">
      <c r="A57" s="35" t="str" cm="1">
        <f t="array" ref="A57">VLOOKUP($D57,'Variable Mapping'!$B$1:$E$193,COLUMN(B:B),0)</f>
        <v>Game Updates</v>
      </c>
      <c r="B57" s="35" t="str" cm="1">
        <f t="array" ref="B57">VLOOKUP($D57,'Variable Mapping'!$B$1:$E$193,COLUMN(C:C),0)</f>
        <v>Game Updates</v>
      </c>
      <c r="C57" s="35" t="str" cm="1">
        <f t="array" ref="C57">VLOOKUP($D57,'Variable Mapping'!$B$1:$E$193,COLUMN(D:D),0)</f>
        <v>Game Updates</v>
      </c>
      <c r="D57" s="25" t="str">
        <f t="shared" si="21"/>
        <v>Game_Update_48</v>
      </c>
      <c r="E57" s="25" t="s">
        <v>348</v>
      </c>
      <c r="F57" s="29">
        <v>2711.9804802999997</v>
      </c>
      <c r="G57" s="29">
        <v>0</v>
      </c>
      <c r="H57" s="29">
        <v>2711.9804802999997</v>
      </c>
      <c r="J57" s="30">
        <f t="shared" si="3"/>
        <v>1.6463342000527779E-3</v>
      </c>
      <c r="K57" s="30">
        <f t="shared" si="19"/>
        <v>0</v>
      </c>
      <c r="L57" s="30">
        <f t="shared" si="20"/>
        <v>4.9837398442246659E-4</v>
      </c>
      <c r="N57" s="18">
        <f t="shared" si="5"/>
        <v>-1.6463342000527779E-3</v>
      </c>
      <c r="P57" s="61" t="str">
        <f t="shared" si="16"/>
        <v/>
      </c>
      <c r="Q57" s="61" t="str">
        <f t="shared" si="17"/>
        <v/>
      </c>
      <c r="R57" s="61" t="str">
        <f t="shared" si="18"/>
        <v/>
      </c>
      <c r="T57" s="5">
        <f t="shared" si="9"/>
        <v>0</v>
      </c>
      <c r="U57" s="5">
        <f t="shared" si="10"/>
        <v>0</v>
      </c>
      <c r="V57" s="5">
        <f t="shared" si="11"/>
        <v>0</v>
      </c>
      <c r="X57" s="29">
        <f>IFERROR(HLOOKUP($D57,'Support and Spend'!$G$1:$DS$373,372,0),0)</f>
        <v>0</v>
      </c>
      <c r="Y57" s="29">
        <f>IFERROR(HLOOKUP($D57,'Support and Spend'!$G$1:$DS$373,373,0),0)</f>
        <v>0</v>
      </c>
      <c r="Z57" s="29">
        <f t="shared" si="12"/>
        <v>0</v>
      </c>
      <c r="AB57" s="33">
        <f>IFERROR(VLOOKUP($D57,'Support and Spend'!$DX$3:$DY$106,2,0),0)</f>
        <v>0</v>
      </c>
      <c r="AC57" s="63">
        <f>IFERROR(HLOOKUP($AB57,'Support and Spend'!$G$1:$DS$373,372,0),0)</f>
        <v>0</v>
      </c>
      <c r="AD57" s="63">
        <f>IFERROR(HLOOKUP($AB57,'Support and Spend'!$G$1:$DS$373,373,0),0)</f>
        <v>0</v>
      </c>
      <c r="AE57" s="63">
        <f t="shared" si="13"/>
        <v>0</v>
      </c>
      <c r="AG57" s="62">
        <f t="shared" si="14"/>
        <v>0</v>
      </c>
      <c r="AH57" s="62">
        <f t="shared" si="15"/>
        <v>0</v>
      </c>
      <c r="AI57" s="62">
        <f t="shared" si="15"/>
        <v>0</v>
      </c>
    </row>
    <row r="58" spans="1:35" x14ac:dyDescent="0.25">
      <c r="A58" s="35" t="str" cm="1">
        <f t="array" ref="A58">VLOOKUP($D58,'Variable Mapping'!$B$1:$E$193,COLUMN(B:B),0)</f>
        <v>Game Updates</v>
      </c>
      <c r="B58" s="35" t="str" cm="1">
        <f t="array" ref="B58">VLOOKUP($D58,'Variable Mapping'!$B$1:$E$193,COLUMN(C:C),0)</f>
        <v>Game Updates</v>
      </c>
      <c r="C58" s="35" t="str" cm="1">
        <f t="array" ref="C58">VLOOKUP($D58,'Variable Mapping'!$B$1:$E$193,COLUMN(D:D),0)</f>
        <v>Game Updates</v>
      </c>
      <c r="D58" s="25" t="str">
        <f t="shared" si="21"/>
        <v>Game_Update_49</v>
      </c>
      <c r="E58" s="25" t="s">
        <v>349</v>
      </c>
      <c r="F58" s="29">
        <v>8415.2186087999999</v>
      </c>
      <c r="G58" s="29">
        <v>0</v>
      </c>
      <c r="H58" s="29">
        <v>8415.2186087999999</v>
      </c>
      <c r="J58" s="30">
        <f t="shared" si="3"/>
        <v>5.108540528674984E-3</v>
      </c>
      <c r="K58" s="30">
        <f t="shared" si="19"/>
        <v>0</v>
      </c>
      <c r="L58" s="30">
        <f t="shared" si="20"/>
        <v>1.5464440317025472E-3</v>
      </c>
      <c r="N58" s="18">
        <f t="shared" si="5"/>
        <v>-5.108540528674984E-3</v>
      </c>
      <c r="P58" s="61" t="str">
        <f t="shared" si="16"/>
        <v/>
      </c>
      <c r="Q58" s="61" t="str">
        <f t="shared" si="17"/>
        <v/>
      </c>
      <c r="R58" s="61" t="str">
        <f t="shared" si="18"/>
        <v/>
      </c>
      <c r="T58" s="5">
        <f t="shared" si="9"/>
        <v>0</v>
      </c>
      <c r="U58" s="5">
        <f t="shared" si="10"/>
        <v>0</v>
      </c>
      <c r="V58" s="5">
        <f t="shared" si="11"/>
        <v>0</v>
      </c>
      <c r="X58" s="29">
        <f>IFERROR(HLOOKUP($D58,'Support and Spend'!$G$1:$DS$373,372,0),0)</f>
        <v>0</v>
      </c>
      <c r="Y58" s="29">
        <f>IFERROR(HLOOKUP($D58,'Support and Spend'!$G$1:$DS$373,373,0),0)</f>
        <v>0</v>
      </c>
      <c r="Z58" s="29">
        <f t="shared" si="12"/>
        <v>0</v>
      </c>
      <c r="AB58" s="33">
        <f>IFERROR(VLOOKUP($D58,'Support and Spend'!$DX$3:$DY$106,2,0),0)</f>
        <v>0</v>
      </c>
      <c r="AC58" s="63">
        <f>IFERROR(HLOOKUP($AB58,'Support and Spend'!$G$1:$DS$373,372,0),0)</f>
        <v>0</v>
      </c>
      <c r="AD58" s="63">
        <f>IFERROR(HLOOKUP($AB58,'Support and Spend'!$G$1:$DS$373,373,0),0)</f>
        <v>0</v>
      </c>
      <c r="AE58" s="63">
        <f t="shared" si="13"/>
        <v>0</v>
      </c>
      <c r="AG58" s="62">
        <f t="shared" si="14"/>
        <v>0</v>
      </c>
      <c r="AH58" s="62">
        <f t="shared" si="15"/>
        <v>0</v>
      </c>
      <c r="AI58" s="62">
        <f t="shared" si="15"/>
        <v>0</v>
      </c>
    </row>
    <row r="59" spans="1:35" x14ac:dyDescent="0.25">
      <c r="A59" s="35" t="str" cm="1">
        <f t="array" ref="A59">VLOOKUP($D59,'Variable Mapping'!$B$1:$E$193,COLUMN(B:B),0)</f>
        <v>Game Updates</v>
      </c>
      <c r="B59" s="35" t="str" cm="1">
        <f t="array" ref="B59">VLOOKUP($D59,'Variable Mapping'!$B$1:$E$193,COLUMN(C:C),0)</f>
        <v>Game Updates</v>
      </c>
      <c r="C59" s="35" t="str" cm="1">
        <f t="array" ref="C59">VLOOKUP($D59,'Variable Mapping'!$B$1:$E$193,COLUMN(D:D),0)</f>
        <v>Game Updates</v>
      </c>
      <c r="D59" s="25" t="str">
        <f t="shared" si="21"/>
        <v>Game_Update_51</v>
      </c>
      <c r="E59" s="25" t="s">
        <v>350</v>
      </c>
      <c r="F59" s="29">
        <v>0</v>
      </c>
      <c r="G59" s="29">
        <v>11752.0054905</v>
      </c>
      <c r="H59" s="29">
        <v>11752.0054905</v>
      </c>
      <c r="J59" s="30">
        <f t="shared" si="3"/>
        <v>0</v>
      </c>
      <c r="K59" s="30">
        <f t="shared" si="19"/>
        <v>3.0972192720056971E-3</v>
      </c>
      <c r="L59" s="30">
        <f t="shared" si="20"/>
        <v>2.1596371521845534E-3</v>
      </c>
      <c r="N59" s="18">
        <f t="shared" si="5"/>
        <v>7.1341695483287254E-3</v>
      </c>
      <c r="P59" s="61" t="str">
        <f t="shared" si="16"/>
        <v/>
      </c>
      <c r="Q59" s="61" t="str">
        <f t="shared" si="17"/>
        <v/>
      </c>
      <c r="R59" s="61" t="str">
        <f t="shared" si="18"/>
        <v/>
      </c>
      <c r="T59" s="5">
        <f t="shared" si="9"/>
        <v>0</v>
      </c>
      <c r="U59" s="5">
        <f t="shared" si="10"/>
        <v>0</v>
      </c>
      <c r="V59" s="5">
        <f t="shared" si="11"/>
        <v>0</v>
      </c>
      <c r="X59" s="29">
        <f>IFERROR(HLOOKUP($D59,'Support and Spend'!$G$1:$DS$373,372,0),0)</f>
        <v>0</v>
      </c>
      <c r="Y59" s="29">
        <f>IFERROR(HLOOKUP($D59,'Support and Spend'!$G$1:$DS$373,373,0),0)</f>
        <v>0</v>
      </c>
      <c r="Z59" s="29">
        <f t="shared" si="12"/>
        <v>0</v>
      </c>
      <c r="AB59" s="33">
        <f>IFERROR(VLOOKUP($D59,'Support and Spend'!$DX$3:$DY$106,2,0),0)</f>
        <v>0</v>
      </c>
      <c r="AC59" s="63">
        <f>IFERROR(HLOOKUP($AB59,'Support and Spend'!$G$1:$DS$373,372,0),0)</f>
        <v>0</v>
      </c>
      <c r="AD59" s="63">
        <f>IFERROR(HLOOKUP($AB59,'Support and Spend'!$G$1:$DS$373,373,0),0)</f>
        <v>0</v>
      </c>
      <c r="AE59" s="63">
        <f t="shared" si="13"/>
        <v>0</v>
      </c>
      <c r="AG59" s="62">
        <f t="shared" si="14"/>
        <v>0</v>
      </c>
      <c r="AH59" s="62">
        <f t="shared" si="15"/>
        <v>0</v>
      </c>
      <c r="AI59" s="62">
        <f t="shared" si="15"/>
        <v>0</v>
      </c>
    </row>
    <row r="60" spans="1:35" x14ac:dyDescent="0.25">
      <c r="A60" s="35" t="str" cm="1">
        <f t="array" ref="A60">VLOOKUP($D60,'Variable Mapping'!$B$1:$E$193,COLUMN(B:B),0)</f>
        <v>Game Updates</v>
      </c>
      <c r="B60" s="35" t="str" cm="1">
        <f t="array" ref="B60">VLOOKUP($D60,'Variable Mapping'!$B$1:$E$193,COLUMN(C:C),0)</f>
        <v>Game Updates</v>
      </c>
      <c r="C60" s="35" t="str" cm="1">
        <f t="array" ref="C60">VLOOKUP($D60,'Variable Mapping'!$B$1:$E$193,COLUMN(D:D),0)</f>
        <v>Game Updates</v>
      </c>
      <c r="D60" s="25" t="str">
        <f t="shared" si="21"/>
        <v>Game_Update_54</v>
      </c>
      <c r="E60" s="25" t="s">
        <v>351</v>
      </c>
      <c r="F60" s="29">
        <v>0</v>
      </c>
      <c r="G60" s="29">
        <v>12405.2032136</v>
      </c>
      <c r="H60" s="29">
        <v>12405.2032136</v>
      </c>
      <c r="J60" s="30">
        <f t="shared" si="3"/>
        <v>0</v>
      </c>
      <c r="K60" s="30">
        <f t="shared" si="19"/>
        <v>3.2693683216339477E-3</v>
      </c>
      <c r="L60" s="30">
        <f t="shared" si="20"/>
        <v>2.2796736916219683E-3</v>
      </c>
      <c r="N60" s="18">
        <f t="shared" si="5"/>
        <v>7.5306995966634305E-3</v>
      </c>
      <c r="P60" s="61" t="str">
        <f t="shared" si="16"/>
        <v/>
      </c>
      <c r="Q60" s="61" t="str">
        <f t="shared" si="17"/>
        <v/>
      </c>
      <c r="R60" s="61" t="str">
        <f t="shared" si="18"/>
        <v/>
      </c>
      <c r="T60" s="5">
        <f t="shared" si="9"/>
        <v>0</v>
      </c>
      <c r="U60" s="5">
        <f t="shared" si="10"/>
        <v>0</v>
      </c>
      <c r="V60" s="5">
        <f t="shared" si="11"/>
        <v>0</v>
      </c>
      <c r="X60" s="29">
        <f>IFERROR(HLOOKUP($D60,'Support and Spend'!$G$1:$DS$373,372,0),0)</f>
        <v>0</v>
      </c>
      <c r="Y60" s="29">
        <f>IFERROR(HLOOKUP($D60,'Support and Spend'!$G$1:$DS$373,373,0),0)</f>
        <v>0</v>
      </c>
      <c r="Z60" s="29">
        <f t="shared" si="12"/>
        <v>0</v>
      </c>
      <c r="AB60" s="33">
        <f>IFERROR(VLOOKUP($D60,'Support and Spend'!$DX$3:$DY$106,2,0),0)</f>
        <v>0</v>
      </c>
      <c r="AC60" s="63">
        <f>IFERROR(HLOOKUP($AB60,'Support and Spend'!$G$1:$DS$373,372,0),0)</f>
        <v>0</v>
      </c>
      <c r="AD60" s="63">
        <f>IFERROR(HLOOKUP($AB60,'Support and Spend'!$G$1:$DS$373,373,0),0)</f>
        <v>0</v>
      </c>
      <c r="AE60" s="63">
        <f t="shared" si="13"/>
        <v>0</v>
      </c>
      <c r="AG60" s="62">
        <f t="shared" si="14"/>
        <v>0</v>
      </c>
      <c r="AH60" s="62">
        <f t="shared" si="15"/>
        <v>0</v>
      </c>
      <c r="AI60" s="62">
        <f t="shared" si="15"/>
        <v>0</v>
      </c>
    </row>
    <row r="61" spans="1:35" x14ac:dyDescent="0.25">
      <c r="A61" s="35" t="str" cm="1">
        <f t="array" ref="A61">VLOOKUP($D61,'Variable Mapping'!$B$1:$E$193,COLUMN(B:B),0)</f>
        <v>Game Updates</v>
      </c>
      <c r="B61" s="35" t="str" cm="1">
        <f t="array" ref="B61">VLOOKUP($D61,'Variable Mapping'!$B$1:$E$193,COLUMN(C:C),0)</f>
        <v>Game Updates</v>
      </c>
      <c r="C61" s="35" t="str" cm="1">
        <f t="array" ref="C61">VLOOKUP($D61,'Variable Mapping'!$B$1:$E$193,COLUMN(D:D),0)</f>
        <v>Game Updates</v>
      </c>
      <c r="D61" s="25" t="str">
        <f t="shared" ref="D61:D66" si="22">RIGHT(E61,LEN(E61)-7)</f>
        <v>Game_Update_55</v>
      </c>
      <c r="E61" s="25" t="s">
        <v>352</v>
      </c>
      <c r="F61" s="29">
        <v>0</v>
      </c>
      <c r="G61" s="29">
        <v>3634.4989068</v>
      </c>
      <c r="H61" s="29">
        <v>3634.4989068</v>
      </c>
      <c r="J61" s="30">
        <f t="shared" si="3"/>
        <v>0</v>
      </c>
      <c r="K61" s="30">
        <f t="shared" si="19"/>
        <v>9.5786545260928611E-4</v>
      </c>
      <c r="L61" s="30">
        <f t="shared" si="20"/>
        <v>6.6790292729564343E-4</v>
      </c>
      <c r="N61" s="18">
        <f t="shared" si="5"/>
        <v>2.2063580080256945E-3</v>
      </c>
      <c r="P61" s="61" t="str">
        <f t="shared" si="16"/>
        <v/>
      </c>
      <c r="Q61" s="61" t="str">
        <f t="shared" si="17"/>
        <v/>
      </c>
      <c r="R61" s="61" t="str">
        <f t="shared" si="18"/>
        <v/>
      </c>
      <c r="T61" s="5">
        <f t="shared" si="9"/>
        <v>0</v>
      </c>
      <c r="U61" s="5">
        <f t="shared" si="10"/>
        <v>0</v>
      </c>
      <c r="V61" s="5">
        <f t="shared" si="11"/>
        <v>0</v>
      </c>
      <c r="X61" s="29">
        <f>IFERROR(HLOOKUP($D61,'Support and Spend'!$G$1:$DS$373,372,0),0)</f>
        <v>0</v>
      </c>
      <c r="Y61" s="29">
        <f>IFERROR(HLOOKUP($D61,'Support and Spend'!$G$1:$DS$373,373,0),0)</f>
        <v>0</v>
      </c>
      <c r="Z61" s="29">
        <f t="shared" si="12"/>
        <v>0</v>
      </c>
      <c r="AB61" s="33">
        <f>IFERROR(VLOOKUP($D61,'Support and Spend'!$DX$3:$DY$106,2,0),0)</f>
        <v>0</v>
      </c>
      <c r="AC61" s="63">
        <f>IFERROR(HLOOKUP($AB61,'Support and Spend'!$G$1:$DS$373,372,0),0)</f>
        <v>0</v>
      </c>
      <c r="AD61" s="63">
        <f>IFERROR(HLOOKUP($AB61,'Support and Spend'!$G$1:$DS$373,373,0),0)</f>
        <v>0</v>
      </c>
      <c r="AE61" s="63">
        <f t="shared" si="13"/>
        <v>0</v>
      </c>
      <c r="AG61" s="62">
        <f t="shared" si="14"/>
        <v>0</v>
      </c>
      <c r="AH61" s="62">
        <f t="shared" si="15"/>
        <v>0</v>
      </c>
      <c r="AI61" s="62">
        <f t="shared" si="15"/>
        <v>0</v>
      </c>
    </row>
    <row r="62" spans="1:35" x14ac:dyDescent="0.25">
      <c r="A62" s="35" t="str" cm="1">
        <f t="array" ref="A62">VLOOKUP($D62,'Variable Mapping'!$B$1:$E$193,COLUMN(B:B),0)</f>
        <v>Game Updates</v>
      </c>
      <c r="B62" s="35" t="str" cm="1">
        <f t="array" ref="B62">VLOOKUP($D62,'Variable Mapping'!$B$1:$E$193,COLUMN(C:C),0)</f>
        <v>Game Updates</v>
      </c>
      <c r="C62" s="35" t="str" cm="1">
        <f t="array" ref="C62">VLOOKUP($D62,'Variable Mapping'!$B$1:$E$193,COLUMN(D:D),0)</f>
        <v>Game Updates</v>
      </c>
      <c r="D62" s="25" t="str">
        <f t="shared" si="22"/>
        <v>Game_Update_57</v>
      </c>
      <c r="E62" s="25" t="s">
        <v>353</v>
      </c>
      <c r="F62" s="29">
        <v>4938.8407566000005</v>
      </c>
      <c r="G62" s="29">
        <v>0</v>
      </c>
      <c r="H62" s="29">
        <v>4938.8407566000005</v>
      </c>
      <c r="J62" s="30">
        <f t="shared" si="3"/>
        <v>2.998171448972106E-3</v>
      </c>
      <c r="K62" s="30">
        <f t="shared" si="19"/>
        <v>0</v>
      </c>
      <c r="L62" s="30">
        <f t="shared" si="20"/>
        <v>9.0759862180959808E-4</v>
      </c>
      <c r="N62" s="18">
        <f t="shared" si="5"/>
        <v>-2.998171448972106E-3</v>
      </c>
      <c r="P62" s="61" t="str">
        <f t="shared" si="16"/>
        <v/>
      </c>
      <c r="Q62" s="61" t="str">
        <f t="shared" si="17"/>
        <v/>
      </c>
      <c r="R62" s="61" t="str">
        <f t="shared" si="18"/>
        <v/>
      </c>
      <c r="T62" s="5">
        <f t="shared" si="9"/>
        <v>0</v>
      </c>
      <c r="U62" s="5">
        <f t="shared" si="10"/>
        <v>0</v>
      </c>
      <c r="V62" s="5">
        <f t="shared" si="11"/>
        <v>0</v>
      </c>
      <c r="X62" s="29">
        <f>IFERROR(HLOOKUP($D62,'Support and Spend'!$G$1:$DS$373,372,0),0)</f>
        <v>0</v>
      </c>
      <c r="Y62" s="29">
        <f>IFERROR(HLOOKUP($D62,'Support and Spend'!$G$1:$DS$373,373,0),0)</f>
        <v>0</v>
      </c>
      <c r="Z62" s="29">
        <f t="shared" si="12"/>
        <v>0</v>
      </c>
      <c r="AB62" s="33">
        <f>IFERROR(VLOOKUP($D62,'Support and Spend'!$DX$3:$DY$106,2,0),0)</f>
        <v>0</v>
      </c>
      <c r="AC62" s="63">
        <f>IFERROR(HLOOKUP($AB62,'Support and Spend'!$G$1:$DS$373,372,0),0)</f>
        <v>0</v>
      </c>
      <c r="AD62" s="63">
        <f>IFERROR(HLOOKUP($AB62,'Support and Spend'!$G$1:$DS$373,373,0),0)</f>
        <v>0</v>
      </c>
      <c r="AE62" s="63">
        <f t="shared" si="13"/>
        <v>0</v>
      </c>
      <c r="AG62" s="62">
        <f t="shared" si="14"/>
        <v>0</v>
      </c>
      <c r="AH62" s="62">
        <f t="shared" si="15"/>
        <v>0</v>
      </c>
      <c r="AI62" s="62">
        <f t="shared" si="15"/>
        <v>0</v>
      </c>
    </row>
    <row r="63" spans="1:35" x14ac:dyDescent="0.25">
      <c r="A63" s="35" t="str" cm="1">
        <f t="array" ref="A63">VLOOKUP($D63,'Variable Mapping'!$B$1:$E$193,COLUMN(B:B),0)</f>
        <v>Game Updates</v>
      </c>
      <c r="B63" s="35" t="str" cm="1">
        <f t="array" ref="B63">VLOOKUP($D63,'Variable Mapping'!$B$1:$E$193,COLUMN(C:C),0)</f>
        <v>Game Updates</v>
      </c>
      <c r="C63" s="35" t="str" cm="1">
        <f t="array" ref="C63">VLOOKUP($D63,'Variable Mapping'!$B$1:$E$193,COLUMN(D:D),0)</f>
        <v>Game Updates</v>
      </c>
      <c r="D63" s="25" t="str">
        <f t="shared" si="22"/>
        <v>Game_Update_58</v>
      </c>
      <c r="E63" s="25" t="s">
        <v>354</v>
      </c>
      <c r="F63" s="29">
        <v>3970.1065584999997</v>
      </c>
      <c r="G63" s="29">
        <v>0</v>
      </c>
      <c r="H63" s="29">
        <v>3970.1065584999997</v>
      </c>
      <c r="J63" s="30">
        <f t="shared" si="3"/>
        <v>2.4100919061148095E-3</v>
      </c>
      <c r="K63" s="30">
        <f t="shared" si="19"/>
        <v>0</v>
      </c>
      <c r="L63" s="30">
        <f t="shared" si="20"/>
        <v>7.2957672022865678E-4</v>
      </c>
      <c r="N63" s="18">
        <f t="shared" si="5"/>
        <v>-2.4100919061148095E-3</v>
      </c>
      <c r="P63" s="61" t="str">
        <f t="shared" si="16"/>
        <v/>
      </c>
      <c r="Q63" s="61" t="str">
        <f t="shared" si="17"/>
        <v/>
      </c>
      <c r="R63" s="61" t="str">
        <f t="shared" si="18"/>
        <v/>
      </c>
      <c r="T63" s="5">
        <f t="shared" si="9"/>
        <v>0</v>
      </c>
      <c r="U63" s="5">
        <f t="shared" si="10"/>
        <v>0</v>
      </c>
      <c r="V63" s="5">
        <f t="shared" si="11"/>
        <v>0</v>
      </c>
      <c r="X63" s="29">
        <f>IFERROR(HLOOKUP($D63,'Support and Spend'!$G$1:$DS$373,372,0),0)</f>
        <v>0</v>
      </c>
      <c r="Y63" s="29">
        <f>IFERROR(HLOOKUP($D63,'Support and Spend'!$G$1:$DS$373,373,0),0)</f>
        <v>0</v>
      </c>
      <c r="Z63" s="29">
        <f t="shared" si="12"/>
        <v>0</v>
      </c>
      <c r="AB63" s="33">
        <f>IFERROR(VLOOKUP($D63,'Support and Spend'!$DX$3:$DY$106,2,0),0)</f>
        <v>0</v>
      </c>
      <c r="AC63" s="63">
        <f>IFERROR(HLOOKUP($AB63,'Support and Spend'!$G$1:$DS$373,372,0),0)</f>
        <v>0</v>
      </c>
      <c r="AD63" s="63">
        <f>IFERROR(HLOOKUP($AB63,'Support and Spend'!$G$1:$DS$373,373,0),0)</f>
        <v>0</v>
      </c>
      <c r="AE63" s="63">
        <f t="shared" si="13"/>
        <v>0</v>
      </c>
      <c r="AG63" s="62">
        <f t="shared" si="14"/>
        <v>0</v>
      </c>
      <c r="AH63" s="62">
        <f t="shared" si="15"/>
        <v>0</v>
      </c>
      <c r="AI63" s="62">
        <f t="shared" si="15"/>
        <v>0</v>
      </c>
    </row>
    <row r="64" spans="1:35" x14ac:dyDescent="0.25">
      <c r="A64" s="35" t="str" cm="1">
        <f t="array" ref="A64">VLOOKUP($D64,'Variable Mapping'!$B$1:$E$193,COLUMN(B:B),0)</f>
        <v>Game Updates</v>
      </c>
      <c r="B64" s="35" t="str" cm="1">
        <f t="array" ref="B64">VLOOKUP($D64,'Variable Mapping'!$B$1:$E$193,COLUMN(C:C),0)</f>
        <v>Game Updates</v>
      </c>
      <c r="C64" s="35" t="str" cm="1">
        <f t="array" ref="C64">VLOOKUP($D64,'Variable Mapping'!$B$1:$E$193,COLUMN(D:D),0)</f>
        <v>Game Updates</v>
      </c>
      <c r="D64" s="25" t="str">
        <f t="shared" si="22"/>
        <v>Game_Update_60</v>
      </c>
      <c r="E64" s="25" t="s">
        <v>355</v>
      </c>
      <c r="F64" s="29">
        <v>0</v>
      </c>
      <c r="G64" s="29">
        <v>15022.8162471</v>
      </c>
      <c r="H64" s="29">
        <v>15022.8162471</v>
      </c>
      <c r="J64" s="30">
        <f t="shared" si="3"/>
        <v>0</v>
      </c>
      <c r="K64" s="30">
        <f t="shared" si="19"/>
        <v>3.9592353864990239E-3</v>
      </c>
      <c r="L64" s="30">
        <f t="shared" si="20"/>
        <v>2.7607060023844944E-3</v>
      </c>
      <c r="N64" s="18">
        <f t="shared" si="5"/>
        <v>9.1197471177865298E-3</v>
      </c>
      <c r="P64" s="61" t="str">
        <f t="shared" si="16"/>
        <v/>
      </c>
      <c r="Q64" s="61" t="str">
        <f t="shared" si="17"/>
        <v/>
      </c>
      <c r="R64" s="61" t="str">
        <f t="shared" si="18"/>
        <v/>
      </c>
      <c r="T64" s="5">
        <f t="shared" si="9"/>
        <v>0</v>
      </c>
      <c r="U64" s="5">
        <f t="shared" si="10"/>
        <v>0</v>
      </c>
      <c r="V64" s="5">
        <f t="shared" si="11"/>
        <v>0</v>
      </c>
      <c r="X64" s="29">
        <f>IFERROR(HLOOKUP($D64,'Support and Spend'!$G$1:$DS$373,372,0),0)</f>
        <v>0</v>
      </c>
      <c r="Y64" s="29">
        <f>IFERROR(HLOOKUP($D64,'Support and Spend'!$G$1:$DS$373,373,0),0)</f>
        <v>0</v>
      </c>
      <c r="Z64" s="29">
        <f t="shared" si="12"/>
        <v>0</v>
      </c>
      <c r="AB64" s="33">
        <f>IFERROR(VLOOKUP($D64,'Support and Spend'!$DX$3:$DY$106,2,0),0)</f>
        <v>0</v>
      </c>
      <c r="AC64" s="63">
        <f>IFERROR(HLOOKUP($AB64,'Support and Spend'!$G$1:$DS$373,372,0),0)</f>
        <v>0</v>
      </c>
      <c r="AD64" s="63">
        <f>IFERROR(HLOOKUP($AB64,'Support and Spend'!$G$1:$DS$373,373,0),0)</f>
        <v>0</v>
      </c>
      <c r="AE64" s="63">
        <f t="shared" si="13"/>
        <v>0</v>
      </c>
      <c r="AG64" s="62">
        <f t="shared" si="14"/>
        <v>0</v>
      </c>
      <c r="AH64" s="62">
        <f t="shared" si="15"/>
        <v>0</v>
      </c>
      <c r="AI64" s="62">
        <f t="shared" si="15"/>
        <v>0</v>
      </c>
    </row>
    <row r="65" spans="1:35" x14ac:dyDescent="0.25">
      <c r="A65" s="35" t="str" cm="1">
        <f t="array" ref="A65">VLOOKUP($D65,'Variable Mapping'!$B$1:$E$193,COLUMN(B:B),0)</f>
        <v>Game Updates</v>
      </c>
      <c r="B65" s="35" t="str" cm="1">
        <f t="array" ref="B65">VLOOKUP($D65,'Variable Mapping'!$B$1:$E$193,COLUMN(C:C),0)</f>
        <v>Game Updates</v>
      </c>
      <c r="C65" s="35" t="str" cm="1">
        <f t="array" ref="C65">VLOOKUP($D65,'Variable Mapping'!$B$1:$E$193,COLUMN(D:D),0)</f>
        <v>Game Updates</v>
      </c>
      <c r="D65" s="25" t="str">
        <f t="shared" si="22"/>
        <v>Game_Update_63</v>
      </c>
      <c r="E65" s="25" t="s">
        <v>357</v>
      </c>
      <c r="F65" s="29">
        <v>0</v>
      </c>
      <c r="G65" s="29">
        <v>8989.8840424000009</v>
      </c>
      <c r="H65" s="29">
        <v>8989.8840424000009</v>
      </c>
      <c r="J65" s="30">
        <f t="shared" si="3"/>
        <v>0</v>
      </c>
      <c r="K65" s="30">
        <f t="shared" si="19"/>
        <v>2.3692672822290461E-3</v>
      </c>
      <c r="L65" s="30">
        <f t="shared" si="20"/>
        <v>1.6520488854002463E-3</v>
      </c>
      <c r="N65" s="18">
        <f t="shared" si="5"/>
        <v>5.457396784756585E-3</v>
      </c>
      <c r="P65" s="61" t="str">
        <f t="shared" si="16"/>
        <v/>
      </c>
      <c r="Q65" s="61" t="str">
        <f t="shared" si="17"/>
        <v/>
      </c>
      <c r="R65" s="61" t="str">
        <f t="shared" si="18"/>
        <v/>
      </c>
      <c r="T65" s="5">
        <f t="shared" si="9"/>
        <v>0</v>
      </c>
      <c r="U65" s="5">
        <f t="shared" si="10"/>
        <v>0</v>
      </c>
      <c r="V65" s="5">
        <f t="shared" si="11"/>
        <v>0</v>
      </c>
      <c r="X65" s="29">
        <f>IFERROR(HLOOKUP($D65,'Support and Spend'!$G$1:$DS$373,372,0),0)</f>
        <v>0</v>
      </c>
      <c r="Y65" s="29">
        <f>IFERROR(HLOOKUP($D65,'Support and Spend'!$G$1:$DS$373,373,0),0)</f>
        <v>0</v>
      </c>
      <c r="Z65" s="29">
        <f t="shared" si="12"/>
        <v>0</v>
      </c>
      <c r="AB65" s="33">
        <f>IFERROR(VLOOKUP($D65,'Support and Spend'!$DX$3:$DY$106,2,0),0)</f>
        <v>0</v>
      </c>
      <c r="AC65" s="63">
        <f>IFERROR(HLOOKUP($AB65,'Support and Spend'!$G$1:$DS$373,372,0),0)</f>
        <v>0</v>
      </c>
      <c r="AD65" s="63">
        <f>IFERROR(HLOOKUP($AB65,'Support and Spend'!$G$1:$DS$373,373,0),0)</f>
        <v>0</v>
      </c>
      <c r="AE65" s="63">
        <f t="shared" si="13"/>
        <v>0</v>
      </c>
      <c r="AG65" s="62">
        <f t="shared" si="14"/>
        <v>0</v>
      </c>
      <c r="AH65" s="62">
        <f t="shared" si="15"/>
        <v>0</v>
      </c>
      <c r="AI65" s="62">
        <f t="shared" si="15"/>
        <v>0</v>
      </c>
    </row>
    <row r="66" spans="1:35" x14ac:dyDescent="0.25">
      <c r="A66" s="35" t="str" cm="1">
        <f t="array" ref="A66">VLOOKUP($D66,'Variable Mapping'!$B$1:$E$193,COLUMN(B:B),0)</f>
        <v>Game Updates</v>
      </c>
      <c r="B66" s="35" t="str" cm="1">
        <f t="array" ref="B66">VLOOKUP($D66,'Variable Mapping'!$B$1:$E$193,COLUMN(C:C),0)</f>
        <v>Game Updates</v>
      </c>
      <c r="C66" s="35" t="str" cm="1">
        <f t="array" ref="C66">VLOOKUP($D66,'Variable Mapping'!$B$1:$E$193,COLUMN(D:D),0)</f>
        <v>Game Updates</v>
      </c>
      <c r="D66" s="25" t="str">
        <f t="shared" si="22"/>
        <v>Game_Update_61</v>
      </c>
      <c r="E66" s="25" t="s">
        <v>356</v>
      </c>
      <c r="F66" s="29">
        <v>0</v>
      </c>
      <c r="G66" s="29">
        <v>1780.4376070999999</v>
      </c>
      <c r="H66" s="29">
        <v>1780.4376070999999</v>
      </c>
      <c r="J66" s="30">
        <f t="shared" si="3"/>
        <v>0</v>
      </c>
      <c r="K66" s="30">
        <f t="shared" si="19"/>
        <v>4.6923103242008541E-4</v>
      </c>
      <c r="L66" s="30">
        <f t="shared" si="20"/>
        <v>3.2718664116928789E-4</v>
      </c>
      <c r="N66" s="18">
        <f t="shared" si="5"/>
        <v>1.0808320136967251E-3</v>
      </c>
      <c r="P66" s="61" t="str">
        <f t="shared" si="16"/>
        <v/>
      </c>
      <c r="Q66" s="61" t="str">
        <f t="shared" si="17"/>
        <v/>
      </c>
      <c r="R66" s="61" t="str">
        <f t="shared" si="18"/>
        <v/>
      </c>
      <c r="T66" s="5">
        <f t="shared" si="9"/>
        <v>0</v>
      </c>
      <c r="U66" s="5">
        <f t="shared" si="10"/>
        <v>0</v>
      </c>
      <c r="V66" s="5">
        <f t="shared" si="11"/>
        <v>0</v>
      </c>
      <c r="X66" s="29">
        <f>IFERROR(HLOOKUP($D66,'Support and Spend'!$G$1:$DS$373,372,0),0)</f>
        <v>0</v>
      </c>
      <c r="Y66" s="29">
        <f>IFERROR(HLOOKUP($D66,'Support and Spend'!$G$1:$DS$373,373,0),0)</f>
        <v>0</v>
      </c>
      <c r="Z66" s="29">
        <f t="shared" si="12"/>
        <v>0</v>
      </c>
      <c r="AB66" s="33">
        <f>IFERROR(VLOOKUP($D66,'Support and Spend'!$DX$3:$DY$106,2,0),0)</f>
        <v>0</v>
      </c>
      <c r="AC66" s="63">
        <f>IFERROR(HLOOKUP($AB66,'Support and Spend'!$G$1:$DS$373,372,0),0)</f>
        <v>0</v>
      </c>
      <c r="AD66" s="63">
        <f>IFERROR(HLOOKUP($AB66,'Support and Spend'!$G$1:$DS$373,373,0),0)</f>
        <v>0</v>
      </c>
      <c r="AE66" s="63">
        <f t="shared" si="13"/>
        <v>0</v>
      </c>
      <c r="AG66" s="62">
        <f t="shared" si="14"/>
        <v>0</v>
      </c>
      <c r="AH66" s="62">
        <f t="shared" si="15"/>
        <v>0</v>
      </c>
      <c r="AI66" s="62">
        <f t="shared" si="15"/>
        <v>0</v>
      </c>
    </row>
    <row r="67" spans="1:35" x14ac:dyDescent="0.25">
      <c r="A67" s="35" t="str" cm="1">
        <f t="array" ref="A67">VLOOKUP($D67,'Variable Mapping'!$B$1:$E$193,COLUMN(B:B),0)</f>
        <v>Game Updates</v>
      </c>
      <c r="B67" s="35" t="str" cm="1">
        <f t="array" ref="B67">VLOOKUP($D67,'Variable Mapping'!$B$1:$E$193,COLUMN(C:C),0)</f>
        <v>Game Updates</v>
      </c>
      <c r="C67" s="35" t="str" cm="1">
        <f t="array" ref="C67">VLOOKUP($D67,'Variable Mapping'!$B$1:$E$193,COLUMN(D:D),0)</f>
        <v>Game Updates</v>
      </c>
      <c r="D67" s="25" t="str">
        <f t="shared" ref="D67:D101" si="23">RIGHT(E67,LEN(E67)-7)</f>
        <v>Game_Update_64</v>
      </c>
      <c r="E67" s="25" t="s">
        <v>358</v>
      </c>
      <c r="F67" s="29">
        <v>0</v>
      </c>
      <c r="G67" s="29">
        <v>2751.6688942999999</v>
      </c>
      <c r="H67" s="29">
        <v>2751.6688942999999</v>
      </c>
      <c r="J67" s="30">
        <f t="shared" si="3"/>
        <v>0</v>
      </c>
      <c r="K67" s="30">
        <f t="shared" si="19"/>
        <v>7.2519723858995304E-4</v>
      </c>
      <c r="L67" s="30">
        <f t="shared" si="20"/>
        <v>5.0566742667408648E-4</v>
      </c>
      <c r="N67" s="18">
        <f t="shared" si="5"/>
        <v>1.670427438845863E-3</v>
      </c>
      <c r="P67" s="61" t="str">
        <f t="shared" si="16"/>
        <v/>
      </c>
      <c r="Q67" s="61" t="str">
        <f t="shared" si="17"/>
        <v/>
      </c>
      <c r="R67" s="61" t="str">
        <f t="shared" si="18"/>
        <v/>
      </c>
      <c r="T67" s="5">
        <f t="shared" si="9"/>
        <v>0</v>
      </c>
      <c r="U67" s="5">
        <f t="shared" si="10"/>
        <v>0</v>
      </c>
      <c r="V67" s="5">
        <f t="shared" si="11"/>
        <v>0</v>
      </c>
      <c r="X67" s="29">
        <f>IFERROR(HLOOKUP($D67,'Support and Spend'!$G$1:$DS$373,372,0),0)</f>
        <v>0</v>
      </c>
      <c r="Y67" s="29">
        <f>IFERROR(HLOOKUP($D67,'Support and Spend'!$G$1:$DS$373,373,0),0)</f>
        <v>0</v>
      </c>
      <c r="Z67" s="29">
        <f t="shared" si="12"/>
        <v>0</v>
      </c>
      <c r="AB67" s="33">
        <f>IFERROR(VLOOKUP($D67,'Support and Spend'!$DX$3:$DY$106,2,0),0)</f>
        <v>0</v>
      </c>
      <c r="AC67" s="63">
        <f>IFERROR(HLOOKUP($AB67,'Support and Spend'!$G$1:$DS$373,372,0),0)</f>
        <v>0</v>
      </c>
      <c r="AD67" s="63">
        <f>IFERROR(HLOOKUP($AB67,'Support and Spend'!$G$1:$DS$373,373,0),0)</f>
        <v>0</v>
      </c>
      <c r="AE67" s="63">
        <f t="shared" si="13"/>
        <v>0</v>
      </c>
      <c r="AG67" s="62">
        <f t="shared" si="14"/>
        <v>0</v>
      </c>
      <c r="AH67" s="62">
        <f t="shared" si="15"/>
        <v>0</v>
      </c>
      <c r="AI67" s="62">
        <f t="shared" si="15"/>
        <v>0</v>
      </c>
    </row>
    <row r="68" spans="1:35" x14ac:dyDescent="0.25">
      <c r="A68" s="35" t="str" cm="1">
        <f t="array" ref="A68">VLOOKUP($D68,'Variable Mapping'!$B$1:$E$193,COLUMN(B:B),0)</f>
        <v>Game Updates</v>
      </c>
      <c r="B68" s="35" t="str" cm="1">
        <f t="array" ref="B68">VLOOKUP($D68,'Variable Mapping'!$B$1:$E$193,COLUMN(C:C),0)</f>
        <v>Game Updates</v>
      </c>
      <c r="C68" s="35" t="str" cm="1">
        <f t="array" ref="C68">VLOOKUP($D68,'Variable Mapping'!$B$1:$E$193,COLUMN(D:D),0)</f>
        <v>Game Updates</v>
      </c>
      <c r="D68" s="25" t="str">
        <f t="shared" si="23"/>
        <v>Game_Update_65</v>
      </c>
      <c r="E68" s="25" t="s">
        <v>359</v>
      </c>
      <c r="F68" s="29">
        <v>0</v>
      </c>
      <c r="G68" s="29">
        <v>3974.6465285999998</v>
      </c>
      <c r="H68" s="29">
        <v>3974.6465285999998</v>
      </c>
      <c r="J68" s="30">
        <f t="shared" si="3"/>
        <v>0</v>
      </c>
      <c r="K68" s="30">
        <f t="shared" si="19"/>
        <v>1.0475107280831185E-3</v>
      </c>
      <c r="L68" s="30">
        <f t="shared" si="20"/>
        <v>7.3041101937067925E-4</v>
      </c>
      <c r="N68" s="18">
        <f t="shared" si="5"/>
        <v>2.4128479392415748E-3</v>
      </c>
      <c r="P68" s="61" t="str">
        <f t="shared" si="16"/>
        <v/>
      </c>
      <c r="Q68" s="61" t="str">
        <f t="shared" si="17"/>
        <v/>
      </c>
      <c r="R68" s="61" t="str">
        <f t="shared" si="18"/>
        <v/>
      </c>
      <c r="T68" s="5">
        <f t="shared" si="9"/>
        <v>0</v>
      </c>
      <c r="U68" s="5">
        <f t="shared" si="10"/>
        <v>0</v>
      </c>
      <c r="V68" s="5">
        <f t="shared" si="11"/>
        <v>0</v>
      </c>
      <c r="X68" s="29">
        <f>IFERROR(HLOOKUP($D68,'Support and Spend'!$G$1:$DS$373,372,0),0)</f>
        <v>0</v>
      </c>
      <c r="Y68" s="29">
        <f>IFERROR(HLOOKUP($D68,'Support and Spend'!$G$1:$DS$373,373,0),0)</f>
        <v>0</v>
      </c>
      <c r="Z68" s="29">
        <f t="shared" si="12"/>
        <v>0</v>
      </c>
      <c r="AB68" s="33">
        <f>IFERROR(VLOOKUP($D68,'Support and Spend'!$DX$3:$DY$106,2,0),0)</f>
        <v>0</v>
      </c>
      <c r="AC68" s="63">
        <f>IFERROR(HLOOKUP($AB68,'Support and Spend'!$G$1:$DS$373,372,0),0)</f>
        <v>0</v>
      </c>
      <c r="AD68" s="63">
        <f>IFERROR(HLOOKUP($AB68,'Support and Spend'!$G$1:$DS$373,373,0),0)</f>
        <v>0</v>
      </c>
      <c r="AE68" s="63">
        <f t="shared" si="13"/>
        <v>0</v>
      </c>
      <c r="AG68" s="62">
        <f t="shared" si="14"/>
        <v>0</v>
      </c>
      <c r="AH68" s="62">
        <f t="shared" si="15"/>
        <v>0</v>
      </c>
      <c r="AI68" s="62">
        <f t="shared" si="15"/>
        <v>0</v>
      </c>
    </row>
    <row r="69" spans="1:35" x14ac:dyDescent="0.25">
      <c r="A69" s="35" t="str" cm="1">
        <f t="array" ref="A69">VLOOKUP($D69,'Variable Mapping'!$B$1:$E$193,COLUMN(B:B),0)</f>
        <v>Game Updates</v>
      </c>
      <c r="B69" s="35" t="str" cm="1">
        <f t="array" ref="B69">VLOOKUP($D69,'Variable Mapping'!$B$1:$E$193,COLUMN(C:C),0)</f>
        <v>Game Updates</v>
      </c>
      <c r="C69" s="35" t="str" cm="1">
        <f t="array" ref="C69">VLOOKUP($D69,'Variable Mapping'!$B$1:$E$193,COLUMN(D:D),0)</f>
        <v>Game Updates</v>
      </c>
      <c r="D69" s="25" t="str">
        <f t="shared" si="23"/>
        <v>Game_Update_66</v>
      </c>
      <c r="E69" s="25" t="s">
        <v>360</v>
      </c>
      <c r="F69" s="29">
        <v>0</v>
      </c>
      <c r="G69" s="29">
        <v>8505.712126800001</v>
      </c>
      <c r="H69" s="29">
        <v>8505.712126800001</v>
      </c>
      <c r="J69" s="30">
        <f t="shared" si="3"/>
        <v>0</v>
      </c>
      <c r="K69" s="30">
        <f t="shared" si="19"/>
        <v>2.2416646709834624E-3</v>
      </c>
      <c r="L69" s="30">
        <f t="shared" si="20"/>
        <v>1.5630738029924489E-3</v>
      </c>
      <c r="N69" s="18">
        <f t="shared" si="5"/>
        <v>5.1634755013448509E-3</v>
      </c>
      <c r="P69" s="61" t="str">
        <f t="shared" si="16"/>
        <v/>
      </c>
      <c r="Q69" s="61" t="str">
        <f t="shared" si="17"/>
        <v/>
      </c>
      <c r="R69" s="61" t="str">
        <f t="shared" si="18"/>
        <v/>
      </c>
      <c r="T69" s="5">
        <f t="shared" si="9"/>
        <v>0</v>
      </c>
      <c r="U69" s="5">
        <f t="shared" si="10"/>
        <v>0</v>
      </c>
      <c r="V69" s="5">
        <f t="shared" si="11"/>
        <v>0</v>
      </c>
      <c r="X69" s="29">
        <f>IFERROR(HLOOKUP($D69,'Support and Spend'!$G$1:$DS$373,372,0),0)</f>
        <v>0</v>
      </c>
      <c r="Y69" s="29">
        <f>IFERROR(HLOOKUP($D69,'Support and Spend'!$G$1:$DS$373,373,0),0)</f>
        <v>0</v>
      </c>
      <c r="Z69" s="29">
        <f t="shared" si="12"/>
        <v>0</v>
      </c>
      <c r="AB69" s="33">
        <f>IFERROR(VLOOKUP($D69,'Support and Spend'!$DX$3:$DY$106,2,0),0)</f>
        <v>0</v>
      </c>
      <c r="AC69" s="63">
        <f>IFERROR(HLOOKUP($AB69,'Support and Spend'!$G$1:$DS$373,372,0),0)</f>
        <v>0</v>
      </c>
      <c r="AD69" s="63">
        <f>IFERROR(HLOOKUP($AB69,'Support and Spend'!$G$1:$DS$373,373,0),0)</f>
        <v>0</v>
      </c>
      <c r="AE69" s="63">
        <f t="shared" si="13"/>
        <v>0</v>
      </c>
      <c r="AG69" s="62">
        <f t="shared" si="14"/>
        <v>0</v>
      </c>
      <c r="AH69" s="62">
        <f t="shared" si="15"/>
        <v>0</v>
      </c>
      <c r="AI69" s="62">
        <f t="shared" si="15"/>
        <v>0</v>
      </c>
    </row>
    <row r="70" spans="1:35" x14ac:dyDescent="0.25">
      <c r="A70" s="35" t="str" cm="1">
        <f t="array" ref="A70">VLOOKUP($D70,'Variable Mapping'!$B$1:$E$193,COLUMN(B:B),0)</f>
        <v>Game Updates</v>
      </c>
      <c r="B70" s="35" t="str" cm="1">
        <f t="array" ref="B70">VLOOKUP($D70,'Variable Mapping'!$B$1:$E$193,COLUMN(C:C),0)</f>
        <v>Game Updates</v>
      </c>
      <c r="C70" s="35" t="str" cm="1">
        <f t="array" ref="C70">VLOOKUP($D70,'Variable Mapping'!$B$1:$E$193,COLUMN(D:D),0)</f>
        <v>Game Updates</v>
      </c>
      <c r="D70" s="25" t="str">
        <f t="shared" si="23"/>
        <v>Game_Update_67</v>
      </c>
      <c r="E70" s="25" t="s">
        <v>361</v>
      </c>
      <c r="F70" s="29">
        <v>0</v>
      </c>
      <c r="G70" s="29">
        <v>-280.68843229999999</v>
      </c>
      <c r="H70" s="29">
        <v>-280.68843229999999</v>
      </c>
      <c r="J70" s="30">
        <f t="shared" ref="J70:J112" si="24">F70/F$113</f>
        <v>0</v>
      </c>
      <c r="K70" s="30">
        <f t="shared" si="19"/>
        <v>-7.3974916251646407E-5</v>
      </c>
      <c r="L70" s="30">
        <f t="shared" si="20"/>
        <v>-5.1581423023801541E-5</v>
      </c>
      <c r="N70" s="18">
        <f t="shared" ref="N70:N111" si="25">(G70-F70)/F$113</f>
        <v>-1.7039465033449297E-4</v>
      </c>
      <c r="P70" s="61" t="str">
        <f t="shared" si="16"/>
        <v/>
      </c>
      <c r="Q70" s="61" t="str">
        <f t="shared" si="17"/>
        <v/>
      </c>
      <c r="R70" s="61" t="str">
        <f t="shared" si="18"/>
        <v/>
      </c>
      <c r="T70" s="5">
        <f t="shared" ref="T70:T105" si="26">IFERROR(F70/X70,0)</f>
        <v>0</v>
      </c>
      <c r="U70" s="5">
        <f t="shared" ref="U70:U105" si="27">IFERROR(G70/Y70,0)</f>
        <v>0</v>
      </c>
      <c r="V70" s="5">
        <f t="shared" ref="V70:V105" si="28">IFERROR(H70/Z70,0)</f>
        <v>0</v>
      </c>
      <c r="X70" s="29">
        <f>IFERROR(HLOOKUP($D70,'Support and Spend'!$G$1:$DS$373,372,0),0)</f>
        <v>0</v>
      </c>
      <c r="Y70" s="29">
        <f>IFERROR(HLOOKUP($D70,'Support and Spend'!$G$1:$DS$373,373,0),0)</f>
        <v>0</v>
      </c>
      <c r="Z70" s="29">
        <f t="shared" ref="Z70:Z111" si="29">SUM(X70:Y70)</f>
        <v>0</v>
      </c>
      <c r="AB70" s="33">
        <f>IFERROR(VLOOKUP($D70,'Support and Spend'!$DX$3:$DY$106,2,0),0)</f>
        <v>0</v>
      </c>
      <c r="AC70" s="63">
        <f>IFERROR(HLOOKUP($AB70,'Support and Spend'!$G$1:$DS$373,372,0),0)</f>
        <v>0</v>
      </c>
      <c r="AD70" s="63">
        <f>IFERROR(HLOOKUP($AB70,'Support and Spend'!$G$1:$DS$373,373,0),0)</f>
        <v>0</v>
      </c>
      <c r="AE70" s="63">
        <f t="shared" ref="AE70:AE111" si="30">SUM(AC70:AD70)</f>
        <v>0</v>
      </c>
      <c r="AG70" s="62">
        <f t="shared" ref="AG70:AI111" si="31">IFERROR(AC70/X70*1000,0)</f>
        <v>0</v>
      </c>
      <c r="AH70" s="62">
        <f t="shared" si="31"/>
        <v>0</v>
      </c>
      <c r="AI70" s="62">
        <f t="shared" si="31"/>
        <v>0</v>
      </c>
    </row>
    <row r="71" spans="1:35" x14ac:dyDescent="0.25">
      <c r="A71" s="35" t="str" cm="1">
        <f t="array" ref="A71">VLOOKUP($D71,'Variable Mapping'!$B$1:$E$193,COLUMN(B:B),0)</f>
        <v>Game Updates</v>
      </c>
      <c r="B71" s="35" t="str" cm="1">
        <f t="array" ref="B71">VLOOKUP($D71,'Variable Mapping'!$B$1:$E$193,COLUMN(C:C),0)</f>
        <v>Game Updates</v>
      </c>
      <c r="C71" s="35" t="str" cm="1">
        <f t="array" ref="C71">VLOOKUP($D71,'Variable Mapping'!$B$1:$E$193,COLUMN(D:D),0)</f>
        <v>Game Updates</v>
      </c>
      <c r="D71" s="25" t="str">
        <f t="shared" si="23"/>
        <v>Game_Update_69</v>
      </c>
      <c r="E71" s="25" t="s">
        <v>362</v>
      </c>
      <c r="F71" s="29">
        <v>0</v>
      </c>
      <c r="G71" s="29">
        <v>1038.8634890999999</v>
      </c>
      <c r="H71" s="29">
        <v>1038.8634890999999</v>
      </c>
      <c r="J71" s="30">
        <f t="shared" si="24"/>
        <v>0</v>
      </c>
      <c r="K71" s="30">
        <f t="shared" si="19"/>
        <v>2.7379054766649066E-4</v>
      </c>
      <c r="L71" s="30">
        <f t="shared" si="20"/>
        <v>1.9090938894830093E-4</v>
      </c>
      <c r="N71" s="18">
        <f t="shared" si="25"/>
        <v>6.3065221291795236E-4</v>
      </c>
      <c r="P71" s="61" t="str">
        <f t="shared" si="16"/>
        <v/>
      </c>
      <c r="Q71" s="61" t="str">
        <f t="shared" si="17"/>
        <v/>
      </c>
      <c r="R71" s="61" t="str">
        <f t="shared" si="18"/>
        <v/>
      </c>
      <c r="T71" s="5">
        <f t="shared" si="26"/>
        <v>0</v>
      </c>
      <c r="U71" s="5">
        <f t="shared" si="27"/>
        <v>0</v>
      </c>
      <c r="V71" s="5">
        <f t="shared" si="28"/>
        <v>0</v>
      </c>
      <c r="X71" s="29">
        <f>IFERROR(HLOOKUP($D71,'Support and Spend'!$G$1:$DS$373,372,0),0)</f>
        <v>0</v>
      </c>
      <c r="Y71" s="29">
        <f>IFERROR(HLOOKUP($D71,'Support and Spend'!$G$1:$DS$373,373,0),0)</f>
        <v>0</v>
      </c>
      <c r="Z71" s="29">
        <f t="shared" si="29"/>
        <v>0</v>
      </c>
      <c r="AB71" s="33">
        <f>IFERROR(VLOOKUP($D71,'Support and Spend'!$DX$3:$DY$106,2,0),0)</f>
        <v>0</v>
      </c>
      <c r="AC71" s="63">
        <f>IFERROR(HLOOKUP($AB71,'Support and Spend'!$G$1:$DS$373,372,0),0)</f>
        <v>0</v>
      </c>
      <c r="AD71" s="63">
        <f>IFERROR(HLOOKUP($AB71,'Support and Spend'!$G$1:$DS$373,373,0),0)</f>
        <v>0</v>
      </c>
      <c r="AE71" s="63">
        <f t="shared" si="30"/>
        <v>0</v>
      </c>
      <c r="AG71" s="62">
        <f t="shared" si="31"/>
        <v>0</v>
      </c>
      <c r="AH71" s="62">
        <f t="shared" si="31"/>
        <v>0</v>
      </c>
      <c r="AI71" s="62">
        <f t="shared" si="31"/>
        <v>0</v>
      </c>
    </row>
    <row r="72" spans="1:35" x14ac:dyDescent="0.25">
      <c r="A72" s="35" t="str" cm="1">
        <f t="array" ref="A72">VLOOKUP($D72,'Variable Mapping'!$B$1:$E$193,COLUMN(B:B),0)</f>
        <v>Game Updates</v>
      </c>
      <c r="B72" s="35" t="str" cm="1">
        <f t="array" ref="B72">VLOOKUP($D72,'Variable Mapping'!$B$1:$E$193,COLUMN(C:C),0)</f>
        <v>Game Updates</v>
      </c>
      <c r="C72" s="35" t="str" cm="1">
        <f t="array" ref="C72">VLOOKUP($D72,'Variable Mapping'!$B$1:$E$193,COLUMN(D:D),0)</f>
        <v>Game Updates</v>
      </c>
      <c r="D72" s="25" t="str">
        <f t="shared" si="23"/>
        <v>Game_Update_70</v>
      </c>
      <c r="E72" s="25" t="s">
        <v>363</v>
      </c>
      <c r="F72" s="29">
        <v>0</v>
      </c>
      <c r="G72" s="29">
        <v>6098.1833107000002</v>
      </c>
      <c r="H72" s="29">
        <v>6098.1833107000002</v>
      </c>
      <c r="J72" s="30">
        <f t="shared" si="24"/>
        <v>0</v>
      </c>
      <c r="K72" s="30">
        <f t="shared" si="19"/>
        <v>1.6071649123540329E-3</v>
      </c>
      <c r="L72" s="30">
        <f t="shared" si="20"/>
        <v>1.1206481522890435E-3</v>
      </c>
      <c r="N72" s="18">
        <f t="shared" si="25"/>
        <v>3.7019616533102398E-3</v>
      </c>
      <c r="P72" s="61" t="str">
        <f t="shared" ref="P72:P105" si="32">IFERROR(F72/AC72,"")</f>
        <v/>
      </c>
      <c r="Q72" s="61" t="str">
        <f t="shared" ref="Q72:Q105" si="33">IFERROR(G72/AD72,"")</f>
        <v/>
      </c>
      <c r="R72" s="61" t="str">
        <f t="shared" ref="R72:R105" si="34">IFERROR(H72/AE72,"")</f>
        <v/>
      </c>
      <c r="T72" s="5">
        <f t="shared" si="26"/>
        <v>0</v>
      </c>
      <c r="U72" s="5">
        <f t="shared" si="27"/>
        <v>0</v>
      </c>
      <c r="V72" s="5">
        <f t="shared" si="28"/>
        <v>0</v>
      </c>
      <c r="X72" s="29">
        <f>IFERROR(HLOOKUP($D72,'Support and Spend'!$G$1:$DS$373,372,0),0)</f>
        <v>0</v>
      </c>
      <c r="Y72" s="29">
        <f>IFERROR(HLOOKUP($D72,'Support and Spend'!$G$1:$DS$373,373,0),0)</f>
        <v>0</v>
      </c>
      <c r="Z72" s="29">
        <f t="shared" si="29"/>
        <v>0</v>
      </c>
      <c r="AB72" s="33">
        <f>IFERROR(VLOOKUP($D72,'Support and Spend'!$DX$3:$DY$106,2,0),0)</f>
        <v>0</v>
      </c>
      <c r="AC72" s="63">
        <f>IFERROR(HLOOKUP($AB72,'Support and Spend'!$G$1:$DS$373,372,0),0)</f>
        <v>0</v>
      </c>
      <c r="AD72" s="63">
        <f>IFERROR(HLOOKUP($AB72,'Support and Spend'!$G$1:$DS$373,373,0),0)</f>
        <v>0</v>
      </c>
      <c r="AE72" s="63">
        <f t="shared" si="30"/>
        <v>0</v>
      </c>
      <c r="AG72" s="62">
        <f t="shared" si="31"/>
        <v>0</v>
      </c>
      <c r="AH72" s="62">
        <f t="shared" si="31"/>
        <v>0</v>
      </c>
      <c r="AI72" s="62">
        <f t="shared" si="31"/>
        <v>0</v>
      </c>
    </row>
    <row r="73" spans="1:35" x14ac:dyDescent="0.25">
      <c r="A73" s="35" t="str" cm="1">
        <f t="array" ref="A73">VLOOKUP($D73,'Variable Mapping'!$B$1:$E$193,COLUMN(B:B),0)</f>
        <v>Game Updates</v>
      </c>
      <c r="B73" s="35" t="str" cm="1">
        <f t="array" ref="B73">VLOOKUP($D73,'Variable Mapping'!$B$1:$E$193,COLUMN(C:C),0)</f>
        <v>Game Updates</v>
      </c>
      <c r="C73" s="35" t="str" cm="1">
        <f t="array" ref="C73">VLOOKUP($D73,'Variable Mapping'!$B$1:$E$193,COLUMN(D:D),0)</f>
        <v>Game Updates</v>
      </c>
      <c r="D73" s="25" t="str">
        <f t="shared" si="23"/>
        <v>Game_Update_72</v>
      </c>
      <c r="E73" s="25" t="s">
        <v>364</v>
      </c>
      <c r="F73" s="29">
        <v>6757.3491113999999</v>
      </c>
      <c r="G73" s="29">
        <v>0</v>
      </c>
      <c r="H73" s="29">
        <v>6757.3491113999999</v>
      </c>
      <c r="J73" s="30">
        <f t="shared" si="24"/>
        <v>4.1021146813576747E-3</v>
      </c>
      <c r="K73" s="30">
        <f t="shared" si="19"/>
        <v>0</v>
      </c>
      <c r="L73" s="30">
        <f t="shared" si="20"/>
        <v>1.2417814306722066E-3</v>
      </c>
      <c r="N73" s="18">
        <f t="shared" si="25"/>
        <v>-4.1021146813576747E-3</v>
      </c>
      <c r="P73" s="61" t="str">
        <f t="shared" si="32"/>
        <v/>
      </c>
      <c r="Q73" s="61" t="str">
        <f t="shared" si="33"/>
        <v/>
      </c>
      <c r="R73" s="61" t="str">
        <f t="shared" si="34"/>
        <v/>
      </c>
      <c r="T73" s="5">
        <f t="shared" si="26"/>
        <v>0</v>
      </c>
      <c r="U73" s="5">
        <f t="shared" si="27"/>
        <v>0</v>
      </c>
      <c r="V73" s="5">
        <f t="shared" si="28"/>
        <v>0</v>
      </c>
      <c r="X73" s="29">
        <f>IFERROR(HLOOKUP($D73,'Support and Spend'!$G$1:$DS$373,372,0),0)</f>
        <v>0</v>
      </c>
      <c r="Y73" s="29">
        <f>IFERROR(HLOOKUP($D73,'Support and Spend'!$G$1:$DS$373,373,0),0)</f>
        <v>0</v>
      </c>
      <c r="Z73" s="29">
        <f t="shared" si="29"/>
        <v>0</v>
      </c>
      <c r="AB73" s="33">
        <f>IFERROR(VLOOKUP($D73,'Support and Spend'!$DX$3:$DY$106,2,0),0)</f>
        <v>0</v>
      </c>
      <c r="AC73" s="63">
        <f>IFERROR(HLOOKUP($AB73,'Support and Spend'!$G$1:$DS$373,372,0),0)</f>
        <v>0</v>
      </c>
      <c r="AD73" s="63">
        <f>IFERROR(HLOOKUP($AB73,'Support and Spend'!$G$1:$DS$373,373,0),0)</f>
        <v>0</v>
      </c>
      <c r="AE73" s="63">
        <f t="shared" si="30"/>
        <v>0</v>
      </c>
      <c r="AG73" s="62">
        <f t="shared" si="31"/>
        <v>0</v>
      </c>
      <c r="AH73" s="62">
        <f t="shared" si="31"/>
        <v>0</v>
      </c>
      <c r="AI73" s="62">
        <f t="shared" si="31"/>
        <v>0</v>
      </c>
    </row>
    <row r="74" spans="1:35" x14ac:dyDescent="0.25">
      <c r="A74" s="35" t="str" cm="1">
        <f t="array" ref="A74">VLOOKUP($D74,'Variable Mapping'!$B$1:$E$193,COLUMN(B:B),0)</f>
        <v>Game Updates</v>
      </c>
      <c r="B74" s="35" t="str" cm="1">
        <f t="array" ref="B74">VLOOKUP($D74,'Variable Mapping'!$B$1:$E$193,COLUMN(C:C),0)</f>
        <v>Game Updates</v>
      </c>
      <c r="C74" s="35" t="str" cm="1">
        <f t="array" ref="C74">VLOOKUP($D74,'Variable Mapping'!$B$1:$E$193,COLUMN(D:D),0)</f>
        <v>Game Updates</v>
      </c>
      <c r="D74" s="25" t="str">
        <f t="shared" si="23"/>
        <v>Game_Update_Beast_Soul_System</v>
      </c>
      <c r="E74" s="25" t="s">
        <v>269</v>
      </c>
      <c r="F74" s="29">
        <v>0</v>
      </c>
      <c r="G74" s="29">
        <v>1899.7391428000001</v>
      </c>
      <c r="H74" s="29">
        <v>1899.7391428000001</v>
      </c>
      <c r="J74" s="30">
        <f t="shared" si="24"/>
        <v>0</v>
      </c>
      <c r="K74" s="30">
        <f t="shared" si="19"/>
        <v>5.0067273110280066E-4</v>
      </c>
      <c r="L74" s="30">
        <f t="shared" si="20"/>
        <v>3.4911039103637805E-4</v>
      </c>
      <c r="N74" s="18">
        <f t="shared" si="25"/>
        <v>1.1532551744710979E-3</v>
      </c>
      <c r="P74" s="61" t="str">
        <f t="shared" si="32"/>
        <v/>
      </c>
      <c r="Q74" s="61" t="str">
        <f t="shared" si="33"/>
        <v/>
      </c>
      <c r="R74" s="61" t="str">
        <f t="shared" si="34"/>
        <v/>
      </c>
      <c r="T74" s="5">
        <f t="shared" si="26"/>
        <v>0</v>
      </c>
      <c r="U74" s="5">
        <f t="shared" si="27"/>
        <v>0</v>
      </c>
      <c r="V74" s="5">
        <f t="shared" si="28"/>
        <v>0</v>
      </c>
      <c r="X74" s="29">
        <f>IFERROR(HLOOKUP($D74,'Support and Spend'!$G$1:$DS$373,372,0),0)</f>
        <v>0</v>
      </c>
      <c r="Y74" s="29">
        <f>IFERROR(HLOOKUP($D74,'Support and Spend'!$G$1:$DS$373,373,0),0)</f>
        <v>0</v>
      </c>
      <c r="Z74" s="29">
        <f t="shared" si="29"/>
        <v>0</v>
      </c>
      <c r="AB74" s="33">
        <f>IFERROR(VLOOKUP($D74,'Support and Spend'!$DX$3:$DY$106,2,0),0)</f>
        <v>0</v>
      </c>
      <c r="AC74" s="63">
        <f>IFERROR(HLOOKUP($AB74,'Support and Spend'!$G$1:$DS$373,372,0),0)</f>
        <v>0</v>
      </c>
      <c r="AD74" s="63">
        <f>IFERROR(HLOOKUP($AB74,'Support and Spend'!$G$1:$DS$373,373,0),0)</f>
        <v>0</v>
      </c>
      <c r="AE74" s="63">
        <f t="shared" si="30"/>
        <v>0</v>
      </c>
      <c r="AG74" s="62">
        <f t="shared" si="31"/>
        <v>0</v>
      </c>
      <c r="AH74" s="62">
        <f t="shared" si="31"/>
        <v>0</v>
      </c>
      <c r="AI74" s="62">
        <f t="shared" si="31"/>
        <v>0</v>
      </c>
    </row>
    <row r="75" spans="1:35" x14ac:dyDescent="0.25">
      <c r="A75" s="35" t="str" cm="1">
        <f t="array" ref="A75">VLOOKUP($D75,'Variable Mapping'!$B$1:$E$193,COLUMN(B:B),0)</f>
        <v>Base</v>
      </c>
      <c r="B75" s="35" t="str" cm="1">
        <f t="array" ref="B75">VLOOKUP($D75,'Variable Mapping'!$B$1:$E$193,COLUMN(C:C),0)</f>
        <v>Macro</v>
      </c>
      <c r="C75" s="35" t="str" cm="1">
        <f t="array" ref="C75">VLOOKUP($D75,'Variable Mapping'!$B$1:$E$193,COLUMN(D:D),0)</f>
        <v>Macro</v>
      </c>
      <c r="D75" s="25" t="str">
        <f t="shared" si="23"/>
        <v>Post_Update_10</v>
      </c>
      <c r="E75" s="25" t="s">
        <v>365</v>
      </c>
      <c r="F75" s="29">
        <v>-3327.0542113000001</v>
      </c>
      <c r="G75" s="29">
        <v>0</v>
      </c>
      <c r="H75" s="29">
        <v>-3327.0542113000001</v>
      </c>
      <c r="J75" s="30">
        <f t="shared" si="24"/>
        <v>-2.0197207071663346E-3</v>
      </c>
      <c r="K75" s="30">
        <f t="shared" si="19"/>
        <v>0</v>
      </c>
      <c r="L75" s="30">
        <f t="shared" si="20"/>
        <v>-6.1140457157409444E-4</v>
      </c>
      <c r="N75" s="18">
        <f t="shared" si="25"/>
        <v>2.0197207071663346E-3</v>
      </c>
      <c r="P75" s="61" t="str">
        <f t="shared" si="32"/>
        <v/>
      </c>
      <c r="Q75" s="61" t="str">
        <f t="shared" si="33"/>
        <v/>
      </c>
      <c r="R75" s="61" t="str">
        <f t="shared" si="34"/>
        <v/>
      </c>
      <c r="T75" s="5">
        <f t="shared" si="26"/>
        <v>0</v>
      </c>
      <c r="U75" s="5">
        <f t="shared" si="27"/>
        <v>0</v>
      </c>
      <c r="V75" s="5">
        <f t="shared" si="28"/>
        <v>0</v>
      </c>
      <c r="X75" s="29">
        <f>IFERROR(HLOOKUP($D75,'Support and Spend'!$G$1:$DS$373,372,0),0)</f>
        <v>0</v>
      </c>
      <c r="Y75" s="29">
        <f>IFERROR(HLOOKUP($D75,'Support and Spend'!$G$1:$DS$373,373,0),0)</f>
        <v>0</v>
      </c>
      <c r="Z75" s="29">
        <f t="shared" si="29"/>
        <v>0</v>
      </c>
      <c r="AB75" s="33">
        <f>IFERROR(VLOOKUP($D75,'Support and Spend'!$DX$3:$DY$106,2,0),0)</f>
        <v>0</v>
      </c>
      <c r="AC75" s="63">
        <f>IFERROR(HLOOKUP($AB75,'Support and Spend'!$G$1:$DS$373,372,0),0)</f>
        <v>0</v>
      </c>
      <c r="AD75" s="63">
        <f>IFERROR(HLOOKUP($AB75,'Support and Spend'!$G$1:$DS$373,373,0),0)</f>
        <v>0</v>
      </c>
      <c r="AE75" s="63">
        <f t="shared" si="30"/>
        <v>0</v>
      </c>
      <c r="AG75" s="62">
        <f t="shared" si="31"/>
        <v>0</v>
      </c>
      <c r="AH75" s="62">
        <f t="shared" si="31"/>
        <v>0</v>
      </c>
      <c r="AI75" s="62">
        <f t="shared" si="31"/>
        <v>0</v>
      </c>
    </row>
    <row r="76" spans="1:35" x14ac:dyDescent="0.25">
      <c r="A76" s="35" t="str" cm="1">
        <f t="array" ref="A76">VLOOKUP($D76,'Variable Mapping'!$B$1:$E$193,COLUMN(B:B),0)</f>
        <v>Base</v>
      </c>
      <c r="B76" s="35" t="str" cm="1">
        <f t="array" ref="B76">VLOOKUP($D76,'Variable Mapping'!$B$1:$E$193,COLUMN(C:C),0)</f>
        <v>Macro</v>
      </c>
      <c r="C76" s="35" t="str" cm="1">
        <f t="array" ref="C76">VLOOKUP($D76,'Variable Mapping'!$B$1:$E$193,COLUMN(D:D),0)</f>
        <v>Macro</v>
      </c>
      <c r="D76" s="25" t="str">
        <f t="shared" si="23"/>
        <v>Post_Update_11</v>
      </c>
      <c r="E76" s="25" t="s">
        <v>366</v>
      </c>
      <c r="F76" s="29">
        <v>-1490.5356265</v>
      </c>
      <c r="G76" s="29">
        <v>0</v>
      </c>
      <c r="H76" s="29">
        <v>-1490.5356265</v>
      </c>
      <c r="J76" s="30">
        <f t="shared" si="24"/>
        <v>-9.0484418900853986E-4</v>
      </c>
      <c r="K76" s="30">
        <f t="shared" si="19"/>
        <v>0</v>
      </c>
      <c r="L76" s="30">
        <f t="shared" si="20"/>
        <v>-2.7391206702943118E-4</v>
      </c>
      <c r="N76" s="18">
        <f t="shared" si="25"/>
        <v>9.0484418900853986E-4</v>
      </c>
      <c r="P76" s="61" t="str">
        <f t="shared" si="32"/>
        <v/>
      </c>
      <c r="Q76" s="61" t="str">
        <f t="shared" si="33"/>
        <v/>
      </c>
      <c r="R76" s="61" t="str">
        <f t="shared" si="34"/>
        <v/>
      </c>
      <c r="T76" s="5">
        <f t="shared" si="26"/>
        <v>0</v>
      </c>
      <c r="U76" s="5">
        <f t="shared" si="27"/>
        <v>0</v>
      </c>
      <c r="V76" s="5">
        <f t="shared" si="28"/>
        <v>0</v>
      </c>
      <c r="X76" s="29">
        <f>IFERROR(HLOOKUP($D76,'Support and Spend'!$G$1:$DS$373,372,0),0)</f>
        <v>0</v>
      </c>
      <c r="Y76" s="29">
        <f>IFERROR(HLOOKUP($D76,'Support and Spend'!$G$1:$DS$373,373,0),0)</f>
        <v>0</v>
      </c>
      <c r="Z76" s="29">
        <f t="shared" si="29"/>
        <v>0</v>
      </c>
      <c r="AB76" s="33">
        <f>IFERROR(VLOOKUP($D76,'Support and Spend'!$DX$3:$DY$106,2,0),0)</f>
        <v>0</v>
      </c>
      <c r="AC76" s="63">
        <f>IFERROR(HLOOKUP($AB76,'Support and Spend'!$G$1:$DS$373,372,0),0)</f>
        <v>0</v>
      </c>
      <c r="AD76" s="63">
        <f>IFERROR(HLOOKUP($AB76,'Support and Spend'!$G$1:$DS$373,373,0),0)</f>
        <v>0</v>
      </c>
      <c r="AE76" s="63">
        <f t="shared" si="30"/>
        <v>0</v>
      </c>
      <c r="AG76" s="62">
        <f t="shared" si="31"/>
        <v>0</v>
      </c>
      <c r="AH76" s="62">
        <f t="shared" si="31"/>
        <v>0</v>
      </c>
      <c r="AI76" s="62">
        <f t="shared" si="31"/>
        <v>0</v>
      </c>
    </row>
    <row r="77" spans="1:35" x14ac:dyDescent="0.25">
      <c r="A77" s="35" t="str" cm="1">
        <f t="array" ref="A77">VLOOKUP($D77,'Variable Mapping'!$B$1:$E$193,COLUMN(B:B),0)</f>
        <v>Base</v>
      </c>
      <c r="B77" s="35" t="str" cm="1">
        <f t="array" ref="B77">VLOOKUP($D77,'Variable Mapping'!$B$1:$E$193,COLUMN(C:C),0)</f>
        <v>Macro</v>
      </c>
      <c r="C77" s="35" t="str" cm="1">
        <f t="array" ref="C77">VLOOKUP($D77,'Variable Mapping'!$B$1:$E$193,COLUMN(D:D),0)</f>
        <v>Macro</v>
      </c>
      <c r="D77" s="25" t="str">
        <f t="shared" si="23"/>
        <v>Post_Update_12</v>
      </c>
      <c r="E77" s="25" t="s">
        <v>367</v>
      </c>
      <c r="F77" s="29">
        <v>-5354.4370102000003</v>
      </c>
      <c r="G77" s="29">
        <v>0</v>
      </c>
      <c r="H77" s="29">
        <v>-5354.4370102000003</v>
      </c>
      <c r="J77" s="30">
        <f t="shared" si="24"/>
        <v>-3.2504632079599135E-3</v>
      </c>
      <c r="K77" s="30">
        <f t="shared" si="19"/>
        <v>0</v>
      </c>
      <c r="L77" s="30">
        <f t="shared" si="20"/>
        <v>-9.8397172343117384E-4</v>
      </c>
      <c r="N77" s="18">
        <f t="shared" si="25"/>
        <v>3.2504632079599135E-3</v>
      </c>
      <c r="P77" s="61" t="str">
        <f t="shared" si="32"/>
        <v/>
      </c>
      <c r="Q77" s="61" t="str">
        <f t="shared" si="33"/>
        <v/>
      </c>
      <c r="R77" s="61" t="str">
        <f t="shared" si="34"/>
        <v/>
      </c>
      <c r="T77" s="5">
        <f t="shared" si="26"/>
        <v>0</v>
      </c>
      <c r="U77" s="5">
        <f t="shared" si="27"/>
        <v>0</v>
      </c>
      <c r="V77" s="5">
        <f t="shared" si="28"/>
        <v>0</v>
      </c>
      <c r="X77" s="29">
        <f>IFERROR(HLOOKUP($D77,'Support and Spend'!$G$1:$DS$373,372,0),0)</f>
        <v>0</v>
      </c>
      <c r="Y77" s="29">
        <f>IFERROR(HLOOKUP($D77,'Support and Spend'!$G$1:$DS$373,373,0),0)</f>
        <v>0</v>
      </c>
      <c r="Z77" s="29">
        <f t="shared" si="29"/>
        <v>0</v>
      </c>
      <c r="AB77" s="33">
        <f>IFERROR(VLOOKUP($D77,'Support and Spend'!$DX$3:$DY$106,2,0),0)</f>
        <v>0</v>
      </c>
      <c r="AC77" s="63">
        <f>IFERROR(HLOOKUP($AB77,'Support and Spend'!$G$1:$DS$373,372,0),0)</f>
        <v>0</v>
      </c>
      <c r="AD77" s="63">
        <f>IFERROR(HLOOKUP($AB77,'Support and Spend'!$G$1:$DS$373,373,0),0)</f>
        <v>0</v>
      </c>
      <c r="AE77" s="63">
        <f t="shared" si="30"/>
        <v>0</v>
      </c>
      <c r="AG77" s="62">
        <f t="shared" si="31"/>
        <v>0</v>
      </c>
      <c r="AH77" s="62">
        <f t="shared" si="31"/>
        <v>0</v>
      </c>
      <c r="AI77" s="62">
        <f t="shared" si="31"/>
        <v>0</v>
      </c>
    </row>
    <row r="78" spans="1:35" x14ac:dyDescent="0.25">
      <c r="A78" s="35" t="str" cm="1">
        <f t="array" ref="A78">VLOOKUP($D78,'Variable Mapping'!$B$1:$E$193,COLUMN(B:B),0)</f>
        <v>Base</v>
      </c>
      <c r="B78" s="35" t="str" cm="1">
        <f t="array" ref="B78">VLOOKUP($D78,'Variable Mapping'!$B$1:$E$193,COLUMN(C:C),0)</f>
        <v>Macro</v>
      </c>
      <c r="C78" s="35" t="str" cm="1">
        <f t="array" ref="C78">VLOOKUP($D78,'Variable Mapping'!$B$1:$E$193,COLUMN(D:D),0)</f>
        <v>Macro</v>
      </c>
      <c r="D78" s="25" t="str">
        <f t="shared" si="23"/>
        <v>Post_Update_13</v>
      </c>
      <c r="E78" s="25" t="s">
        <v>368</v>
      </c>
      <c r="F78" s="29">
        <v>-5432.1881615000002</v>
      </c>
      <c r="G78" s="29">
        <v>0</v>
      </c>
      <c r="H78" s="29">
        <v>-5432.1881615000002</v>
      </c>
      <c r="J78" s="30">
        <f t="shared" si="24"/>
        <v>-3.2976628026503991E-3</v>
      </c>
      <c r="K78" s="30">
        <f t="shared" si="19"/>
        <v>0</v>
      </c>
      <c r="L78" s="30">
        <f t="shared" si="20"/>
        <v>-9.9825986132460326E-4</v>
      </c>
      <c r="N78" s="18">
        <f t="shared" si="25"/>
        <v>3.2976628026503991E-3</v>
      </c>
      <c r="P78" s="61" t="str">
        <f t="shared" si="32"/>
        <v/>
      </c>
      <c r="Q78" s="61" t="str">
        <f t="shared" si="33"/>
        <v/>
      </c>
      <c r="R78" s="61" t="str">
        <f t="shared" si="34"/>
        <v/>
      </c>
      <c r="T78" s="5">
        <f t="shared" si="26"/>
        <v>0</v>
      </c>
      <c r="U78" s="5">
        <f t="shared" si="27"/>
        <v>0</v>
      </c>
      <c r="V78" s="5">
        <f t="shared" si="28"/>
        <v>0</v>
      </c>
      <c r="X78" s="29">
        <f>IFERROR(HLOOKUP($D78,'Support and Spend'!$G$1:$DS$373,372,0),0)</f>
        <v>0</v>
      </c>
      <c r="Y78" s="29">
        <f>IFERROR(HLOOKUP($D78,'Support and Spend'!$G$1:$DS$373,373,0),0)</f>
        <v>0</v>
      </c>
      <c r="Z78" s="29">
        <f t="shared" si="29"/>
        <v>0</v>
      </c>
      <c r="AB78" s="33">
        <f>IFERROR(VLOOKUP($D78,'Support and Spend'!$DX$3:$DY$106,2,0),0)</f>
        <v>0</v>
      </c>
      <c r="AC78" s="63">
        <f>IFERROR(HLOOKUP($AB78,'Support and Spend'!$G$1:$DS$373,372,0),0)</f>
        <v>0</v>
      </c>
      <c r="AD78" s="63">
        <f>IFERROR(HLOOKUP($AB78,'Support and Spend'!$G$1:$DS$373,373,0),0)</f>
        <v>0</v>
      </c>
      <c r="AE78" s="63">
        <f t="shared" si="30"/>
        <v>0</v>
      </c>
      <c r="AG78" s="62">
        <f t="shared" si="31"/>
        <v>0</v>
      </c>
      <c r="AH78" s="62">
        <f t="shared" si="31"/>
        <v>0</v>
      </c>
      <c r="AI78" s="62">
        <f t="shared" si="31"/>
        <v>0</v>
      </c>
    </row>
    <row r="79" spans="1:35" x14ac:dyDescent="0.25">
      <c r="A79" s="35" t="str" cm="1">
        <f t="array" ref="A79">VLOOKUP($D79,'Variable Mapping'!$B$1:$E$193,COLUMN(B:B),0)</f>
        <v>Base</v>
      </c>
      <c r="B79" s="35" t="str" cm="1">
        <f t="array" ref="B79">VLOOKUP($D79,'Variable Mapping'!$B$1:$E$193,COLUMN(C:C),0)</f>
        <v>Macro</v>
      </c>
      <c r="C79" s="35" t="str" cm="1">
        <f t="array" ref="C79">VLOOKUP($D79,'Variable Mapping'!$B$1:$E$193,COLUMN(D:D),0)</f>
        <v>Macro</v>
      </c>
      <c r="D79" s="25" t="str">
        <f t="shared" si="23"/>
        <v>Post_Update_2</v>
      </c>
      <c r="E79" s="25" t="s">
        <v>232</v>
      </c>
      <c r="F79" s="29">
        <v>0</v>
      </c>
      <c r="G79" s="29">
        <v>-10893.7146617</v>
      </c>
      <c r="H79" s="29">
        <v>-10893.7146617</v>
      </c>
      <c r="J79" s="30">
        <f t="shared" si="24"/>
        <v>0</v>
      </c>
      <c r="K79" s="30">
        <f t="shared" si="19"/>
        <v>-2.8710183143824206E-3</v>
      </c>
      <c r="L79" s="30">
        <f t="shared" si="20"/>
        <v>-2.0019111570125678E-3</v>
      </c>
      <c r="N79" s="18">
        <f t="shared" si="25"/>
        <v>-6.6131357299404848E-3</v>
      </c>
      <c r="P79" s="61" t="str">
        <f t="shared" si="32"/>
        <v/>
      </c>
      <c r="Q79" s="61" t="str">
        <f t="shared" si="33"/>
        <v/>
      </c>
      <c r="R79" s="61" t="str">
        <f t="shared" si="34"/>
        <v/>
      </c>
      <c r="T79" s="5">
        <f t="shared" si="26"/>
        <v>0</v>
      </c>
      <c r="U79" s="5">
        <f t="shared" si="27"/>
        <v>0</v>
      </c>
      <c r="V79" s="5">
        <f t="shared" si="28"/>
        <v>0</v>
      </c>
      <c r="X79" s="29">
        <f>IFERROR(HLOOKUP($D79,'Support and Spend'!$G$1:$DS$373,372,0),0)</f>
        <v>0</v>
      </c>
      <c r="Y79" s="29">
        <f>IFERROR(HLOOKUP($D79,'Support and Spend'!$G$1:$DS$373,373,0),0)</f>
        <v>0</v>
      </c>
      <c r="Z79" s="29">
        <f t="shared" si="29"/>
        <v>0</v>
      </c>
      <c r="AB79" s="33">
        <f>IFERROR(VLOOKUP($D79,'Support and Spend'!$DX$3:$DY$106,2,0),0)</f>
        <v>0</v>
      </c>
      <c r="AC79" s="63">
        <f>IFERROR(HLOOKUP($AB79,'Support and Spend'!$G$1:$DS$373,372,0),0)</f>
        <v>0</v>
      </c>
      <c r="AD79" s="63">
        <f>IFERROR(HLOOKUP($AB79,'Support and Spend'!$G$1:$DS$373,373,0),0)</f>
        <v>0</v>
      </c>
      <c r="AE79" s="63">
        <f t="shared" si="30"/>
        <v>0</v>
      </c>
      <c r="AG79" s="62">
        <f t="shared" si="31"/>
        <v>0</v>
      </c>
      <c r="AH79" s="62">
        <f t="shared" si="31"/>
        <v>0</v>
      </c>
      <c r="AI79" s="62">
        <f t="shared" si="31"/>
        <v>0</v>
      </c>
    </row>
    <row r="80" spans="1:35" x14ac:dyDescent="0.25">
      <c r="A80" s="35" t="str" cm="1">
        <f t="array" ref="A80">VLOOKUP($D80,'Variable Mapping'!$B$1:$E$193,COLUMN(B:B),0)</f>
        <v>Base</v>
      </c>
      <c r="B80" s="35" t="str" cm="1">
        <f t="array" ref="B80">VLOOKUP($D80,'Variable Mapping'!$B$1:$E$193,COLUMN(C:C),0)</f>
        <v>Macro</v>
      </c>
      <c r="C80" s="35" t="str" cm="1">
        <f t="array" ref="C80">VLOOKUP($D80,'Variable Mapping'!$B$1:$E$193,COLUMN(D:D),0)</f>
        <v>Macro</v>
      </c>
      <c r="D80" s="25" t="str">
        <f t="shared" si="23"/>
        <v>Post_Update_4</v>
      </c>
      <c r="E80" s="25" t="s">
        <v>233</v>
      </c>
      <c r="F80" s="29">
        <v>0</v>
      </c>
      <c r="G80" s="29">
        <v>-4537.5459827000004</v>
      </c>
      <c r="H80" s="29">
        <v>-4537.5459827000004</v>
      </c>
      <c r="J80" s="30">
        <f t="shared" si="24"/>
        <v>0</v>
      </c>
      <c r="K80" s="30">
        <f t="shared" si="19"/>
        <v>-1.1958618362279661E-3</v>
      </c>
      <c r="L80" s="30">
        <f t="shared" si="20"/>
        <v>-8.3385366794682823E-4</v>
      </c>
      <c r="N80" s="18">
        <f t="shared" si="25"/>
        <v>-2.7545615427160938E-3</v>
      </c>
      <c r="P80" s="61" t="str">
        <f t="shared" si="32"/>
        <v/>
      </c>
      <c r="Q80" s="61" t="str">
        <f t="shared" si="33"/>
        <v/>
      </c>
      <c r="R80" s="61" t="str">
        <f t="shared" si="34"/>
        <v/>
      </c>
      <c r="T80" s="5">
        <f t="shared" si="26"/>
        <v>0</v>
      </c>
      <c r="U80" s="5">
        <f t="shared" si="27"/>
        <v>0</v>
      </c>
      <c r="V80" s="5">
        <f t="shared" si="28"/>
        <v>0</v>
      </c>
      <c r="X80" s="29">
        <f>IFERROR(HLOOKUP($D80,'Support and Spend'!$G$1:$DS$373,372,0),0)</f>
        <v>0</v>
      </c>
      <c r="Y80" s="29">
        <f>IFERROR(HLOOKUP($D80,'Support and Spend'!$G$1:$DS$373,373,0),0)</f>
        <v>0</v>
      </c>
      <c r="Z80" s="29">
        <f t="shared" si="29"/>
        <v>0</v>
      </c>
      <c r="AB80" s="33">
        <f>IFERROR(VLOOKUP($D80,'Support and Spend'!$DX$3:$DY$106,2,0),0)</f>
        <v>0</v>
      </c>
      <c r="AC80" s="63">
        <f>IFERROR(HLOOKUP($AB80,'Support and Spend'!$G$1:$DS$373,372,0),0)</f>
        <v>0</v>
      </c>
      <c r="AD80" s="63">
        <f>IFERROR(HLOOKUP($AB80,'Support and Spend'!$G$1:$DS$373,373,0),0)</f>
        <v>0</v>
      </c>
      <c r="AE80" s="63">
        <f t="shared" si="30"/>
        <v>0</v>
      </c>
      <c r="AG80" s="62">
        <f t="shared" si="31"/>
        <v>0</v>
      </c>
      <c r="AH80" s="62">
        <f t="shared" si="31"/>
        <v>0</v>
      </c>
      <c r="AI80" s="62">
        <f t="shared" si="31"/>
        <v>0</v>
      </c>
    </row>
    <row r="81" spans="1:35" x14ac:dyDescent="0.25">
      <c r="A81" s="35" t="str" cm="1">
        <f t="array" ref="A81">VLOOKUP($D81,'Variable Mapping'!$B$1:$E$193,COLUMN(B:B),0)</f>
        <v>Base</v>
      </c>
      <c r="B81" s="35" t="str" cm="1">
        <f t="array" ref="B81">VLOOKUP($D81,'Variable Mapping'!$B$1:$E$193,COLUMN(C:C),0)</f>
        <v>Macro</v>
      </c>
      <c r="C81" s="35" t="str" cm="1">
        <f t="array" ref="C81">VLOOKUP($D81,'Variable Mapping'!$B$1:$E$193,COLUMN(D:D),0)</f>
        <v>Macro</v>
      </c>
      <c r="D81" s="25" t="str">
        <f t="shared" si="23"/>
        <v>Post_Update_63</v>
      </c>
      <c r="E81" s="25" t="s">
        <v>369</v>
      </c>
      <c r="F81" s="29">
        <v>0</v>
      </c>
      <c r="G81" s="29">
        <v>-635.51412110000001</v>
      </c>
      <c r="H81" s="29">
        <v>-635.51412110000001</v>
      </c>
      <c r="J81" s="30">
        <f t="shared" si="24"/>
        <v>0</v>
      </c>
      <c r="K81" s="30">
        <f t="shared" si="19"/>
        <v>-1.674885690866826E-4</v>
      </c>
      <c r="L81" s="30">
        <f t="shared" si="20"/>
        <v>-1.1678686737978029E-4</v>
      </c>
      <c r="N81" s="18">
        <f t="shared" si="25"/>
        <v>-3.8579504527542699E-4</v>
      </c>
      <c r="P81" s="61" t="str">
        <f t="shared" si="32"/>
        <v/>
      </c>
      <c r="Q81" s="61" t="str">
        <f t="shared" si="33"/>
        <v/>
      </c>
      <c r="R81" s="61" t="str">
        <f t="shared" si="34"/>
        <v/>
      </c>
      <c r="T81" s="5">
        <f t="shared" si="26"/>
        <v>0</v>
      </c>
      <c r="U81" s="5">
        <f t="shared" si="27"/>
        <v>0</v>
      </c>
      <c r="V81" s="5">
        <f t="shared" si="28"/>
        <v>0</v>
      </c>
      <c r="X81" s="29">
        <f>IFERROR(HLOOKUP($D81,'Support and Spend'!$G$1:$DS$373,372,0),0)</f>
        <v>0</v>
      </c>
      <c r="Y81" s="29">
        <f>IFERROR(HLOOKUP($D81,'Support and Spend'!$G$1:$DS$373,373,0),0)</f>
        <v>0</v>
      </c>
      <c r="Z81" s="29">
        <f t="shared" si="29"/>
        <v>0</v>
      </c>
      <c r="AB81" s="33">
        <f>IFERROR(VLOOKUP($D81,'Support and Spend'!$DX$3:$DY$106,2,0),0)</f>
        <v>0</v>
      </c>
      <c r="AC81" s="63">
        <f>IFERROR(HLOOKUP($AB81,'Support and Spend'!$G$1:$DS$373,372,0),0)</f>
        <v>0</v>
      </c>
      <c r="AD81" s="63">
        <f>IFERROR(HLOOKUP($AB81,'Support and Spend'!$G$1:$DS$373,373,0),0)</f>
        <v>0</v>
      </c>
      <c r="AE81" s="63">
        <f t="shared" si="30"/>
        <v>0</v>
      </c>
      <c r="AG81" s="62">
        <f t="shared" si="31"/>
        <v>0</v>
      </c>
      <c r="AH81" s="62">
        <f t="shared" si="31"/>
        <v>0</v>
      </c>
      <c r="AI81" s="62">
        <f t="shared" si="31"/>
        <v>0</v>
      </c>
    </row>
    <row r="82" spans="1:35" x14ac:dyDescent="0.25">
      <c r="A82" s="35" t="str" cm="1">
        <f t="array" ref="A82">VLOOKUP($D82,'Variable Mapping'!$B$1:$E$193,COLUMN(B:B),0)</f>
        <v>Base</v>
      </c>
      <c r="B82" s="35" t="str" cm="1">
        <f t="array" ref="B82">VLOOKUP($D82,'Variable Mapping'!$B$1:$E$193,COLUMN(C:C),0)</f>
        <v>Macro</v>
      </c>
      <c r="C82" s="35" t="str" cm="1">
        <f t="array" ref="C82">VLOOKUP($D82,'Variable Mapping'!$B$1:$E$193,COLUMN(D:D),0)</f>
        <v>Macro</v>
      </c>
      <c r="D82" s="25" t="str">
        <f t="shared" si="23"/>
        <v>Post_Update_66</v>
      </c>
      <c r="E82" s="25" t="s">
        <v>370</v>
      </c>
      <c r="F82" s="29">
        <v>0</v>
      </c>
      <c r="G82" s="29">
        <v>-2985.0911282000002</v>
      </c>
      <c r="H82" s="29">
        <v>-2985.0911282000002</v>
      </c>
      <c r="J82" s="30">
        <f t="shared" si="24"/>
        <v>0</v>
      </c>
      <c r="K82" s="30">
        <f t="shared" si="19"/>
        <v>-7.8671523583171094E-4</v>
      </c>
      <c r="L82" s="30">
        <f t="shared" si="20"/>
        <v>-5.485628566399642E-4</v>
      </c>
      <c r="N82" s="18">
        <f t="shared" si="25"/>
        <v>-1.8121286824624022E-3</v>
      </c>
      <c r="P82" s="61" t="str">
        <f t="shared" si="32"/>
        <v/>
      </c>
      <c r="Q82" s="61" t="str">
        <f t="shared" si="33"/>
        <v/>
      </c>
      <c r="R82" s="61" t="str">
        <f t="shared" si="34"/>
        <v/>
      </c>
      <c r="T82" s="5">
        <f t="shared" si="26"/>
        <v>0</v>
      </c>
      <c r="U82" s="5">
        <f t="shared" si="27"/>
        <v>0</v>
      </c>
      <c r="V82" s="5">
        <f t="shared" si="28"/>
        <v>0</v>
      </c>
      <c r="X82" s="29">
        <f>IFERROR(HLOOKUP($D82,'Support and Spend'!$G$1:$DS$373,372,0),0)</f>
        <v>0</v>
      </c>
      <c r="Y82" s="29">
        <f>IFERROR(HLOOKUP($D82,'Support and Spend'!$G$1:$DS$373,373,0),0)</f>
        <v>0</v>
      </c>
      <c r="Z82" s="29">
        <f t="shared" si="29"/>
        <v>0</v>
      </c>
      <c r="AB82" s="33">
        <f>IFERROR(VLOOKUP($D82,'Support and Spend'!$DX$3:$DY$106,2,0),0)</f>
        <v>0</v>
      </c>
      <c r="AC82" s="63">
        <f>IFERROR(HLOOKUP($AB82,'Support and Spend'!$G$1:$DS$373,372,0),0)</f>
        <v>0</v>
      </c>
      <c r="AD82" s="63">
        <f>IFERROR(HLOOKUP($AB82,'Support and Spend'!$G$1:$DS$373,373,0),0)</f>
        <v>0</v>
      </c>
      <c r="AE82" s="63">
        <f t="shared" si="30"/>
        <v>0</v>
      </c>
      <c r="AG82" s="62">
        <f t="shared" si="31"/>
        <v>0</v>
      </c>
      <c r="AH82" s="62">
        <f t="shared" si="31"/>
        <v>0</v>
      </c>
      <c r="AI82" s="62">
        <f t="shared" si="31"/>
        <v>0</v>
      </c>
    </row>
    <row r="83" spans="1:35" x14ac:dyDescent="0.25">
      <c r="A83" s="35" t="str" cm="1">
        <f t="array" ref="A83">VLOOKUP($D83,'Variable Mapping'!$B$1:$E$193,COLUMN(B:B),0)</f>
        <v>Base</v>
      </c>
      <c r="B83" s="35" t="str" cm="1">
        <f t="array" ref="B83">VLOOKUP($D83,'Variable Mapping'!$B$1:$E$193,COLUMN(C:C),0)</f>
        <v>Macro</v>
      </c>
      <c r="C83" s="35" t="str" cm="1">
        <f t="array" ref="C83">VLOOKUP($D83,'Variable Mapping'!$B$1:$E$193,COLUMN(D:D),0)</f>
        <v>Macro</v>
      </c>
      <c r="D83" s="25" t="str">
        <f t="shared" si="23"/>
        <v>Post_Update_67</v>
      </c>
      <c r="E83" s="25" t="s">
        <v>371</v>
      </c>
      <c r="F83" s="29">
        <v>0</v>
      </c>
      <c r="G83" s="29">
        <v>-5947.9843795999996</v>
      </c>
      <c r="H83" s="29">
        <v>-5947.9843795999996</v>
      </c>
      <c r="J83" s="30">
        <f t="shared" si="24"/>
        <v>0</v>
      </c>
      <c r="K83" s="30">
        <f t="shared" si="19"/>
        <v>-1.5675802623627074E-3</v>
      </c>
      <c r="L83" s="30">
        <f t="shared" si="20"/>
        <v>-1.0930464640423706E-3</v>
      </c>
      <c r="N83" s="18">
        <f t="shared" si="25"/>
        <v>-3.610781927321228E-3</v>
      </c>
      <c r="P83" s="61" t="str">
        <f t="shared" si="32"/>
        <v/>
      </c>
      <c r="Q83" s="61" t="str">
        <f t="shared" si="33"/>
        <v/>
      </c>
      <c r="R83" s="61" t="str">
        <f t="shared" si="34"/>
        <v/>
      </c>
      <c r="T83" s="5">
        <f t="shared" si="26"/>
        <v>0</v>
      </c>
      <c r="U83" s="5">
        <f t="shared" si="27"/>
        <v>0</v>
      </c>
      <c r="V83" s="5">
        <f t="shared" si="28"/>
        <v>0</v>
      </c>
      <c r="X83" s="29">
        <f>IFERROR(HLOOKUP($D83,'Support and Spend'!$G$1:$DS$373,372,0),0)</f>
        <v>0</v>
      </c>
      <c r="Y83" s="29">
        <f>IFERROR(HLOOKUP($D83,'Support and Spend'!$G$1:$DS$373,373,0),0)</f>
        <v>0</v>
      </c>
      <c r="Z83" s="29">
        <f t="shared" si="29"/>
        <v>0</v>
      </c>
      <c r="AB83" s="33">
        <f>IFERROR(VLOOKUP($D83,'Support and Spend'!$DX$3:$DY$106,2,0),0)</f>
        <v>0</v>
      </c>
      <c r="AC83" s="63">
        <f>IFERROR(HLOOKUP($AB83,'Support and Spend'!$G$1:$DS$373,372,0),0)</f>
        <v>0</v>
      </c>
      <c r="AD83" s="63">
        <f>IFERROR(HLOOKUP($AB83,'Support and Spend'!$G$1:$DS$373,373,0),0)</f>
        <v>0</v>
      </c>
      <c r="AE83" s="63">
        <f t="shared" si="30"/>
        <v>0</v>
      </c>
      <c r="AG83" s="62">
        <f t="shared" si="31"/>
        <v>0</v>
      </c>
      <c r="AH83" s="62">
        <f t="shared" si="31"/>
        <v>0</v>
      </c>
      <c r="AI83" s="62">
        <f t="shared" si="31"/>
        <v>0</v>
      </c>
    </row>
    <row r="84" spans="1:35" x14ac:dyDescent="0.25">
      <c r="A84" s="35" t="str" cm="1">
        <f t="array" ref="A84">VLOOKUP($D84,'Variable Mapping'!$B$1:$E$193,COLUMN(B:B),0)</f>
        <v>Base</v>
      </c>
      <c r="B84" s="35" t="str" cm="1">
        <f t="array" ref="B84">VLOOKUP($D84,'Variable Mapping'!$B$1:$E$193,COLUMN(C:C),0)</f>
        <v>Macro</v>
      </c>
      <c r="C84" s="35" t="str" cm="1">
        <f t="array" ref="C84">VLOOKUP($D84,'Variable Mapping'!$B$1:$E$193,COLUMN(D:D),0)</f>
        <v>Macro</v>
      </c>
      <c r="D84" s="25" t="str">
        <f t="shared" si="23"/>
        <v>Post_Update_69</v>
      </c>
      <c r="E84" s="25" t="s">
        <v>372</v>
      </c>
      <c r="F84" s="29">
        <v>0</v>
      </c>
      <c r="G84" s="29">
        <v>-6074.7696919999998</v>
      </c>
      <c r="H84" s="29">
        <v>-6074.7696919999998</v>
      </c>
      <c r="J84" s="30">
        <f t="shared" si="24"/>
        <v>0</v>
      </c>
      <c r="K84" s="30">
        <f t="shared" si="19"/>
        <v>-1.6009942965281932E-3</v>
      </c>
      <c r="L84" s="30">
        <f t="shared" si="20"/>
        <v>-1.1163454891518897E-3</v>
      </c>
      <c r="N84" s="18">
        <f t="shared" si="25"/>
        <v>-3.6877481877293436E-3</v>
      </c>
      <c r="P84" s="61" t="str">
        <f t="shared" si="32"/>
        <v/>
      </c>
      <c r="Q84" s="61" t="str">
        <f t="shared" si="33"/>
        <v/>
      </c>
      <c r="R84" s="61" t="str">
        <f t="shared" si="34"/>
        <v/>
      </c>
      <c r="T84" s="5">
        <f t="shared" si="26"/>
        <v>0</v>
      </c>
      <c r="U84" s="5">
        <f t="shared" si="27"/>
        <v>0</v>
      </c>
      <c r="V84" s="5">
        <f t="shared" si="28"/>
        <v>0</v>
      </c>
      <c r="X84" s="29">
        <f>IFERROR(HLOOKUP($D84,'Support and Spend'!$G$1:$DS$373,372,0),0)</f>
        <v>0</v>
      </c>
      <c r="Y84" s="29">
        <f>IFERROR(HLOOKUP($D84,'Support and Spend'!$G$1:$DS$373,373,0),0)</f>
        <v>0</v>
      </c>
      <c r="Z84" s="29">
        <f t="shared" si="29"/>
        <v>0</v>
      </c>
      <c r="AB84" s="33">
        <f>IFERROR(VLOOKUP($D84,'Support and Spend'!$DX$3:$DY$106,2,0),0)</f>
        <v>0</v>
      </c>
      <c r="AC84" s="63">
        <f>IFERROR(HLOOKUP($AB84,'Support and Spend'!$G$1:$DS$373,372,0),0)</f>
        <v>0</v>
      </c>
      <c r="AD84" s="63">
        <f>IFERROR(HLOOKUP($AB84,'Support and Spend'!$G$1:$DS$373,373,0),0)</f>
        <v>0</v>
      </c>
      <c r="AE84" s="63">
        <f t="shared" si="30"/>
        <v>0</v>
      </c>
      <c r="AG84" s="62">
        <f t="shared" si="31"/>
        <v>0</v>
      </c>
      <c r="AH84" s="62">
        <f t="shared" si="31"/>
        <v>0</v>
      </c>
      <c r="AI84" s="62">
        <f t="shared" si="31"/>
        <v>0</v>
      </c>
    </row>
    <row r="85" spans="1:35" x14ac:dyDescent="0.25">
      <c r="A85" s="35" t="str" cm="1">
        <f t="array" ref="A85">VLOOKUP($D85,'Variable Mapping'!$B$1:$E$193,COLUMN(B:B),0)</f>
        <v>Base</v>
      </c>
      <c r="B85" s="35" t="str" cm="1">
        <f t="array" ref="B85">VLOOKUP($D85,'Variable Mapping'!$B$1:$E$193,COLUMN(C:C),0)</f>
        <v>Macro</v>
      </c>
      <c r="C85" s="35" t="str" cm="1">
        <f t="array" ref="C85">VLOOKUP($D85,'Variable Mapping'!$B$1:$E$193,COLUMN(D:D),0)</f>
        <v>Macro</v>
      </c>
      <c r="D85" s="25" t="str">
        <f t="shared" si="23"/>
        <v>Post_Update_70</v>
      </c>
      <c r="E85" s="25" t="s">
        <v>373</v>
      </c>
      <c r="F85" s="29">
        <v>0</v>
      </c>
      <c r="G85" s="29">
        <v>-5700.3903423000002</v>
      </c>
      <c r="H85" s="29">
        <v>-5700.3903423000002</v>
      </c>
      <c r="J85" s="30">
        <f t="shared" si="24"/>
        <v>0</v>
      </c>
      <c r="K85" s="30">
        <f t="shared" ref="K85:K112" si="35">G85/G$113</f>
        <v>-1.5023273125934823E-3</v>
      </c>
      <c r="L85" s="30">
        <f t="shared" ref="L85:L112" si="36">H85/H$113</f>
        <v>-1.0475467166124793E-3</v>
      </c>
      <c r="N85" s="18">
        <f t="shared" si="25"/>
        <v>-3.4604775522355195E-3</v>
      </c>
      <c r="P85" s="61" t="str">
        <f t="shared" si="32"/>
        <v/>
      </c>
      <c r="Q85" s="61" t="str">
        <f t="shared" si="33"/>
        <v/>
      </c>
      <c r="R85" s="61" t="str">
        <f t="shared" si="34"/>
        <v/>
      </c>
      <c r="T85" s="5">
        <f t="shared" si="26"/>
        <v>0</v>
      </c>
      <c r="U85" s="5">
        <f t="shared" si="27"/>
        <v>0</v>
      </c>
      <c r="V85" s="5">
        <f t="shared" si="28"/>
        <v>0</v>
      </c>
      <c r="X85" s="29">
        <f>IFERROR(HLOOKUP($D85,'Support and Spend'!$G$1:$DS$373,372,0),0)</f>
        <v>0</v>
      </c>
      <c r="Y85" s="29">
        <f>IFERROR(HLOOKUP($D85,'Support and Spend'!$G$1:$DS$373,373,0),0)</f>
        <v>0</v>
      </c>
      <c r="Z85" s="29">
        <f t="shared" si="29"/>
        <v>0</v>
      </c>
      <c r="AB85" s="33">
        <f>IFERROR(VLOOKUP($D85,'Support and Spend'!$DX$3:$DY$106,2,0),0)</f>
        <v>0</v>
      </c>
      <c r="AC85" s="63">
        <f>IFERROR(HLOOKUP($AB85,'Support and Spend'!$G$1:$DS$373,372,0),0)</f>
        <v>0</v>
      </c>
      <c r="AD85" s="63">
        <f>IFERROR(HLOOKUP($AB85,'Support and Spend'!$G$1:$DS$373,373,0),0)</f>
        <v>0</v>
      </c>
      <c r="AE85" s="63">
        <f t="shared" si="30"/>
        <v>0</v>
      </c>
      <c r="AG85" s="62">
        <f t="shared" si="31"/>
        <v>0</v>
      </c>
      <c r="AH85" s="62">
        <f t="shared" si="31"/>
        <v>0</v>
      </c>
      <c r="AI85" s="62">
        <f t="shared" si="31"/>
        <v>0</v>
      </c>
    </row>
    <row r="86" spans="1:35" x14ac:dyDescent="0.25">
      <c r="A86" s="35" t="str" cm="1">
        <f t="array" ref="A86">VLOOKUP($D86,'Variable Mapping'!$B$1:$E$193,COLUMN(B:B),0)</f>
        <v>Base</v>
      </c>
      <c r="B86" s="35" t="str" cm="1">
        <f t="array" ref="B86">VLOOKUP($D86,'Variable Mapping'!$B$1:$E$193,COLUMN(C:C),0)</f>
        <v>Macro</v>
      </c>
      <c r="C86" s="35" t="str" cm="1">
        <f t="array" ref="C86">VLOOKUP($D86,'Variable Mapping'!$B$1:$E$193,COLUMN(D:D),0)</f>
        <v>Macro</v>
      </c>
      <c r="D86" s="25" t="str">
        <f t="shared" si="23"/>
        <v>Post_Update_71</v>
      </c>
      <c r="E86" s="25" t="s">
        <v>374</v>
      </c>
      <c r="F86" s="29">
        <v>0</v>
      </c>
      <c r="G86" s="29">
        <v>-1944.7883737</v>
      </c>
      <c r="H86" s="29">
        <v>-1944.7883737</v>
      </c>
      <c r="J86" s="30">
        <f t="shared" si="24"/>
        <v>0</v>
      </c>
      <c r="K86" s="30">
        <f t="shared" si="35"/>
        <v>-5.125453724358313E-4</v>
      </c>
      <c r="L86" s="30">
        <f t="shared" si="36"/>
        <v>-3.5738897742809022E-4</v>
      </c>
      <c r="N86" s="18">
        <f t="shared" si="25"/>
        <v>-1.1806027494464678E-3</v>
      </c>
      <c r="P86" s="61" t="str">
        <f t="shared" si="32"/>
        <v/>
      </c>
      <c r="Q86" s="61" t="str">
        <f t="shared" si="33"/>
        <v/>
      </c>
      <c r="R86" s="61" t="str">
        <f t="shared" si="34"/>
        <v/>
      </c>
      <c r="T86" s="5">
        <f t="shared" si="26"/>
        <v>0</v>
      </c>
      <c r="U86" s="5">
        <f t="shared" si="27"/>
        <v>0</v>
      </c>
      <c r="V86" s="5">
        <f t="shared" si="28"/>
        <v>0</v>
      </c>
      <c r="X86" s="29">
        <f>IFERROR(HLOOKUP($D86,'Support and Spend'!$G$1:$DS$373,372,0),0)</f>
        <v>0</v>
      </c>
      <c r="Y86" s="29">
        <f>IFERROR(HLOOKUP($D86,'Support and Spend'!$G$1:$DS$373,373,0),0)</f>
        <v>0</v>
      </c>
      <c r="Z86" s="29">
        <f t="shared" si="29"/>
        <v>0</v>
      </c>
      <c r="AB86" s="33">
        <f>IFERROR(VLOOKUP($D86,'Support and Spend'!$DX$3:$DY$106,2,0),0)</f>
        <v>0</v>
      </c>
      <c r="AC86" s="63">
        <f>IFERROR(HLOOKUP($AB86,'Support and Spend'!$G$1:$DS$373,372,0),0)</f>
        <v>0</v>
      </c>
      <c r="AD86" s="63">
        <f>IFERROR(HLOOKUP($AB86,'Support and Spend'!$G$1:$DS$373,373,0),0)</f>
        <v>0</v>
      </c>
      <c r="AE86" s="63">
        <f t="shared" si="30"/>
        <v>0</v>
      </c>
      <c r="AG86" s="62">
        <f t="shared" si="31"/>
        <v>0</v>
      </c>
      <c r="AH86" s="62">
        <f t="shared" si="31"/>
        <v>0</v>
      </c>
      <c r="AI86" s="62">
        <f t="shared" si="31"/>
        <v>0</v>
      </c>
    </row>
    <row r="87" spans="1:35" x14ac:dyDescent="0.25">
      <c r="A87" s="35" t="str" cm="1">
        <f t="array" ref="A87">VLOOKUP($D87,'Variable Mapping'!$B$1:$E$193,COLUMN(B:B),0)</f>
        <v>Base</v>
      </c>
      <c r="B87" s="35" t="str" cm="1">
        <f t="array" ref="B87">VLOOKUP($D87,'Variable Mapping'!$B$1:$E$193,COLUMN(C:C),0)</f>
        <v>Macro</v>
      </c>
      <c r="C87" s="35" t="str" cm="1">
        <f t="array" ref="C87">VLOOKUP($D87,'Variable Mapping'!$B$1:$E$193,COLUMN(D:D),0)</f>
        <v>Macro</v>
      </c>
      <c r="D87" s="25" t="str">
        <f t="shared" si="23"/>
        <v>Post_Update_73</v>
      </c>
      <c r="E87" s="25" t="s">
        <v>376</v>
      </c>
      <c r="F87" s="29">
        <v>0</v>
      </c>
      <c r="G87" s="29">
        <v>-1877.8131189000001</v>
      </c>
      <c r="H87" s="29">
        <v>-1877.8131189000001</v>
      </c>
      <c r="J87" s="30">
        <f t="shared" si="24"/>
        <v>0</v>
      </c>
      <c r="K87" s="30">
        <f t="shared" si="35"/>
        <v>-4.9489416813017152E-4</v>
      </c>
      <c r="L87" s="30">
        <f t="shared" si="36"/>
        <v>-3.4508109953779897E-4</v>
      </c>
      <c r="N87" s="18">
        <f t="shared" si="25"/>
        <v>-1.1399447678218024E-3</v>
      </c>
      <c r="P87" s="61" t="str">
        <f t="shared" si="32"/>
        <v/>
      </c>
      <c r="Q87" s="61" t="str">
        <f t="shared" si="33"/>
        <v/>
      </c>
      <c r="R87" s="61" t="str">
        <f t="shared" si="34"/>
        <v/>
      </c>
      <c r="T87" s="5">
        <f t="shared" si="26"/>
        <v>0</v>
      </c>
      <c r="U87" s="5">
        <f t="shared" si="27"/>
        <v>0</v>
      </c>
      <c r="V87" s="5">
        <f t="shared" si="28"/>
        <v>0</v>
      </c>
      <c r="X87" s="29">
        <f>IFERROR(HLOOKUP($D87,'Support and Spend'!$G$1:$DS$373,372,0),0)</f>
        <v>0</v>
      </c>
      <c r="Y87" s="29">
        <f>IFERROR(HLOOKUP($D87,'Support and Spend'!$G$1:$DS$373,373,0),0)</f>
        <v>0</v>
      </c>
      <c r="Z87" s="29">
        <f t="shared" si="29"/>
        <v>0</v>
      </c>
      <c r="AB87" s="33">
        <f>IFERROR(VLOOKUP($D87,'Support and Spend'!$DX$3:$DY$106,2,0),0)</f>
        <v>0</v>
      </c>
      <c r="AC87" s="63">
        <f>IFERROR(HLOOKUP($AB87,'Support and Spend'!$G$1:$DS$373,372,0),0)</f>
        <v>0</v>
      </c>
      <c r="AD87" s="63">
        <f>IFERROR(HLOOKUP($AB87,'Support and Spend'!$G$1:$DS$373,373,0),0)</f>
        <v>0</v>
      </c>
      <c r="AE87" s="63">
        <f t="shared" si="30"/>
        <v>0</v>
      </c>
      <c r="AG87" s="62">
        <f t="shared" si="31"/>
        <v>0</v>
      </c>
      <c r="AH87" s="62">
        <f t="shared" si="31"/>
        <v>0</v>
      </c>
      <c r="AI87" s="62">
        <f t="shared" si="31"/>
        <v>0</v>
      </c>
    </row>
    <row r="88" spans="1:35" x14ac:dyDescent="0.25">
      <c r="A88" s="35" t="str" cm="1">
        <f t="array" ref="A88">VLOOKUP($D88,'Variable Mapping'!$B$1:$E$193,COLUMN(B:B),0)</f>
        <v>Base</v>
      </c>
      <c r="B88" s="35" t="str" cm="1">
        <f t="array" ref="B88">VLOOKUP($D88,'Variable Mapping'!$B$1:$E$193,COLUMN(C:C),0)</f>
        <v>Macro</v>
      </c>
      <c r="C88" s="35" t="str" cm="1">
        <f t="array" ref="C88">VLOOKUP($D88,'Variable Mapping'!$B$1:$E$193,COLUMN(D:D),0)</f>
        <v>Macro</v>
      </c>
      <c r="D88" s="25" t="str">
        <f t="shared" si="23"/>
        <v>Post_Update_72</v>
      </c>
      <c r="E88" s="25" t="s">
        <v>375</v>
      </c>
      <c r="F88" s="29">
        <v>0</v>
      </c>
      <c r="G88" s="29">
        <v>-983.12525730000004</v>
      </c>
      <c r="H88" s="29">
        <v>-983.12525730000004</v>
      </c>
      <c r="J88" s="30">
        <f t="shared" si="24"/>
        <v>0</v>
      </c>
      <c r="K88" s="30">
        <f t="shared" si="35"/>
        <v>-2.5910083995166422E-4</v>
      </c>
      <c r="L88" s="30">
        <f t="shared" si="36"/>
        <v>-1.8066651114419664E-4</v>
      </c>
      <c r="N88" s="18">
        <f t="shared" si="25"/>
        <v>-5.968157756982205E-4</v>
      </c>
      <c r="P88" s="61" t="str">
        <f t="shared" si="32"/>
        <v/>
      </c>
      <c r="Q88" s="61" t="str">
        <f t="shared" si="33"/>
        <v/>
      </c>
      <c r="R88" s="61" t="str">
        <f t="shared" si="34"/>
        <v/>
      </c>
      <c r="T88" s="5">
        <f t="shared" si="26"/>
        <v>0</v>
      </c>
      <c r="U88" s="5">
        <f t="shared" si="27"/>
        <v>0</v>
      </c>
      <c r="V88" s="5">
        <f t="shared" si="28"/>
        <v>0</v>
      </c>
      <c r="X88" s="29">
        <f>IFERROR(HLOOKUP($D88,'Support and Spend'!$G$1:$DS$373,372,0),0)</f>
        <v>0</v>
      </c>
      <c r="Y88" s="29">
        <f>IFERROR(HLOOKUP($D88,'Support and Spend'!$G$1:$DS$373,373,0),0)</f>
        <v>0</v>
      </c>
      <c r="Z88" s="29">
        <f t="shared" si="29"/>
        <v>0</v>
      </c>
      <c r="AB88" s="33">
        <f>IFERROR(VLOOKUP($D88,'Support and Spend'!$DX$3:$DY$106,2,0),0)</f>
        <v>0</v>
      </c>
      <c r="AC88" s="63">
        <f>IFERROR(HLOOKUP($AB88,'Support and Spend'!$G$1:$DS$373,372,0),0)</f>
        <v>0</v>
      </c>
      <c r="AD88" s="63">
        <f>IFERROR(HLOOKUP($AB88,'Support and Spend'!$G$1:$DS$373,373,0),0)</f>
        <v>0</v>
      </c>
      <c r="AE88" s="63">
        <f t="shared" si="30"/>
        <v>0</v>
      </c>
      <c r="AG88" s="62">
        <f t="shared" si="31"/>
        <v>0</v>
      </c>
      <c r="AH88" s="62">
        <f t="shared" si="31"/>
        <v>0</v>
      </c>
      <c r="AI88" s="62">
        <f t="shared" si="31"/>
        <v>0</v>
      </c>
    </row>
    <row r="89" spans="1:35" x14ac:dyDescent="0.25">
      <c r="A89" s="35" t="str" cm="1">
        <f t="array" ref="A89">VLOOKUP($D89,'Variable Mapping'!$B$1:$E$193,COLUMN(B:B),0)</f>
        <v>Base</v>
      </c>
      <c r="B89" s="35" t="str" cm="1">
        <f t="array" ref="B89">VLOOKUP($D89,'Variable Mapping'!$B$1:$E$193,COLUMN(C:C),0)</f>
        <v>Macro</v>
      </c>
      <c r="C89" s="35" t="str" cm="1">
        <f t="array" ref="C89">VLOOKUP($D89,'Variable Mapping'!$B$1:$E$193,COLUMN(D:D),0)</f>
        <v>Macro</v>
      </c>
      <c r="D89" s="25" t="str">
        <f t="shared" si="23"/>
        <v>Post_Update_74</v>
      </c>
      <c r="E89" s="25" t="s">
        <v>377</v>
      </c>
      <c r="F89" s="29">
        <v>-2491.1872401000001</v>
      </c>
      <c r="G89" s="29">
        <v>0</v>
      </c>
      <c r="H89" s="29">
        <v>-2491.1872401000001</v>
      </c>
      <c r="J89" s="30">
        <f t="shared" si="24"/>
        <v>-1.5122995102302623E-3</v>
      </c>
      <c r="K89" s="30">
        <f t="shared" si="35"/>
        <v>0</v>
      </c>
      <c r="L89" s="30">
        <f t="shared" si="36"/>
        <v>-4.5779935357562207E-4</v>
      </c>
      <c r="N89" s="18">
        <f t="shared" si="25"/>
        <v>1.5122995102302623E-3</v>
      </c>
      <c r="P89" s="61" t="str">
        <f t="shared" si="32"/>
        <v/>
      </c>
      <c r="Q89" s="61" t="str">
        <f t="shared" si="33"/>
        <v/>
      </c>
      <c r="R89" s="61" t="str">
        <f t="shared" si="34"/>
        <v/>
      </c>
      <c r="T89" s="5">
        <f t="shared" si="26"/>
        <v>0</v>
      </c>
      <c r="U89" s="5">
        <f t="shared" si="27"/>
        <v>0</v>
      </c>
      <c r="V89" s="5">
        <f t="shared" si="28"/>
        <v>0</v>
      </c>
      <c r="X89" s="29">
        <f>IFERROR(HLOOKUP($D89,'Support and Spend'!$G$1:$DS$373,372,0),0)</f>
        <v>0</v>
      </c>
      <c r="Y89" s="29">
        <f>IFERROR(HLOOKUP($D89,'Support and Spend'!$G$1:$DS$373,373,0),0)</f>
        <v>0</v>
      </c>
      <c r="Z89" s="29">
        <f t="shared" si="29"/>
        <v>0</v>
      </c>
      <c r="AB89" s="33">
        <f>IFERROR(VLOOKUP($D89,'Support and Spend'!$DX$3:$DY$106,2,0),0)</f>
        <v>0</v>
      </c>
      <c r="AC89" s="63">
        <f>IFERROR(HLOOKUP($AB89,'Support and Spend'!$G$1:$DS$373,372,0),0)</f>
        <v>0</v>
      </c>
      <c r="AD89" s="63">
        <f>IFERROR(HLOOKUP($AB89,'Support and Spend'!$G$1:$DS$373,373,0),0)</f>
        <v>0</v>
      </c>
      <c r="AE89" s="63">
        <f t="shared" si="30"/>
        <v>0</v>
      </c>
      <c r="AG89" s="62">
        <f t="shared" si="31"/>
        <v>0</v>
      </c>
      <c r="AH89" s="62">
        <f t="shared" si="31"/>
        <v>0</v>
      </c>
      <c r="AI89" s="62">
        <f t="shared" si="31"/>
        <v>0</v>
      </c>
    </row>
    <row r="90" spans="1:35" x14ac:dyDescent="0.25">
      <c r="A90" s="35" t="str" cm="1">
        <f t="array" ref="A90">VLOOKUP($D90,'Variable Mapping'!$B$1:$E$193,COLUMN(B:B),0)</f>
        <v>Base</v>
      </c>
      <c r="B90" s="35" t="str" cm="1">
        <f t="array" ref="B90">VLOOKUP($D90,'Variable Mapping'!$B$1:$E$193,COLUMN(C:C),0)</f>
        <v>Macro</v>
      </c>
      <c r="C90" s="35" t="str" cm="1">
        <f t="array" ref="C90">VLOOKUP($D90,'Variable Mapping'!$B$1:$E$193,COLUMN(D:D),0)</f>
        <v>Macro</v>
      </c>
      <c r="D90" s="25" t="str">
        <f t="shared" si="23"/>
        <v>Post_Update_75</v>
      </c>
      <c r="E90" s="25" t="s">
        <v>378</v>
      </c>
      <c r="F90" s="29">
        <v>0</v>
      </c>
      <c r="G90" s="29">
        <v>-4641.7987376000001</v>
      </c>
      <c r="H90" s="29">
        <v>-4641.7987376000001</v>
      </c>
      <c r="J90" s="30">
        <f t="shared" si="24"/>
        <v>0</v>
      </c>
      <c r="K90" s="30">
        <f t="shared" si="35"/>
        <v>-1.2233374566143747E-3</v>
      </c>
      <c r="L90" s="30">
        <f t="shared" si="36"/>
        <v>-8.5301194036949124E-4</v>
      </c>
      <c r="N90" s="18">
        <f t="shared" si="25"/>
        <v>-2.817849194337614E-3</v>
      </c>
      <c r="P90" s="61" t="str">
        <f t="shared" si="32"/>
        <v/>
      </c>
      <c r="Q90" s="61" t="str">
        <f t="shared" si="33"/>
        <v/>
      </c>
      <c r="R90" s="61" t="str">
        <f t="shared" si="34"/>
        <v/>
      </c>
      <c r="T90" s="5">
        <f t="shared" si="26"/>
        <v>0</v>
      </c>
      <c r="U90" s="5">
        <f t="shared" si="27"/>
        <v>0</v>
      </c>
      <c r="V90" s="5">
        <f t="shared" si="28"/>
        <v>0</v>
      </c>
      <c r="X90" s="29">
        <f>IFERROR(HLOOKUP($D90,'Support and Spend'!$G$1:$DS$373,372,0),0)</f>
        <v>0</v>
      </c>
      <c r="Y90" s="29">
        <f>IFERROR(HLOOKUP($D90,'Support and Spend'!$G$1:$DS$373,373,0),0)</f>
        <v>0</v>
      </c>
      <c r="Z90" s="29">
        <f t="shared" si="29"/>
        <v>0</v>
      </c>
      <c r="AB90" s="33">
        <f>IFERROR(VLOOKUP($D90,'Support and Spend'!$DX$3:$DY$106,2,0),0)</f>
        <v>0</v>
      </c>
      <c r="AC90" s="63">
        <f>IFERROR(HLOOKUP($AB90,'Support and Spend'!$G$1:$DS$373,372,0),0)</f>
        <v>0</v>
      </c>
      <c r="AD90" s="63">
        <f>IFERROR(HLOOKUP($AB90,'Support and Spend'!$G$1:$DS$373,373,0),0)</f>
        <v>0</v>
      </c>
      <c r="AE90" s="63">
        <f t="shared" si="30"/>
        <v>0</v>
      </c>
      <c r="AG90" s="62">
        <f t="shared" si="31"/>
        <v>0</v>
      </c>
      <c r="AH90" s="62">
        <f t="shared" si="31"/>
        <v>0</v>
      </c>
      <c r="AI90" s="62">
        <f t="shared" si="31"/>
        <v>0</v>
      </c>
    </row>
    <row r="91" spans="1:35" x14ac:dyDescent="0.25">
      <c r="A91" s="35" t="str" cm="1">
        <f t="array" ref="A91">VLOOKUP($D91,'Variable Mapping'!$B$1:$E$193,COLUMN(B:B),0)</f>
        <v>Base</v>
      </c>
      <c r="B91" s="35" t="str" cm="1">
        <f t="array" ref="B91">VLOOKUP($D91,'Variable Mapping'!$B$1:$E$193,COLUMN(C:C),0)</f>
        <v>Macro</v>
      </c>
      <c r="C91" s="35" t="str" cm="1">
        <f t="array" ref="C91">VLOOKUP($D91,'Variable Mapping'!$B$1:$E$193,COLUMN(D:D),0)</f>
        <v>Macro</v>
      </c>
      <c r="D91" s="25" t="str">
        <f t="shared" si="23"/>
        <v>Post_Update_8</v>
      </c>
      <c r="E91" s="25" t="s">
        <v>379</v>
      </c>
      <c r="F91" s="29">
        <v>-5089.8647197999999</v>
      </c>
      <c r="G91" s="29">
        <v>0</v>
      </c>
      <c r="H91" s="29">
        <v>-5089.8647197999999</v>
      </c>
      <c r="J91" s="30">
        <f t="shared" si="24"/>
        <v>-3.08985201874382E-3</v>
      </c>
      <c r="K91" s="30">
        <f t="shared" si="35"/>
        <v>0</v>
      </c>
      <c r="L91" s="30">
        <f t="shared" si="36"/>
        <v>-9.3535192417663047E-4</v>
      </c>
      <c r="N91" s="18">
        <f t="shared" si="25"/>
        <v>3.08985201874382E-3</v>
      </c>
      <c r="P91" s="61" t="str">
        <f t="shared" si="32"/>
        <v/>
      </c>
      <c r="Q91" s="61" t="str">
        <f t="shared" si="33"/>
        <v/>
      </c>
      <c r="R91" s="61" t="str">
        <f t="shared" si="34"/>
        <v/>
      </c>
      <c r="T91" s="5">
        <f t="shared" si="26"/>
        <v>0</v>
      </c>
      <c r="U91" s="5">
        <f t="shared" si="27"/>
        <v>0</v>
      </c>
      <c r="V91" s="5">
        <f t="shared" si="28"/>
        <v>0</v>
      </c>
      <c r="X91" s="29">
        <f>IFERROR(HLOOKUP($D91,'Support and Spend'!$G$1:$DS$373,372,0),0)</f>
        <v>0</v>
      </c>
      <c r="Y91" s="29">
        <f>IFERROR(HLOOKUP($D91,'Support and Spend'!$G$1:$DS$373,373,0),0)</f>
        <v>0</v>
      </c>
      <c r="Z91" s="29">
        <f t="shared" si="29"/>
        <v>0</v>
      </c>
      <c r="AB91" s="33">
        <f>IFERROR(VLOOKUP($D91,'Support and Spend'!$DX$3:$DY$106,2,0),0)</f>
        <v>0</v>
      </c>
      <c r="AC91" s="63">
        <f>IFERROR(HLOOKUP($AB91,'Support and Spend'!$G$1:$DS$373,372,0),0)</f>
        <v>0</v>
      </c>
      <c r="AD91" s="63">
        <f>IFERROR(HLOOKUP($AB91,'Support and Spend'!$G$1:$DS$373,373,0),0)</f>
        <v>0</v>
      </c>
      <c r="AE91" s="63">
        <f t="shared" si="30"/>
        <v>0</v>
      </c>
      <c r="AG91" s="62">
        <f t="shared" si="31"/>
        <v>0</v>
      </c>
      <c r="AH91" s="62">
        <f t="shared" si="31"/>
        <v>0</v>
      </c>
      <c r="AI91" s="62">
        <f t="shared" si="31"/>
        <v>0</v>
      </c>
    </row>
    <row r="92" spans="1:35" x14ac:dyDescent="0.25">
      <c r="A92" s="35" t="str" cm="1">
        <f t="array" ref="A92">VLOOKUP($D92,'Variable Mapping'!$B$1:$E$193,COLUMN(B:B),0)</f>
        <v>Base</v>
      </c>
      <c r="B92" s="35" t="str" cm="1">
        <f t="array" ref="B92">VLOOKUP($D92,'Variable Mapping'!$B$1:$E$193,COLUMN(C:C),0)</f>
        <v>Macro</v>
      </c>
      <c r="C92" s="35" t="str" cm="1">
        <f t="array" ref="C92">VLOOKUP($D92,'Variable Mapping'!$B$1:$E$193,COLUMN(D:D),0)</f>
        <v>Macro</v>
      </c>
      <c r="D92" s="25" t="str">
        <f t="shared" si="23"/>
        <v>Post_Update_9</v>
      </c>
      <c r="E92" s="25" t="s">
        <v>380</v>
      </c>
      <c r="F92" s="29">
        <v>-4158.1039245000002</v>
      </c>
      <c r="G92" s="29">
        <v>0</v>
      </c>
      <c r="H92" s="29">
        <v>-4158.1039245000002</v>
      </c>
      <c r="J92" s="30">
        <f t="shared" si="24"/>
        <v>-2.5242175406516051E-3</v>
      </c>
      <c r="K92" s="30">
        <f t="shared" si="35"/>
        <v>0</v>
      </c>
      <c r="L92" s="30">
        <f t="shared" si="36"/>
        <v>-7.6412453391497975E-4</v>
      </c>
      <c r="N92" s="18">
        <f t="shared" si="25"/>
        <v>2.5242175406516051E-3</v>
      </c>
      <c r="P92" s="61" t="str">
        <f t="shared" si="32"/>
        <v/>
      </c>
      <c r="Q92" s="61" t="str">
        <f t="shared" si="33"/>
        <v/>
      </c>
      <c r="R92" s="61" t="str">
        <f t="shared" si="34"/>
        <v/>
      </c>
      <c r="T92" s="5">
        <f t="shared" si="26"/>
        <v>0</v>
      </c>
      <c r="U92" s="5">
        <f t="shared" si="27"/>
        <v>0</v>
      </c>
      <c r="V92" s="5">
        <f t="shared" si="28"/>
        <v>0</v>
      </c>
      <c r="X92" s="29">
        <f>IFERROR(HLOOKUP($D92,'Support and Spend'!$G$1:$DS$373,372,0),0)</f>
        <v>0</v>
      </c>
      <c r="Y92" s="29">
        <f>IFERROR(HLOOKUP($D92,'Support and Spend'!$G$1:$DS$373,373,0),0)</f>
        <v>0</v>
      </c>
      <c r="Z92" s="29">
        <f t="shared" si="29"/>
        <v>0</v>
      </c>
      <c r="AB92" s="33">
        <f>IFERROR(VLOOKUP($D92,'Support and Spend'!$DX$3:$DY$106,2,0),0)</f>
        <v>0</v>
      </c>
      <c r="AC92" s="63">
        <f>IFERROR(HLOOKUP($AB92,'Support and Spend'!$G$1:$DS$373,372,0),0)</f>
        <v>0</v>
      </c>
      <c r="AD92" s="63">
        <f>IFERROR(HLOOKUP($AB92,'Support and Spend'!$G$1:$DS$373,373,0),0)</f>
        <v>0</v>
      </c>
      <c r="AE92" s="63">
        <f t="shared" si="30"/>
        <v>0</v>
      </c>
      <c r="AG92" s="62">
        <f t="shared" si="31"/>
        <v>0</v>
      </c>
      <c r="AH92" s="62">
        <f t="shared" si="31"/>
        <v>0</v>
      </c>
      <c r="AI92" s="62">
        <f t="shared" si="31"/>
        <v>0</v>
      </c>
    </row>
    <row r="93" spans="1:35" x14ac:dyDescent="0.25">
      <c r="A93" s="35" t="str" cm="1">
        <f t="array" ref="A93">VLOOKUP($D93,'Variable Mapping'!$B$1:$E$193,COLUMN(B:B),0)</f>
        <v>Base</v>
      </c>
      <c r="B93" s="35" t="str" cm="1">
        <f t="array" ref="B93">VLOOKUP($D93,'Variable Mapping'!$B$1:$E$193,COLUMN(C:C),0)</f>
        <v>Macro</v>
      </c>
      <c r="C93" s="35" t="str" cm="1">
        <f t="array" ref="C93">VLOOKUP($D93,'Variable Mapping'!$B$1:$E$193,COLUMN(D:D),0)</f>
        <v>Covid</v>
      </c>
      <c r="D93" s="25" t="str">
        <f t="shared" si="23"/>
        <v>Residential</v>
      </c>
      <c r="E93" s="25" t="s">
        <v>188</v>
      </c>
      <c r="F93" s="29">
        <v>49919.046158799996</v>
      </c>
      <c r="G93" s="29">
        <v>110419.32548180007</v>
      </c>
      <c r="H93" s="29">
        <v>160338.37164060006</v>
      </c>
      <c r="J93" s="30">
        <f t="shared" si="24"/>
        <v>3.0303843822708686E-2</v>
      </c>
      <c r="K93" s="30">
        <f t="shared" si="35"/>
        <v>2.9100808637347778E-2</v>
      </c>
      <c r="L93" s="30">
        <f t="shared" si="36"/>
        <v>2.9464988303122514E-2</v>
      </c>
      <c r="N93" s="18">
        <f t="shared" si="25"/>
        <v>3.6727284612012683E-2</v>
      </c>
      <c r="P93" s="61" t="str">
        <f t="shared" si="32"/>
        <v/>
      </c>
      <c r="Q93" s="61" t="str">
        <f t="shared" si="33"/>
        <v/>
      </c>
      <c r="R93" s="61" t="str">
        <f t="shared" si="34"/>
        <v/>
      </c>
      <c r="T93" s="5">
        <f t="shared" si="26"/>
        <v>66.603930078946902</v>
      </c>
      <c r="U93" s="5">
        <f t="shared" si="27"/>
        <v>66.603930079199031</v>
      </c>
      <c r="V93" s="5">
        <f t="shared" si="28"/>
        <v>66.603930079120531</v>
      </c>
      <c r="X93" s="29">
        <f>IFERROR(HLOOKUP($D93,'Support and Spend'!$G$1:$DS$373,372,0),0)</f>
        <v>749.49099999999999</v>
      </c>
      <c r="Y93" s="29">
        <f>IFERROR(HLOOKUP($D93,'Support and Spend'!$G$1:$DS$373,373,0),0)</f>
        <v>1657.8499999999995</v>
      </c>
      <c r="Z93" s="29">
        <f t="shared" si="29"/>
        <v>2407.3409999999994</v>
      </c>
      <c r="AB93" s="33">
        <f>IFERROR(VLOOKUP($D93,'Support and Spend'!$DX$3:$DY$106,2,0),0)</f>
        <v>0</v>
      </c>
      <c r="AC93" s="63">
        <f>IFERROR(HLOOKUP($AB93,'Support and Spend'!$G$1:$DS$373,372,0),0)</f>
        <v>0</v>
      </c>
      <c r="AD93" s="63">
        <f>IFERROR(HLOOKUP($AB93,'Support and Spend'!$G$1:$DS$373,373,0),0)</f>
        <v>0</v>
      </c>
      <c r="AE93" s="63">
        <f t="shared" si="30"/>
        <v>0</v>
      </c>
      <c r="AG93" s="62">
        <f t="shared" si="31"/>
        <v>0</v>
      </c>
      <c r="AH93" s="62">
        <f t="shared" si="31"/>
        <v>0</v>
      </c>
      <c r="AI93" s="62">
        <f t="shared" si="31"/>
        <v>0</v>
      </c>
    </row>
    <row r="94" spans="1:35" x14ac:dyDescent="0.25">
      <c r="A94" s="35" t="str" cm="1">
        <f t="array" ref="A94">VLOOKUP($D94,'Variable Mapping'!$B$1:$E$193,COLUMN(B:B),0)</f>
        <v>Media</v>
      </c>
      <c r="B94" s="35" t="str" cm="1">
        <f t="array" ref="B94">VLOOKUP($D94,'Variable Mapping'!$B$1:$E$193,COLUMN(C:C),0)</f>
        <v>Facebook</v>
      </c>
      <c r="C94" s="35" t="str" cm="1">
        <f t="array" ref="C94">VLOOKUP($D94,'Variable Mapping'!$B$1:$E$193,COLUMN(D:D),0)</f>
        <v>Facebook AEO</v>
      </c>
      <c r="D94" s="25" t="str">
        <f t="shared" si="23"/>
        <v>Facebook_AEO_New_H1</v>
      </c>
      <c r="E94" s="25" t="s">
        <v>444</v>
      </c>
      <c r="F94" s="29">
        <v>51699.01003759999</v>
      </c>
      <c r="G94" s="29">
        <v>856.10333600000001</v>
      </c>
      <c r="H94" s="29">
        <v>52555.11337359999</v>
      </c>
      <c r="J94" s="30">
        <f t="shared" si="24"/>
        <v>3.1384388255020698E-2</v>
      </c>
      <c r="K94" s="30">
        <f t="shared" si="35"/>
        <v>2.2562444794899057E-4</v>
      </c>
      <c r="L94" s="30">
        <f t="shared" si="36"/>
        <v>9.657923957800062E-3</v>
      </c>
      <c r="N94" s="18">
        <f t="shared" si="25"/>
        <v>-3.0864682375470947E-2</v>
      </c>
      <c r="P94" s="61">
        <f t="shared" si="32"/>
        <v>1.1092526750682288</v>
      </c>
      <c r="Q94" s="61" t="str">
        <f t="shared" si="33"/>
        <v/>
      </c>
      <c r="R94" s="61">
        <f t="shared" si="34"/>
        <v>1.127621206978263</v>
      </c>
      <c r="T94" s="5">
        <f t="shared" si="26"/>
        <v>3.6870057329829294E-2</v>
      </c>
      <c r="U94" s="5">
        <f t="shared" si="27"/>
        <v>0</v>
      </c>
      <c r="V94" s="5">
        <f t="shared" si="28"/>
        <v>3.7480602465135016E-2</v>
      </c>
      <c r="X94" s="29">
        <f>IFERROR(HLOOKUP($D94,'Support and Spend'!$G$1:$DS$373,372,0),0)</f>
        <v>1402195</v>
      </c>
      <c r="Y94" s="29">
        <f>IFERROR(HLOOKUP($D94,'Support and Spend'!$G$1:$DS$373,373,0),0)</f>
        <v>0</v>
      </c>
      <c r="Z94" s="29">
        <f t="shared" si="29"/>
        <v>1402195</v>
      </c>
      <c r="AB94" s="33" t="str">
        <f>IFERROR(VLOOKUP($D94,'Support and Spend'!$DX$3:$DY$106,2,0),0)</f>
        <v>Facebook_AEO_New_H1_Spend</v>
      </c>
      <c r="AC94" s="63">
        <f>IFERROR(HLOOKUP($AB94,'Support and Spend'!$G$1:$DS$373,372,0),0)</f>
        <v>46607.063656096252</v>
      </c>
      <c r="AD94" s="63">
        <f>IFERROR(HLOOKUP($AB94,'Support and Spend'!$G$1:$DS$373,373,0),0)</f>
        <v>0</v>
      </c>
      <c r="AE94" s="63">
        <f t="shared" si="30"/>
        <v>46607.063656096252</v>
      </c>
      <c r="AG94" s="62">
        <f t="shared" si="31"/>
        <v>33.238646305325759</v>
      </c>
      <c r="AH94" s="62">
        <f t="shared" si="31"/>
        <v>0</v>
      </c>
      <c r="AI94" s="62">
        <f t="shared" si="31"/>
        <v>33.238646305325759</v>
      </c>
    </row>
    <row r="95" spans="1:35" x14ac:dyDescent="0.25">
      <c r="A95" s="35" t="str" cm="1">
        <f t="array" ref="A95">VLOOKUP($D95,'Variable Mapping'!$B$1:$E$193,COLUMN(B:B),0)</f>
        <v>Media</v>
      </c>
      <c r="B95" s="35" t="str" cm="1">
        <f t="array" ref="B95">VLOOKUP($D95,'Variable Mapping'!$B$1:$E$193,COLUMN(C:C),0)</f>
        <v>Facebook</v>
      </c>
      <c r="C95" s="35" t="str" cm="1">
        <f t="array" ref="C95">VLOOKUP($D95,'Variable Mapping'!$B$1:$E$193,COLUMN(D:D),0)</f>
        <v>Facebook ROAS</v>
      </c>
      <c r="D95" s="25" t="str">
        <f t="shared" si="23"/>
        <v>Facebook_ROAS_New_H1</v>
      </c>
      <c r="E95" s="25" t="s">
        <v>446</v>
      </c>
      <c r="F95" s="29">
        <v>94873.028134599983</v>
      </c>
      <c r="G95" s="29">
        <v>1368.4035798000002</v>
      </c>
      <c r="H95" s="29">
        <v>96241.43171439998</v>
      </c>
      <c r="J95" s="30">
        <f t="shared" si="24"/>
        <v>5.7593597009696504E-2</v>
      </c>
      <c r="K95" s="30">
        <f t="shared" si="35"/>
        <v>3.6064022797336411E-4</v>
      </c>
      <c r="L95" s="30">
        <f t="shared" si="36"/>
        <v>1.7686051259750382E-2</v>
      </c>
      <c r="N95" s="18">
        <f t="shared" si="25"/>
        <v>-5.676289427077038E-2</v>
      </c>
      <c r="P95" s="61">
        <f t="shared" si="32"/>
        <v>0.99798410987315511</v>
      </c>
      <c r="Q95" s="61" t="str">
        <f t="shared" si="33"/>
        <v/>
      </c>
      <c r="R95" s="61">
        <f t="shared" si="34"/>
        <v>1.0123785595432599</v>
      </c>
      <c r="T95" s="5">
        <f t="shared" si="26"/>
        <v>4.0709232052208444E-2</v>
      </c>
      <c r="U95" s="5">
        <f t="shared" si="27"/>
        <v>0</v>
      </c>
      <c r="V95" s="5">
        <f t="shared" si="28"/>
        <v>4.1296402715635748E-2</v>
      </c>
      <c r="X95" s="29">
        <f>IFERROR(HLOOKUP($D95,'Support and Spend'!$G$1:$DS$373,372,0),0)</f>
        <v>2330504</v>
      </c>
      <c r="Y95" s="29">
        <f>IFERROR(HLOOKUP($D95,'Support and Spend'!$G$1:$DS$373,373,0),0)</f>
        <v>0</v>
      </c>
      <c r="Z95" s="29">
        <f t="shared" si="29"/>
        <v>2330504</v>
      </c>
      <c r="AB95" s="33" t="str">
        <f>IFERROR(VLOOKUP($D95,'Support and Spend'!$DX$3:$DY$106,2,0),0)</f>
        <v>Facebook_ROAS_New_H1_Spend</v>
      </c>
      <c r="AC95" s="63">
        <f>IFERROR(HLOOKUP($AB95,'Support and Spend'!$G$1:$DS$373,372,0),0)</f>
        <v>95064.668060354641</v>
      </c>
      <c r="AD95" s="63">
        <f>IFERROR(HLOOKUP($AB95,'Support and Spend'!$G$1:$DS$373,373,0),0)</f>
        <v>0</v>
      </c>
      <c r="AE95" s="63">
        <f t="shared" si="30"/>
        <v>95064.668060354641</v>
      </c>
      <c r="AG95" s="62">
        <f t="shared" si="31"/>
        <v>40.791463160052345</v>
      </c>
      <c r="AH95" s="62">
        <f t="shared" si="31"/>
        <v>0</v>
      </c>
      <c r="AI95" s="62">
        <f t="shared" si="31"/>
        <v>40.791463160052345</v>
      </c>
    </row>
    <row r="96" spans="1:35" x14ac:dyDescent="0.25">
      <c r="A96" s="35" t="str" cm="1">
        <f t="array" ref="A96">VLOOKUP($D96,'Variable Mapping'!$B$1:$E$193,COLUMN(B:B),0)</f>
        <v>Media</v>
      </c>
      <c r="B96" s="35" t="str" cm="1">
        <f t="array" ref="B96">VLOOKUP($D96,'Variable Mapping'!$B$1:$E$193,COLUMN(C:C),0)</f>
        <v>Facebook</v>
      </c>
      <c r="C96" s="35" t="str" cm="1">
        <f t="array" ref="C96">VLOOKUP($D96,'Variable Mapping'!$B$1:$E$193,COLUMN(D:D),0)</f>
        <v>Facebook ROAS</v>
      </c>
      <c r="D96" s="25" t="str">
        <f t="shared" si="23"/>
        <v>Facebook_ROAS_New_H2</v>
      </c>
      <c r="E96" s="25" t="s">
        <v>447</v>
      </c>
      <c r="F96" s="29">
        <v>706.77333739999995</v>
      </c>
      <c r="G96" s="29">
        <v>590044.1843634001</v>
      </c>
      <c r="H96" s="29">
        <v>590750.95770080015</v>
      </c>
      <c r="J96" s="30">
        <f t="shared" si="24"/>
        <v>4.2905364750941901E-4</v>
      </c>
      <c r="K96" s="30">
        <f t="shared" si="35"/>
        <v>0.15550505150993194</v>
      </c>
      <c r="L96" s="30">
        <f t="shared" si="36"/>
        <v>0.10856085090928368</v>
      </c>
      <c r="N96" s="18">
        <f t="shared" si="25"/>
        <v>0.3577630230713667</v>
      </c>
      <c r="P96" s="61">
        <f t="shared" si="32"/>
        <v>0.25106152354767519</v>
      </c>
      <c r="Q96" s="61">
        <f t="shared" si="33"/>
        <v>1.0752316342879085</v>
      </c>
      <c r="R96" s="61">
        <f t="shared" si="34"/>
        <v>1.0710252192543812</v>
      </c>
      <c r="T96" s="5">
        <f t="shared" si="26"/>
        <v>1.0528113826491091E-2</v>
      </c>
      <c r="U96" s="5">
        <f t="shared" si="27"/>
        <v>3.9237946048898395E-2</v>
      </c>
      <c r="V96" s="5">
        <f t="shared" si="28"/>
        <v>3.9110346988872301E-2</v>
      </c>
      <c r="X96" s="29">
        <f>IFERROR(HLOOKUP($D96,'Support and Spend'!$G$1:$DS$373,372,0),0)</f>
        <v>67132</v>
      </c>
      <c r="Y96" s="29">
        <f>IFERROR(HLOOKUP($D96,'Support and Spend'!$G$1:$DS$373,373,0),0)</f>
        <v>15037591</v>
      </c>
      <c r="Z96" s="29">
        <f t="shared" si="29"/>
        <v>15104723</v>
      </c>
      <c r="AB96" s="33" t="str">
        <f>IFERROR(VLOOKUP($D96,'Support and Spend'!$DX$3:$DY$106,2,0),0)</f>
        <v>Facebook_ROAS_New_H2_Spend</v>
      </c>
      <c r="AC96" s="63">
        <f>IFERROR(HLOOKUP($AB96,'Support and Spend'!$G$1:$DS$373,372,0),0)</f>
        <v>2815.1399999999903</v>
      </c>
      <c r="AD96" s="63">
        <f>IFERROR(HLOOKUP($AB96,'Support and Spend'!$G$1:$DS$373,373,0),0)</f>
        <v>548760.06764269678</v>
      </c>
      <c r="AE96" s="63">
        <f t="shared" si="30"/>
        <v>551575.2076426968</v>
      </c>
      <c r="AG96" s="62">
        <f t="shared" si="31"/>
        <v>41.934397902639432</v>
      </c>
      <c r="AH96" s="62">
        <f t="shared" si="31"/>
        <v>36.492551742010853</v>
      </c>
      <c r="AI96" s="62">
        <f t="shared" si="31"/>
        <v>36.51673768811893</v>
      </c>
    </row>
    <row r="97" spans="1:35" x14ac:dyDescent="0.25">
      <c r="A97" s="35" t="str" cm="1">
        <f t="array" ref="A97">VLOOKUP($D97,'Variable Mapping'!$B$1:$E$193,COLUMN(B:B),0)</f>
        <v>Media</v>
      </c>
      <c r="B97" s="35" t="str" cm="1">
        <f t="array" ref="B97">VLOOKUP($D97,'Variable Mapping'!$B$1:$E$193,COLUMN(C:C),0)</f>
        <v>Facebook</v>
      </c>
      <c r="C97" s="35" t="str" cm="1">
        <f t="array" ref="C97">VLOOKUP($D97,'Variable Mapping'!$B$1:$E$193,COLUMN(D:D),0)</f>
        <v>Facebook MAI</v>
      </c>
      <c r="D97" s="25" t="str">
        <f t="shared" si="23"/>
        <v>Facebook_MAI_New_H2</v>
      </c>
      <c r="E97" s="25" t="s">
        <v>445</v>
      </c>
      <c r="F97" s="29">
        <v>65.844097199999993</v>
      </c>
      <c r="G97" s="29">
        <v>79220.468674999996</v>
      </c>
      <c r="H97" s="29">
        <v>79286.312772199992</v>
      </c>
      <c r="J97" s="30">
        <f t="shared" si="24"/>
        <v>3.9971301371596875E-5</v>
      </c>
      <c r="K97" s="30">
        <f t="shared" si="35"/>
        <v>2.0878407733546284E-2</v>
      </c>
      <c r="L97" s="30">
        <f t="shared" si="36"/>
        <v>1.4570250742393301E-2</v>
      </c>
      <c r="N97" s="18">
        <f t="shared" si="25"/>
        <v>4.805158683161128E-2</v>
      </c>
      <c r="P97" s="61">
        <f t="shared" si="32"/>
        <v>0.10954480709401591</v>
      </c>
      <c r="Q97" s="61">
        <f t="shared" si="33"/>
        <v>1.2167816680070342</v>
      </c>
      <c r="R97" s="61">
        <f t="shared" si="34"/>
        <v>1.2066530595031362</v>
      </c>
      <c r="T97" s="5">
        <f t="shared" si="26"/>
        <v>1.6381573667711598E-3</v>
      </c>
      <c r="U97" s="5">
        <f t="shared" si="27"/>
        <v>2.5922470177228544E-2</v>
      </c>
      <c r="V97" s="5">
        <f t="shared" si="28"/>
        <v>2.5607222926651869E-2</v>
      </c>
      <c r="X97" s="29">
        <f>IFERROR(HLOOKUP($D97,'Support and Spend'!$G$1:$DS$373,372,0),0)</f>
        <v>40194</v>
      </c>
      <c r="Y97" s="29">
        <f>IFERROR(HLOOKUP($D97,'Support and Spend'!$G$1:$DS$373,373,0),0)</f>
        <v>3056054</v>
      </c>
      <c r="Z97" s="29">
        <f t="shared" si="29"/>
        <v>3096248</v>
      </c>
      <c r="AB97" s="33" t="str">
        <f>IFERROR(VLOOKUP($D97,'Support and Spend'!$DX$3:$DY$106,2,0),0)</f>
        <v>Facebook_MAI_New_H2_Spend</v>
      </c>
      <c r="AC97" s="63">
        <f>IFERROR(HLOOKUP($AB97,'Support and Spend'!$G$1:$DS$373,372,0),0)</f>
        <v>601.06999999999857</v>
      </c>
      <c r="AD97" s="63">
        <f>IFERROR(HLOOKUP($AB97,'Support and Spend'!$G$1:$DS$373,373,0),0)</f>
        <v>65106.559999999947</v>
      </c>
      <c r="AE97" s="63">
        <f t="shared" si="30"/>
        <v>65707.629999999946</v>
      </c>
      <c r="AG97" s="62">
        <f t="shared" si="31"/>
        <v>14.954222023187505</v>
      </c>
      <c r="AH97" s="62">
        <f t="shared" si="31"/>
        <v>21.304126170545398</v>
      </c>
      <c r="AI97" s="62">
        <f t="shared" si="31"/>
        <v>21.22169477380363</v>
      </c>
    </row>
    <row r="98" spans="1:35" x14ac:dyDescent="0.25">
      <c r="A98" s="35" t="str" cm="1">
        <f t="array" ref="A98">VLOOKUP($D98,'Variable Mapping'!$B$1:$E$193,COLUMN(B:B),0)</f>
        <v>Game Updates</v>
      </c>
      <c r="B98" s="35" t="str" cm="1">
        <f t="array" ref="B98">VLOOKUP($D98,'Variable Mapping'!$B$1:$E$193,COLUMN(C:C),0)</f>
        <v>Game Updates</v>
      </c>
      <c r="C98" s="35" t="str" cm="1">
        <f t="array" ref="C98">VLOOKUP($D98,'Variable Mapping'!$B$1:$E$193,COLUMN(D:D),0)</f>
        <v>Game Updates</v>
      </c>
      <c r="D98" s="25" t="str">
        <f t="shared" si="23"/>
        <v>Game_Update_19</v>
      </c>
      <c r="E98" s="25" t="s">
        <v>265</v>
      </c>
      <c r="F98" s="29">
        <v>0</v>
      </c>
      <c r="G98" s="29">
        <v>4563.612709</v>
      </c>
      <c r="H98" s="29">
        <v>4563.612709</v>
      </c>
      <c r="J98" s="30">
        <f t="shared" si="24"/>
        <v>0</v>
      </c>
      <c r="K98" s="30">
        <f t="shared" si="35"/>
        <v>1.2027316736459048E-3</v>
      </c>
      <c r="L98" s="30">
        <f t="shared" si="36"/>
        <v>8.3864388614395317E-4</v>
      </c>
      <c r="N98" s="18">
        <f t="shared" si="25"/>
        <v>2.770385603140879E-3</v>
      </c>
      <c r="P98" s="61" t="str">
        <f t="shared" si="32"/>
        <v/>
      </c>
      <c r="Q98" s="61" t="str">
        <f t="shared" si="33"/>
        <v/>
      </c>
      <c r="R98" s="61" t="str">
        <f t="shared" si="34"/>
        <v/>
      </c>
      <c r="T98" s="5">
        <f t="shared" si="26"/>
        <v>0</v>
      </c>
      <c r="U98" s="5">
        <f t="shared" si="27"/>
        <v>0</v>
      </c>
      <c r="V98" s="5">
        <f t="shared" si="28"/>
        <v>0</v>
      </c>
      <c r="X98" s="29">
        <f>IFERROR(HLOOKUP($D98,'Support and Spend'!$G$1:$DS$373,372,0),0)</f>
        <v>0</v>
      </c>
      <c r="Y98" s="29">
        <f>IFERROR(HLOOKUP($D98,'Support and Spend'!$G$1:$DS$373,373,0),0)</f>
        <v>0</v>
      </c>
      <c r="Z98" s="29">
        <f t="shared" si="29"/>
        <v>0</v>
      </c>
      <c r="AB98" s="33">
        <f>IFERROR(VLOOKUP($D98,'Support and Spend'!$DX$3:$DY$106,2,0),0)</f>
        <v>0</v>
      </c>
      <c r="AC98" s="63">
        <f>IFERROR(HLOOKUP($AB98,'Support and Spend'!$G$1:$DS$373,372,0),0)</f>
        <v>0</v>
      </c>
      <c r="AD98" s="63">
        <f>IFERROR(HLOOKUP($AB98,'Support and Spend'!$G$1:$DS$373,373,0),0)</f>
        <v>0</v>
      </c>
      <c r="AE98" s="63">
        <f t="shared" si="30"/>
        <v>0</v>
      </c>
      <c r="AG98" s="62">
        <f t="shared" si="31"/>
        <v>0</v>
      </c>
      <c r="AH98" s="62">
        <f t="shared" si="31"/>
        <v>0</v>
      </c>
      <c r="AI98" s="62">
        <f t="shared" si="31"/>
        <v>0</v>
      </c>
    </row>
    <row r="99" spans="1:35" x14ac:dyDescent="0.25">
      <c r="A99" s="35" t="str" cm="1">
        <f t="array" ref="A99">VLOOKUP($D99,'Variable Mapping'!$B$1:$E$193,COLUMN(B:B),0)</f>
        <v>Game Updates</v>
      </c>
      <c r="B99" s="35" t="str" cm="1">
        <f t="array" ref="B99">VLOOKUP($D99,'Variable Mapping'!$B$1:$E$193,COLUMN(C:C),0)</f>
        <v>Game Updates</v>
      </c>
      <c r="C99" s="35" t="str" cm="1">
        <f t="array" ref="C99">VLOOKUP($D99,'Variable Mapping'!$B$1:$E$193,COLUMN(D:D),0)</f>
        <v>Game Updates</v>
      </c>
      <c r="D99" s="25" t="str">
        <f t="shared" si="23"/>
        <v>Game_Update_77</v>
      </c>
      <c r="E99" s="25" t="s">
        <v>459</v>
      </c>
      <c r="F99" s="29">
        <v>0</v>
      </c>
      <c r="G99" s="29">
        <v>9418.7918750999997</v>
      </c>
      <c r="H99" s="29">
        <v>9418.7918750999997</v>
      </c>
      <c r="J99" s="30">
        <f t="shared" si="24"/>
        <v>0</v>
      </c>
      <c r="K99" s="30">
        <f t="shared" si="35"/>
        <v>2.4823051468238588E-3</v>
      </c>
      <c r="L99" s="30">
        <f t="shared" si="36"/>
        <v>1.7308682231814154E-3</v>
      </c>
      <c r="N99" s="18">
        <f t="shared" si="25"/>
        <v>5.7177694676626258E-3</v>
      </c>
      <c r="P99" s="61" t="str">
        <f t="shared" si="32"/>
        <v/>
      </c>
      <c r="Q99" s="61" t="str">
        <f t="shared" si="33"/>
        <v/>
      </c>
      <c r="R99" s="61" t="str">
        <f t="shared" si="34"/>
        <v/>
      </c>
      <c r="T99" s="5">
        <f t="shared" si="26"/>
        <v>0</v>
      </c>
      <c r="U99" s="5">
        <f t="shared" si="27"/>
        <v>0</v>
      </c>
      <c r="V99" s="5">
        <f t="shared" si="28"/>
        <v>0</v>
      </c>
      <c r="X99" s="29">
        <f>IFERROR(HLOOKUP($D99,'Support and Spend'!$G$1:$DS$373,372,0),0)</f>
        <v>0</v>
      </c>
      <c r="Y99" s="29">
        <f>IFERROR(HLOOKUP($D99,'Support and Spend'!$G$1:$DS$373,373,0),0)</f>
        <v>0</v>
      </c>
      <c r="Z99" s="29">
        <f t="shared" si="29"/>
        <v>0</v>
      </c>
      <c r="AB99" s="33">
        <f>IFERROR(VLOOKUP($D99,'Support and Spend'!$DX$3:$DY$106,2,0),0)</f>
        <v>0</v>
      </c>
      <c r="AC99" s="63">
        <f>IFERROR(HLOOKUP($AB99,'Support and Spend'!$G$1:$DS$373,372,0),0)</f>
        <v>0</v>
      </c>
      <c r="AD99" s="63">
        <f>IFERROR(HLOOKUP($AB99,'Support and Spend'!$G$1:$DS$373,373,0),0)</f>
        <v>0</v>
      </c>
      <c r="AE99" s="63">
        <f t="shared" si="30"/>
        <v>0</v>
      </c>
      <c r="AG99" s="62">
        <f t="shared" si="31"/>
        <v>0</v>
      </c>
      <c r="AH99" s="62">
        <f t="shared" si="31"/>
        <v>0</v>
      </c>
      <c r="AI99" s="62">
        <f t="shared" si="31"/>
        <v>0</v>
      </c>
    </row>
    <row r="100" spans="1:35" x14ac:dyDescent="0.25">
      <c r="A100" s="35" t="str" cm="1">
        <f t="array" ref="A100">VLOOKUP($D100,'Variable Mapping'!$B$1:$E$193,COLUMN(B:B),0)</f>
        <v>Game Updates</v>
      </c>
      <c r="B100" s="35" t="str" cm="1">
        <f t="array" ref="B100">VLOOKUP($D100,'Variable Mapping'!$B$1:$E$193,COLUMN(C:C),0)</f>
        <v>Game Updates</v>
      </c>
      <c r="C100" s="35" t="str" cm="1">
        <f t="array" ref="C100">VLOOKUP($D100,'Variable Mapping'!$B$1:$E$193,COLUMN(D:D),0)</f>
        <v>Game Updates</v>
      </c>
      <c r="D100" s="25" t="str">
        <f t="shared" si="23"/>
        <v>Game_Update_78</v>
      </c>
      <c r="E100" s="25" t="s">
        <v>460</v>
      </c>
      <c r="F100" s="29">
        <v>1935.8078433000001</v>
      </c>
      <c r="G100" s="29">
        <v>0</v>
      </c>
      <c r="H100" s="29">
        <v>1935.8078433000001</v>
      </c>
      <c r="J100" s="30">
        <f t="shared" si="24"/>
        <v>1.1751510308815548E-3</v>
      </c>
      <c r="K100" s="30">
        <f t="shared" si="35"/>
        <v>0</v>
      </c>
      <c r="L100" s="30">
        <f t="shared" si="36"/>
        <v>3.5573864743855435E-4</v>
      </c>
      <c r="N100" s="18">
        <f t="shared" si="25"/>
        <v>-1.1751510308815548E-3</v>
      </c>
      <c r="P100" s="61" t="str">
        <f t="shared" si="32"/>
        <v/>
      </c>
      <c r="Q100" s="61" t="str">
        <f t="shared" si="33"/>
        <v/>
      </c>
      <c r="R100" s="61" t="str">
        <f t="shared" si="34"/>
        <v/>
      </c>
      <c r="T100" s="5">
        <f t="shared" si="26"/>
        <v>0</v>
      </c>
      <c r="U100" s="5">
        <f t="shared" si="27"/>
        <v>0</v>
      </c>
      <c r="V100" s="5">
        <f t="shared" si="28"/>
        <v>0</v>
      </c>
      <c r="X100" s="29">
        <f>IFERROR(HLOOKUP($D100,'Support and Spend'!$G$1:$DS$373,372,0),0)</f>
        <v>0</v>
      </c>
      <c r="Y100" s="29">
        <f>IFERROR(HLOOKUP($D100,'Support and Spend'!$G$1:$DS$373,373,0),0)</f>
        <v>0</v>
      </c>
      <c r="Z100" s="29">
        <f t="shared" si="29"/>
        <v>0</v>
      </c>
      <c r="AB100" s="33">
        <f>IFERROR(VLOOKUP($D100,'Support and Spend'!$DX$3:$DY$106,2,0),0)</f>
        <v>0</v>
      </c>
      <c r="AC100" s="63">
        <f>IFERROR(HLOOKUP($AB100,'Support and Spend'!$G$1:$DS$373,372,0),0)</f>
        <v>0</v>
      </c>
      <c r="AD100" s="63">
        <f>IFERROR(HLOOKUP($AB100,'Support and Spend'!$G$1:$DS$373,373,0),0)</f>
        <v>0</v>
      </c>
      <c r="AE100" s="63">
        <f t="shared" si="30"/>
        <v>0</v>
      </c>
      <c r="AG100" s="62">
        <f t="shared" si="31"/>
        <v>0</v>
      </c>
      <c r="AH100" s="62">
        <f t="shared" si="31"/>
        <v>0</v>
      </c>
      <c r="AI100" s="62">
        <f t="shared" si="31"/>
        <v>0</v>
      </c>
    </row>
    <row r="101" spans="1:35" x14ac:dyDescent="0.25">
      <c r="A101" s="35" t="str" cm="1">
        <f t="array" ref="A101">VLOOKUP($D101,'Variable Mapping'!$B$1:$E$193,COLUMN(B:B),0)</f>
        <v>Base</v>
      </c>
      <c r="B101" s="35" t="str" cm="1">
        <f t="array" ref="B101">VLOOKUP($D101,'Variable Mapping'!$B$1:$E$193,COLUMN(C:C),0)</f>
        <v>Macro</v>
      </c>
      <c r="C101" s="35" t="str" cm="1">
        <f t="array" ref="C101">VLOOKUP($D101,'Variable Mapping'!$B$1:$E$193,COLUMN(D:D),0)</f>
        <v>Macro</v>
      </c>
      <c r="D101" s="25" t="str">
        <f t="shared" si="23"/>
        <v>Monday_Dummy4</v>
      </c>
      <c r="E101" s="25" t="s">
        <v>461</v>
      </c>
      <c r="F101" s="29">
        <v>-3214.9805233000002</v>
      </c>
      <c r="G101" s="29">
        <v>0</v>
      </c>
      <c r="H101" s="29">
        <v>-3214.9805233000002</v>
      </c>
      <c r="J101" s="30">
        <f t="shared" si="24"/>
        <v>-1.9516852818302224E-3</v>
      </c>
      <c r="K101" s="30">
        <f t="shared" si="35"/>
        <v>0</v>
      </c>
      <c r="L101" s="30">
        <f t="shared" si="36"/>
        <v>-5.9080906550640258E-4</v>
      </c>
      <c r="N101" s="18">
        <f t="shared" si="25"/>
        <v>1.9516852818302224E-3</v>
      </c>
      <c r="P101" s="61" t="str">
        <f t="shared" si="32"/>
        <v/>
      </c>
      <c r="Q101" s="61" t="str">
        <f t="shared" si="33"/>
        <v/>
      </c>
      <c r="R101" s="61" t="str">
        <f t="shared" si="34"/>
        <v/>
      </c>
      <c r="T101" s="5">
        <f t="shared" si="26"/>
        <v>0</v>
      </c>
      <c r="U101" s="5">
        <f t="shared" si="27"/>
        <v>0</v>
      </c>
      <c r="V101" s="5">
        <f t="shared" si="28"/>
        <v>0</v>
      </c>
      <c r="X101" s="29">
        <f>IFERROR(HLOOKUP($D101,'Support and Spend'!$G$1:$DS$373,372,0),0)</f>
        <v>0</v>
      </c>
      <c r="Y101" s="29">
        <f>IFERROR(HLOOKUP($D101,'Support and Spend'!$G$1:$DS$373,373,0),0)</f>
        <v>0</v>
      </c>
      <c r="Z101" s="29">
        <f t="shared" si="29"/>
        <v>0</v>
      </c>
      <c r="AB101" s="33">
        <f>IFERROR(VLOOKUP($D101,'Support and Spend'!$DX$3:$DY$106,2,0),0)</f>
        <v>0</v>
      </c>
      <c r="AC101" s="63">
        <f>IFERROR(HLOOKUP($AB101,'Support and Spend'!$G$1:$DS$373,372,0),0)</f>
        <v>0</v>
      </c>
      <c r="AD101" s="63">
        <f>IFERROR(HLOOKUP($AB101,'Support and Spend'!$G$1:$DS$373,373,0),0)</f>
        <v>0</v>
      </c>
      <c r="AE101" s="63">
        <f t="shared" si="30"/>
        <v>0</v>
      </c>
      <c r="AG101" s="62">
        <f t="shared" si="31"/>
        <v>0</v>
      </c>
      <c r="AH101" s="62">
        <f t="shared" si="31"/>
        <v>0</v>
      </c>
      <c r="AI101" s="62">
        <f t="shared" si="31"/>
        <v>0</v>
      </c>
    </row>
    <row r="102" spans="1:35" x14ac:dyDescent="0.25">
      <c r="A102" s="35" t="str" cm="1">
        <f t="array" ref="A102">VLOOKUP($D102,'Variable Mapping'!$B$1:$E$193,COLUMN(B:B),0)</f>
        <v>Base</v>
      </c>
      <c r="B102" s="35" t="str" cm="1">
        <f t="array" ref="B102">VLOOKUP($D102,'Variable Mapping'!$B$1:$E$193,COLUMN(C:C),0)</f>
        <v>Macro</v>
      </c>
      <c r="C102" s="35" t="str" cm="1">
        <f t="array" ref="C102">VLOOKUP($D102,'Variable Mapping'!$B$1:$E$193,COLUMN(D:D),0)</f>
        <v>Macro</v>
      </c>
      <c r="D102" s="25" t="str">
        <f t="shared" ref="D102:D105" si="37">RIGHT(E102,LEN(E102)-7)</f>
        <v>Post_Update_76</v>
      </c>
      <c r="E102" s="25" t="s">
        <v>462</v>
      </c>
      <c r="F102" s="29">
        <v>0</v>
      </c>
      <c r="G102" s="29">
        <v>-1514.1477408999999</v>
      </c>
      <c r="H102" s="29">
        <v>-1514.1477408999999</v>
      </c>
      <c r="J102" s="30">
        <f t="shared" si="24"/>
        <v>0</v>
      </c>
      <c r="K102" s="30">
        <f t="shared" si="35"/>
        <v>-3.9905083158532824E-4</v>
      </c>
      <c r="L102" s="30">
        <f t="shared" si="36"/>
        <v>-2.7825120723329625E-4</v>
      </c>
      <c r="N102" s="18">
        <f t="shared" si="25"/>
        <v>-9.1917815334001548E-4</v>
      </c>
      <c r="P102" s="61" t="str">
        <f t="shared" si="32"/>
        <v/>
      </c>
      <c r="Q102" s="61" t="str">
        <f t="shared" si="33"/>
        <v/>
      </c>
      <c r="R102" s="61" t="str">
        <f t="shared" si="34"/>
        <v/>
      </c>
      <c r="T102" s="5">
        <f t="shared" si="26"/>
        <v>0</v>
      </c>
      <c r="U102" s="5">
        <f t="shared" si="27"/>
        <v>0</v>
      </c>
      <c r="V102" s="5">
        <f t="shared" si="28"/>
        <v>0</v>
      </c>
      <c r="X102" s="29">
        <f>IFERROR(HLOOKUP($D102,'Support and Spend'!$G$1:$DS$373,372,0),0)</f>
        <v>0</v>
      </c>
      <c r="Y102" s="29">
        <f>IFERROR(HLOOKUP($D102,'Support and Spend'!$G$1:$DS$373,373,0),0)</f>
        <v>0</v>
      </c>
      <c r="Z102" s="29">
        <f t="shared" si="29"/>
        <v>0</v>
      </c>
      <c r="AB102" s="33">
        <f>IFERROR(VLOOKUP($D102,'Support and Spend'!$DX$3:$DY$106,2,0),0)</f>
        <v>0</v>
      </c>
      <c r="AC102" s="63">
        <f>IFERROR(HLOOKUP($AB102,'Support and Spend'!$G$1:$DS$373,372,0),0)</f>
        <v>0</v>
      </c>
      <c r="AD102" s="63">
        <f>IFERROR(HLOOKUP($AB102,'Support and Spend'!$G$1:$DS$373,373,0),0)</f>
        <v>0</v>
      </c>
      <c r="AE102" s="63">
        <f t="shared" si="30"/>
        <v>0</v>
      </c>
      <c r="AG102" s="62">
        <f t="shared" si="31"/>
        <v>0</v>
      </c>
      <c r="AH102" s="62">
        <f t="shared" si="31"/>
        <v>0</v>
      </c>
      <c r="AI102" s="62">
        <f t="shared" si="31"/>
        <v>0</v>
      </c>
    </row>
    <row r="103" spans="1:35" x14ac:dyDescent="0.25">
      <c r="A103" s="35" t="str" cm="1">
        <f t="array" ref="A103">VLOOKUP($D103,'Variable Mapping'!$B$1:$E$193,COLUMN(B:B),0)</f>
        <v>Base</v>
      </c>
      <c r="B103" s="35" t="str" cm="1">
        <f t="array" ref="B103">VLOOKUP($D103,'Variable Mapping'!$B$1:$E$193,COLUMN(C:C),0)</f>
        <v>Macro</v>
      </c>
      <c r="C103" s="35" t="str" cm="1">
        <f t="array" ref="C103">VLOOKUP($D103,'Variable Mapping'!$B$1:$E$193,COLUMN(D:D),0)</f>
        <v>Macro</v>
      </c>
      <c r="D103" s="25" t="str">
        <f t="shared" si="37"/>
        <v>Post_Update_77</v>
      </c>
      <c r="E103" s="25" t="s">
        <v>463</v>
      </c>
      <c r="F103" s="29">
        <v>0</v>
      </c>
      <c r="G103" s="29">
        <v>-4885.1005157</v>
      </c>
      <c r="H103" s="29">
        <v>-4885.1005157</v>
      </c>
      <c r="J103" s="30">
        <f t="shared" si="24"/>
        <v>0</v>
      </c>
      <c r="K103" s="30">
        <f t="shared" si="35"/>
        <v>-1.2874591894244665E-3</v>
      </c>
      <c r="L103" s="30">
        <f t="shared" si="36"/>
        <v>-8.9772290988036115E-4</v>
      </c>
      <c r="N103" s="18">
        <f t="shared" si="25"/>
        <v>-2.9655479116142856E-3</v>
      </c>
      <c r="P103" s="61" t="str">
        <f t="shared" si="32"/>
        <v/>
      </c>
      <c r="Q103" s="61" t="str">
        <f t="shared" si="33"/>
        <v/>
      </c>
      <c r="R103" s="61" t="str">
        <f t="shared" si="34"/>
        <v/>
      </c>
      <c r="T103" s="5">
        <f t="shared" si="26"/>
        <v>0</v>
      </c>
      <c r="U103" s="5">
        <f t="shared" si="27"/>
        <v>0</v>
      </c>
      <c r="V103" s="5">
        <f t="shared" si="28"/>
        <v>0</v>
      </c>
      <c r="X103" s="29">
        <f>IFERROR(HLOOKUP($D103,'Support and Spend'!$G$1:$DS$373,372,0),0)</f>
        <v>0</v>
      </c>
      <c r="Y103" s="29">
        <f>IFERROR(HLOOKUP($D103,'Support and Spend'!$G$1:$DS$373,373,0),0)</f>
        <v>0</v>
      </c>
      <c r="Z103" s="29">
        <f t="shared" si="29"/>
        <v>0</v>
      </c>
      <c r="AB103" s="33">
        <f>IFERROR(VLOOKUP($D103,'Support and Spend'!$DX$3:$DY$106,2,0),0)</f>
        <v>0</v>
      </c>
      <c r="AC103" s="63">
        <f>IFERROR(HLOOKUP($AB103,'Support and Spend'!$G$1:$DS$373,372,0),0)</f>
        <v>0</v>
      </c>
      <c r="AD103" s="63">
        <f>IFERROR(HLOOKUP($AB103,'Support and Spend'!$G$1:$DS$373,373,0),0)</f>
        <v>0</v>
      </c>
      <c r="AE103" s="63">
        <f t="shared" si="30"/>
        <v>0</v>
      </c>
      <c r="AG103" s="62">
        <f t="shared" si="31"/>
        <v>0</v>
      </c>
      <c r="AH103" s="62">
        <f t="shared" si="31"/>
        <v>0</v>
      </c>
      <c r="AI103" s="62">
        <f t="shared" si="31"/>
        <v>0</v>
      </c>
    </row>
    <row r="104" spans="1:35" x14ac:dyDescent="0.25">
      <c r="A104" s="35" t="str" cm="1">
        <f t="array" ref="A104">VLOOKUP($D104,'Variable Mapping'!$B$1:$E$193,COLUMN(B:B),0)</f>
        <v>Base</v>
      </c>
      <c r="B104" s="35" t="str" cm="1">
        <f t="array" ref="B104">VLOOKUP($D104,'Variable Mapping'!$B$1:$E$193,COLUMN(C:C),0)</f>
        <v>Macro</v>
      </c>
      <c r="C104" s="35" t="str" cm="1">
        <f t="array" ref="C104">VLOOKUP($D104,'Variable Mapping'!$B$1:$E$193,COLUMN(D:D),0)</f>
        <v>Macro</v>
      </c>
      <c r="D104" s="25" t="str">
        <f t="shared" si="37"/>
        <v>Post_Update_78</v>
      </c>
      <c r="E104" s="25" t="s">
        <v>464</v>
      </c>
      <c r="F104" s="29">
        <v>0</v>
      </c>
      <c r="G104" s="29">
        <v>-7693.1923411999996</v>
      </c>
      <c r="H104" s="29">
        <v>-7693.1923411999996</v>
      </c>
      <c r="J104" s="30">
        <f t="shared" si="24"/>
        <v>0</v>
      </c>
      <c r="K104" s="30">
        <f t="shared" si="35"/>
        <v>-2.0275265869874525E-3</v>
      </c>
      <c r="L104" s="30">
        <f t="shared" si="36"/>
        <v>-1.4137590398836943E-3</v>
      </c>
      <c r="N104" s="18">
        <f t="shared" si="25"/>
        <v>-4.670227441128408E-3</v>
      </c>
      <c r="P104" s="61" t="str">
        <f t="shared" si="32"/>
        <v/>
      </c>
      <c r="Q104" s="61" t="str">
        <f t="shared" si="33"/>
        <v/>
      </c>
      <c r="R104" s="61" t="str">
        <f t="shared" si="34"/>
        <v/>
      </c>
      <c r="T104" s="5">
        <f t="shared" si="26"/>
        <v>0</v>
      </c>
      <c r="U104" s="5">
        <f t="shared" si="27"/>
        <v>0</v>
      </c>
      <c r="V104" s="5">
        <f t="shared" si="28"/>
        <v>0</v>
      </c>
      <c r="X104" s="29">
        <f>IFERROR(HLOOKUP($D104,'Support and Spend'!$G$1:$DS$373,372,0),0)</f>
        <v>0</v>
      </c>
      <c r="Y104" s="29">
        <f>IFERROR(HLOOKUP($D104,'Support and Spend'!$G$1:$DS$373,373,0),0)</f>
        <v>0</v>
      </c>
      <c r="Z104" s="29">
        <f t="shared" si="29"/>
        <v>0</v>
      </c>
      <c r="AB104" s="33">
        <f>IFERROR(VLOOKUP($D104,'Support and Spend'!$DX$3:$DY$106,2,0),0)</f>
        <v>0</v>
      </c>
      <c r="AC104" s="63">
        <f>IFERROR(HLOOKUP($AB104,'Support and Spend'!$G$1:$DS$373,372,0),0)</f>
        <v>0</v>
      </c>
      <c r="AD104" s="63">
        <f>IFERROR(HLOOKUP($AB104,'Support and Spend'!$G$1:$DS$373,373,0),0)</f>
        <v>0</v>
      </c>
      <c r="AE104" s="63">
        <f t="shared" si="30"/>
        <v>0</v>
      </c>
      <c r="AG104" s="62">
        <f t="shared" si="31"/>
        <v>0</v>
      </c>
      <c r="AH104" s="62">
        <f t="shared" si="31"/>
        <v>0</v>
      </c>
      <c r="AI104" s="62">
        <f t="shared" si="31"/>
        <v>0</v>
      </c>
    </row>
    <row r="105" spans="1:35" x14ac:dyDescent="0.25">
      <c r="A105" s="35" t="str" cm="1">
        <f t="array" ref="A105">VLOOKUP($D105,'Variable Mapping'!$B$1:$E$193,COLUMN(B:B),0)</f>
        <v>Media</v>
      </c>
      <c r="B105" s="35" t="str" cm="1">
        <f t="array" ref="B105">VLOOKUP($D105,'Variable Mapping'!$B$1:$E$193,COLUMN(C:C),0)</f>
        <v>Facebook</v>
      </c>
      <c r="C105" s="35" t="str" cm="1">
        <f t="array" ref="C105">VLOOKUP($D105,'Variable Mapping'!$B$1:$E$193,COLUMN(D:D),0)</f>
        <v>Facebook AEO</v>
      </c>
      <c r="D105" s="25" t="str">
        <f t="shared" si="37"/>
        <v>Others_App Event Optimization</v>
      </c>
      <c r="E105" s="25" t="s">
        <v>468</v>
      </c>
      <c r="F105" s="29">
        <v>356.31368700000002</v>
      </c>
      <c r="G105" s="29">
        <v>222910.57489469985</v>
      </c>
      <c r="H105" s="29">
        <v>223266.88858169984</v>
      </c>
      <c r="J105" s="30">
        <f t="shared" si="24"/>
        <v>2.1630369876043866E-4</v>
      </c>
      <c r="K105" s="30">
        <f t="shared" si="35"/>
        <v>5.8747668987717584E-2</v>
      </c>
      <c r="L105" s="30">
        <f t="shared" si="36"/>
        <v>4.1029207127537992E-2</v>
      </c>
      <c r="N105" s="18">
        <f t="shared" si="25"/>
        <v>0.13510373480017984</v>
      </c>
      <c r="P105" s="61">
        <f t="shared" si="32"/>
        <v>0.11006672279343221</v>
      </c>
      <c r="Q105" s="61">
        <f t="shared" si="33"/>
        <v>1.0909626366238212</v>
      </c>
      <c r="R105" s="61">
        <f t="shared" si="34"/>
        <v>1.0756640354474416</v>
      </c>
      <c r="T105" s="5">
        <f t="shared" si="26"/>
        <v>2.5377202489904349E-3</v>
      </c>
      <c r="U105" s="5">
        <f t="shared" si="27"/>
        <v>3.5729902906262878E-2</v>
      </c>
      <c r="V105" s="5">
        <f t="shared" si="28"/>
        <v>3.4999335898717288E-2</v>
      </c>
      <c r="X105" s="29">
        <f>IFERROR(HLOOKUP($D105,'Support and Spend'!$G$1:$DS$373,372,0),0)</f>
        <v>140407</v>
      </c>
      <c r="Y105" s="29">
        <f>IFERROR(HLOOKUP($D105,'Support and Spend'!$G$1:$DS$373,373,0),0)</f>
        <v>6238768</v>
      </c>
      <c r="Z105" s="29">
        <f t="shared" si="29"/>
        <v>6379175</v>
      </c>
      <c r="AB105" s="33" t="str">
        <f>IFERROR(VLOOKUP($D105,'Support and Spend'!$DX$3:$DY$106,2,0),0)</f>
        <v>Facebook_Others_AEO_Spend</v>
      </c>
      <c r="AC105" s="63">
        <f>IFERROR(HLOOKUP($AB105,'Support and Spend'!$G$1:$DS$373,372,0),0)</f>
        <v>3237.2517138419025</v>
      </c>
      <c r="AD105" s="63">
        <f>IFERROR(HLOOKUP($AB105,'Support and Spend'!$G$1:$DS$373,373,0),0)</f>
        <v>204324.66466911871</v>
      </c>
      <c r="AE105" s="63">
        <f t="shared" si="30"/>
        <v>207561.9163829606</v>
      </c>
      <c r="AG105" s="62">
        <f t="shared" si="31"/>
        <v>23.056198863602972</v>
      </c>
      <c r="AH105" s="62">
        <f t="shared" si="31"/>
        <v>32.750803470992778</v>
      </c>
      <c r="AI105" s="62">
        <f t="shared" si="31"/>
        <v>32.537423159414907</v>
      </c>
    </row>
    <row r="106" spans="1:35" x14ac:dyDescent="0.25">
      <c r="A106" s="35" t="str" cm="1">
        <f t="array" ref="A106">VLOOKUP($D106,'Variable Mapping'!$B$1:$E$193,COLUMN(B:B),0)</f>
        <v>Media</v>
      </c>
      <c r="B106" s="35" t="str" cm="1">
        <f t="array" ref="B106">VLOOKUP($D106,'Variable Mapping'!$B$1:$E$193,COLUMN(C:C),0)</f>
        <v>Display Network</v>
      </c>
      <c r="C106" s="35" t="str" cm="1">
        <f t="array" ref="C106">VLOOKUP($D106,'Variable Mapping'!$B$1:$E$193,COLUMN(D:D),0)</f>
        <v>Display Network</v>
      </c>
      <c r="D106" s="25" t="str">
        <f t="shared" ref="D106:D112" si="38">RIGHT(E106,LEN(E106)-7)</f>
        <v>Display_Network_Impressions_Q12020</v>
      </c>
      <c r="E106" s="25" t="s">
        <v>264</v>
      </c>
      <c r="F106" s="29">
        <v>29294.181905799996</v>
      </c>
      <c r="G106" s="29">
        <v>231669.31670759994</v>
      </c>
      <c r="H106" s="29">
        <v>260963.49861339992</v>
      </c>
      <c r="J106" s="30">
        <f t="shared" si="24"/>
        <v>1.7783318827114421E-2</v>
      </c>
      <c r="K106" s="30">
        <f t="shared" si="35"/>
        <v>6.1056019163639952E-2</v>
      </c>
      <c r="L106" s="30">
        <f t="shared" si="36"/>
        <v>4.7956620461515997E-2</v>
      </c>
      <c r="N106" s="18">
        <f t="shared" si="25"/>
        <v>0.12285379931187347</v>
      </c>
      <c r="P106" s="61"/>
      <c r="Q106" s="61"/>
      <c r="R106" s="61"/>
      <c r="T106" s="5">
        <f t="shared" ref="T106:T111" si="39">IFERROR(F106/X106,0)</f>
        <v>6.9432958777073559E-3</v>
      </c>
      <c r="U106" s="5">
        <f t="shared" ref="U106:U111" si="40">IFERROR(G106/Y106,0)</f>
        <v>1.1242037293354708E-2</v>
      </c>
      <c r="V106" s="5">
        <f t="shared" ref="V106:V111" si="41">IFERROR(H106/Z106,0)</f>
        <v>1.0511500691294298E-2</v>
      </c>
      <c r="X106" s="29">
        <f>IFERROR(HLOOKUP($D106,'Support and Spend'!$G$1:$DS$373,372,0),0)</f>
        <v>4219060</v>
      </c>
      <c r="Y106" s="29">
        <f>IFERROR(HLOOKUP($D106,'Support and Spend'!$G$1:$DS$373,373,0),0)</f>
        <v>20607414</v>
      </c>
      <c r="Z106" s="29">
        <f t="shared" si="29"/>
        <v>24826474</v>
      </c>
      <c r="AB106" s="33" t="str">
        <f>IFERROR(VLOOKUP($D106,'Support and Spend'!$DX$3:$DY$106,2,0),0)</f>
        <v>Display_Network_SPD_Q12020</v>
      </c>
      <c r="AC106" s="63">
        <f>IFERROR(HLOOKUP($AB106,'Support and Spend'!$G$1:$DS$373,372,0),0)</f>
        <v>79740.22</v>
      </c>
      <c r="AD106" s="63">
        <f>IFERROR(HLOOKUP($AB106,'Support and Spend'!$G$1:$DS$373,373,0),0)</f>
        <v>424546.01000000013</v>
      </c>
      <c r="AE106" s="63">
        <f t="shared" si="30"/>
        <v>504286.2300000001</v>
      </c>
      <c r="AG106" s="62">
        <f t="shared" si="31"/>
        <v>18.899996681725312</v>
      </c>
      <c r="AH106" s="62">
        <f t="shared" si="31"/>
        <v>20.601615030396349</v>
      </c>
      <c r="AI106" s="62">
        <f t="shared" si="31"/>
        <v>20.312438649161379</v>
      </c>
    </row>
    <row r="107" spans="1:35" x14ac:dyDescent="0.25">
      <c r="A107" s="35" t="str" cm="1">
        <f t="array" ref="A107">VLOOKUP($D107,'Variable Mapping'!$B$1:$E$193,COLUMN(B:B),0)</f>
        <v>Media</v>
      </c>
      <c r="B107" s="35" t="str" cm="1">
        <f t="array" ref="B107">VLOOKUP($D107,'Variable Mapping'!$B$1:$E$193,COLUMN(C:C),0)</f>
        <v>Display Network</v>
      </c>
      <c r="C107" s="35" t="str" cm="1">
        <f t="array" ref="C107">VLOOKUP($D107,'Variable Mapping'!$B$1:$E$193,COLUMN(D:D),0)</f>
        <v>Display Network</v>
      </c>
      <c r="D107" s="25" t="str">
        <f t="shared" si="38"/>
        <v>Display_Network_Impressions_H1</v>
      </c>
      <c r="E107" s="25" t="s">
        <v>180</v>
      </c>
      <c r="F107" s="29">
        <v>168256.33218289999</v>
      </c>
      <c r="G107" s="29">
        <v>169.6438636</v>
      </c>
      <c r="H107" s="29">
        <v>168425.9760465</v>
      </c>
      <c r="J107" s="30">
        <f t="shared" si="24"/>
        <v>0.10214164742716239</v>
      </c>
      <c r="K107" s="30">
        <f t="shared" si="35"/>
        <v>4.4709325922640556E-5</v>
      </c>
      <c r="L107" s="30">
        <f t="shared" si="36"/>
        <v>3.095122747832306E-2</v>
      </c>
      <c r="N107" s="18">
        <f t="shared" si="25"/>
        <v>-0.10203866346525611</v>
      </c>
      <c r="P107" s="61"/>
      <c r="Q107" s="61"/>
      <c r="R107" s="61"/>
      <c r="T107" s="5">
        <f t="shared" si="39"/>
        <v>4.8468135361409608E-3</v>
      </c>
      <c r="U107" s="5">
        <f t="shared" si="40"/>
        <v>0</v>
      </c>
      <c r="V107" s="5">
        <f t="shared" si="41"/>
        <v>4.8517003190854859E-3</v>
      </c>
      <c r="X107" s="29">
        <f>IFERROR(HLOOKUP($D107,'Support and Spend'!$G$1:$DS$373,372,0),0)</f>
        <v>34714835</v>
      </c>
      <c r="Y107" s="29">
        <f>IFERROR(HLOOKUP($D107,'Support and Spend'!$G$1:$DS$373,373,0),0)</f>
        <v>0</v>
      </c>
      <c r="Z107" s="29">
        <f t="shared" si="29"/>
        <v>34714835</v>
      </c>
      <c r="AB107" s="33" t="str">
        <f>IFERROR(VLOOKUP($D107,'Support and Spend'!$DX$3:$DY$106,2,0),0)</f>
        <v>Display_Network_SPD_H1</v>
      </c>
      <c r="AC107" s="63">
        <f>IFERROR(HLOOKUP($AB107,'Support and Spend'!$G$1:$DS$373,372,0),0)</f>
        <v>194549.50000000003</v>
      </c>
      <c r="AD107" s="63">
        <f>IFERROR(HLOOKUP($AB107,'Support and Spend'!$G$1:$DS$373,373,0),0)</f>
        <v>0</v>
      </c>
      <c r="AE107" s="63">
        <f t="shared" si="30"/>
        <v>194549.50000000003</v>
      </c>
      <c r="AG107" s="62">
        <f t="shared" si="31"/>
        <v>5.6042179085684838</v>
      </c>
      <c r="AH107" s="62">
        <f t="shared" si="31"/>
        <v>0</v>
      </c>
      <c r="AI107" s="62">
        <f t="shared" si="31"/>
        <v>5.6042179085684838</v>
      </c>
    </row>
    <row r="108" spans="1:35" x14ac:dyDescent="0.25">
      <c r="A108" s="35" t="str" cm="1">
        <f t="array" ref="A108">VLOOKUP($D108,'Variable Mapping'!$B$1:$E$193,COLUMN(B:B),0)</f>
        <v>Media</v>
      </c>
      <c r="B108" s="35" t="str" cm="1">
        <f t="array" ref="B108">VLOOKUP($D108,'Variable Mapping'!$B$1:$E$193,COLUMN(C:C),0)</f>
        <v>Display Network</v>
      </c>
      <c r="C108" s="35" t="str" cm="1">
        <f t="array" ref="C108">VLOOKUP($D108,'Variable Mapping'!$B$1:$E$193,COLUMN(D:D),0)</f>
        <v>Display Network</v>
      </c>
      <c r="D108" s="25" t="str">
        <f t="shared" si="38"/>
        <v>Display_Network_Impressions_Q2Q3_2020</v>
      </c>
      <c r="E108" s="25" t="s">
        <v>470</v>
      </c>
      <c r="F108" s="29">
        <v>0</v>
      </c>
      <c r="G108" s="29">
        <v>324896.56031029986</v>
      </c>
      <c r="H108" s="29">
        <v>324896.56031029986</v>
      </c>
      <c r="J108" s="30">
        <f t="shared" si="24"/>
        <v>0</v>
      </c>
      <c r="K108" s="30">
        <f t="shared" si="35"/>
        <v>8.5625886476556529E-2</v>
      </c>
      <c r="L108" s="30">
        <f t="shared" si="36"/>
        <v>5.9705442005647008E-2</v>
      </c>
      <c r="N108" s="18">
        <f t="shared" si="25"/>
        <v>0.19723162559753643</v>
      </c>
      <c r="P108" s="61"/>
      <c r="Q108" s="61"/>
      <c r="R108" s="61"/>
      <c r="T108" s="5">
        <f t="shared" si="39"/>
        <v>0</v>
      </c>
      <c r="U108" s="5">
        <f t="shared" si="40"/>
        <v>8.0607446760574686E-3</v>
      </c>
      <c r="V108" s="5">
        <f t="shared" si="41"/>
        <v>8.0607446760574686E-3</v>
      </c>
      <c r="X108" s="29">
        <f>IFERROR(HLOOKUP($D108,'Support and Spend'!$G$1:$DS$373,372,0),0)</f>
        <v>0</v>
      </c>
      <c r="Y108" s="29">
        <f>IFERROR(HLOOKUP($D108,'Support and Spend'!$G$1:$DS$373,373,0),0)</f>
        <v>40306023</v>
      </c>
      <c r="Z108" s="29">
        <f t="shared" si="29"/>
        <v>40306023</v>
      </c>
      <c r="AB108" s="33" t="str">
        <f>IFERROR(VLOOKUP($D108,'Support and Spend'!$DX$3:$DY$106,2,0),0)</f>
        <v>Display_Network_Spend_Q2Q3_2020</v>
      </c>
      <c r="AC108" s="63">
        <f>IFERROR(HLOOKUP($AB108,'Support and Spend'!$G$1:$DS$373,372,0),0)</f>
        <v>0</v>
      </c>
      <c r="AD108" s="63">
        <f>IFERROR(HLOOKUP($AB108,'Support and Spend'!$G$1:$DS$373,373,0),0)</f>
        <v>699432.27</v>
      </c>
      <c r="AE108" s="63">
        <f t="shared" si="30"/>
        <v>699432.27</v>
      </c>
      <c r="AG108" s="62">
        <f t="shared" si="31"/>
        <v>0</v>
      </c>
      <c r="AH108" s="62">
        <f t="shared" si="31"/>
        <v>17.353045970325578</v>
      </c>
      <c r="AI108" s="62">
        <f t="shared" si="31"/>
        <v>17.353045970325578</v>
      </c>
    </row>
    <row r="109" spans="1:35" x14ac:dyDescent="0.25">
      <c r="A109" s="35" t="str" cm="1">
        <f t="array" ref="A109">VLOOKUP($D109,'Variable Mapping'!$B$1:$E$193,COLUMN(B:B),0)</f>
        <v>Base</v>
      </c>
      <c r="B109" s="35" t="str" cm="1">
        <f t="array" ref="B109">VLOOKUP($D109,'Variable Mapping'!$B$1:$E$193,COLUMN(C:C),0)</f>
        <v>Category_Trend</v>
      </c>
      <c r="C109" s="35" t="str" cm="1">
        <f t="array" ref="C109">VLOOKUP($D109,'Variable Mapping'!$B$1:$E$193,COLUMN(D:D),0)</f>
        <v>Category_Trend</v>
      </c>
      <c r="D109" s="25" t="str">
        <f t="shared" si="38"/>
        <v>Exponential_Trend_1stHalf</v>
      </c>
      <c r="E109" s="25" t="s">
        <v>502</v>
      </c>
      <c r="F109" s="29">
        <v>456900.91530970013</v>
      </c>
      <c r="G109" s="29">
        <v>0</v>
      </c>
      <c r="H109" s="29">
        <v>456900.91530970013</v>
      </c>
      <c r="J109" s="30">
        <f t="shared" si="24"/>
        <v>0.27736615671605697</v>
      </c>
      <c r="K109" s="30">
        <f t="shared" si="35"/>
        <v>0</v>
      </c>
      <c r="L109" s="30">
        <f t="shared" si="36"/>
        <v>8.3963557740643541E-2</v>
      </c>
      <c r="N109" s="18">
        <f t="shared" si="25"/>
        <v>-0.27736615671605697</v>
      </c>
      <c r="P109" s="61"/>
      <c r="Q109" s="61"/>
      <c r="R109" s="61"/>
      <c r="T109" s="5">
        <f t="shared" si="39"/>
        <v>0</v>
      </c>
      <c r="U109" s="5">
        <f t="shared" si="40"/>
        <v>0</v>
      </c>
      <c r="V109" s="5">
        <f t="shared" si="41"/>
        <v>0</v>
      </c>
      <c r="X109" s="29">
        <f>IFERROR(HLOOKUP($D109,'Support and Spend'!$G$1:$DS$373,372,0),0)</f>
        <v>0</v>
      </c>
      <c r="Y109" s="29">
        <f>IFERROR(HLOOKUP($D109,'Support and Spend'!$G$1:$DS$373,373,0),0)</f>
        <v>0</v>
      </c>
      <c r="Z109" s="29">
        <f t="shared" si="29"/>
        <v>0</v>
      </c>
      <c r="AB109" s="33">
        <f>IFERROR(VLOOKUP($D109,'Support and Spend'!$DX$3:$DY$106,2,0),0)</f>
        <v>0</v>
      </c>
      <c r="AC109" s="63">
        <f>IFERROR(HLOOKUP($AB109,'Support and Spend'!$G$1:$DS$373,372,0),0)</f>
        <v>0</v>
      </c>
      <c r="AD109" s="63">
        <f>IFERROR(HLOOKUP($AB109,'Support and Spend'!$G$1:$DS$373,373,0),0)</f>
        <v>0</v>
      </c>
      <c r="AE109" s="63">
        <f t="shared" si="30"/>
        <v>0</v>
      </c>
      <c r="AG109" s="62">
        <f t="shared" si="31"/>
        <v>0</v>
      </c>
      <c r="AH109" s="62">
        <f t="shared" si="31"/>
        <v>0</v>
      </c>
      <c r="AI109" s="62">
        <f t="shared" si="31"/>
        <v>0</v>
      </c>
    </row>
    <row r="110" spans="1:35" x14ac:dyDescent="0.25">
      <c r="A110" s="35" t="str" cm="1">
        <f t="array" ref="A110">VLOOKUP($D110,'Variable Mapping'!$B$1:$E$193,COLUMN(B:B),0)</f>
        <v>Base</v>
      </c>
      <c r="B110" s="35" t="str" cm="1">
        <f t="array" ref="B110">VLOOKUP($D110,'Variable Mapping'!$B$1:$E$193,COLUMN(C:C),0)</f>
        <v>Category_Trend</v>
      </c>
      <c r="C110" s="35" t="str" cm="1">
        <f t="array" ref="C110">VLOOKUP($D110,'Variable Mapping'!$B$1:$E$193,COLUMN(D:D),0)</f>
        <v>Category_Trend</v>
      </c>
      <c r="D110" s="25" t="str">
        <f t="shared" si="38"/>
        <v>Exponential_Trend_2ndHalf</v>
      </c>
      <c r="E110" s="25" t="s">
        <v>503</v>
      </c>
      <c r="F110" s="29">
        <v>174537.52831209998</v>
      </c>
      <c r="G110" s="29">
        <v>1239159.3601335008</v>
      </c>
      <c r="H110" s="29">
        <v>1413696.8884456009</v>
      </c>
      <c r="J110" s="30">
        <f t="shared" si="24"/>
        <v>0.10595470879683611</v>
      </c>
      <c r="K110" s="30">
        <f t="shared" si="35"/>
        <v>0.32657815335384405</v>
      </c>
      <c r="L110" s="30">
        <f t="shared" si="36"/>
        <v>0.25979160107462868</v>
      </c>
      <c r="N110" s="18">
        <f t="shared" si="25"/>
        <v>0.64628906608373604</v>
      </c>
      <c r="P110" s="61"/>
      <c r="Q110" s="61"/>
      <c r="R110" s="61"/>
      <c r="T110" s="5">
        <f t="shared" si="39"/>
        <v>0</v>
      </c>
      <c r="U110" s="5">
        <f t="shared" si="40"/>
        <v>0</v>
      </c>
      <c r="V110" s="5">
        <f t="shared" si="41"/>
        <v>0</v>
      </c>
      <c r="X110" s="29">
        <f>IFERROR(HLOOKUP($D110,'Support and Spend'!$G$1:$DS$373,372,0),0)</f>
        <v>0</v>
      </c>
      <c r="Y110" s="29">
        <f>IFERROR(HLOOKUP($D110,'Support and Spend'!$G$1:$DS$373,373,0),0)</f>
        <v>0</v>
      </c>
      <c r="Z110" s="29">
        <f t="shared" si="29"/>
        <v>0</v>
      </c>
      <c r="AB110" s="33">
        <f>IFERROR(VLOOKUP($D110,'Support and Spend'!$DX$3:$DY$106,2,0),0)</f>
        <v>0</v>
      </c>
      <c r="AC110" s="63">
        <f>IFERROR(HLOOKUP($AB110,'Support and Spend'!$G$1:$DS$373,372,0),0)</f>
        <v>0</v>
      </c>
      <c r="AD110" s="63">
        <f>IFERROR(HLOOKUP($AB110,'Support and Spend'!$G$1:$DS$373,373,0),0)</f>
        <v>0</v>
      </c>
      <c r="AE110" s="63">
        <f t="shared" si="30"/>
        <v>0</v>
      </c>
      <c r="AG110" s="62">
        <f t="shared" si="31"/>
        <v>0</v>
      </c>
      <c r="AH110" s="62">
        <f t="shared" si="31"/>
        <v>0</v>
      </c>
      <c r="AI110" s="62">
        <f t="shared" si="31"/>
        <v>0</v>
      </c>
    </row>
    <row r="111" spans="1:35" x14ac:dyDescent="0.25">
      <c r="A111" s="35" t="str" cm="1">
        <f t="array" ref="A111">VLOOKUP($D111,'Variable Mapping'!$B$1:$E$193,COLUMN(B:B),0)</f>
        <v>Game Updates</v>
      </c>
      <c r="B111" s="35" t="str" cm="1">
        <f t="array" ref="B111">VLOOKUP($D111,'Variable Mapping'!$B$1:$E$193,COLUMN(C:C),0)</f>
        <v>Game Updates</v>
      </c>
      <c r="C111" s="35" t="str" cm="1">
        <f t="array" ref="C111">VLOOKUP($D111,'Variable Mapping'!$B$1:$E$193,COLUMN(D:D),0)</f>
        <v>Game Updates</v>
      </c>
      <c r="D111" s="25" t="str">
        <f t="shared" si="38"/>
        <v>Anniversary_Week_1</v>
      </c>
      <c r="E111" s="25" t="s">
        <v>523</v>
      </c>
      <c r="F111" s="29">
        <v>3938.3302588000001</v>
      </c>
      <c r="G111" s="29">
        <v>0</v>
      </c>
      <c r="H111" s="29">
        <v>3938.3302588000001</v>
      </c>
      <c r="J111" s="30">
        <f t="shared" si="24"/>
        <v>2.3908017934730517E-3</v>
      </c>
      <c r="K111" s="30">
        <f t="shared" si="35"/>
        <v>0</v>
      </c>
      <c r="L111" s="30">
        <f t="shared" si="36"/>
        <v>7.237372677669859E-4</v>
      </c>
      <c r="N111" s="18">
        <f t="shared" si="25"/>
        <v>-2.3908017934730517E-3</v>
      </c>
      <c r="P111" s="61"/>
      <c r="Q111" s="61"/>
      <c r="R111" s="61"/>
      <c r="T111" s="5">
        <f t="shared" si="39"/>
        <v>0</v>
      </c>
      <c r="U111" s="5">
        <f t="shared" si="40"/>
        <v>0</v>
      </c>
      <c r="V111" s="5">
        <f t="shared" si="41"/>
        <v>0</v>
      </c>
      <c r="X111" s="29">
        <f>IFERROR(HLOOKUP($D111,'Support and Spend'!$G$1:$DS$373,372,0),0)</f>
        <v>0</v>
      </c>
      <c r="Y111" s="29">
        <f>IFERROR(HLOOKUP($D111,'Support and Spend'!$G$1:$DS$373,373,0),0)</f>
        <v>0</v>
      </c>
      <c r="Z111" s="29">
        <f t="shared" si="29"/>
        <v>0</v>
      </c>
      <c r="AB111" s="33">
        <f>IFERROR(VLOOKUP($D111,'Support and Spend'!$DX$3:$DY$106,2,0),0)</f>
        <v>0</v>
      </c>
      <c r="AC111" s="63">
        <f>IFERROR(HLOOKUP($AB111,'Support and Spend'!$G$1:$DS$373,372,0),0)</f>
        <v>0</v>
      </c>
      <c r="AD111" s="63">
        <f>IFERROR(HLOOKUP($AB111,'Support and Spend'!$G$1:$DS$373,373,0),0)</f>
        <v>0</v>
      </c>
      <c r="AE111" s="63">
        <f t="shared" si="30"/>
        <v>0</v>
      </c>
      <c r="AG111" s="62">
        <f t="shared" si="31"/>
        <v>0</v>
      </c>
      <c r="AH111" s="62">
        <f t="shared" si="31"/>
        <v>0</v>
      </c>
      <c r="AI111" s="62">
        <f t="shared" si="31"/>
        <v>0</v>
      </c>
    </row>
    <row r="112" spans="1:35" x14ac:dyDescent="0.25">
      <c r="A112" s="35" t="e" cm="1">
        <f t="array" ref="A112">VLOOKUP($D112,'Variable Mapping'!$B$1:$E$193,COLUMN(B:B),0)</f>
        <v>#VALUE!</v>
      </c>
      <c r="B112" s="35" t="e" cm="1">
        <f t="array" ref="B112">VLOOKUP($D112,'Variable Mapping'!$B$1:$E$193,COLUMN(C:C),0)</f>
        <v>#VALUE!</v>
      </c>
      <c r="C112" s="35" t="e" cm="1">
        <f t="array" ref="C112">VLOOKUP($D112,'Variable Mapping'!$B$1:$E$193,COLUMN(D:D),0)</f>
        <v>#VALUE!</v>
      </c>
      <c r="D112" s="25" t="e">
        <f t="shared" si="38"/>
        <v>#VALUE!</v>
      </c>
      <c r="E112"/>
      <c r="F112"/>
      <c r="G112"/>
      <c r="H112"/>
      <c r="J112" s="30">
        <f t="shared" si="24"/>
        <v>0</v>
      </c>
      <c r="K112" s="30">
        <f t="shared" si="35"/>
        <v>0</v>
      </c>
      <c r="L112" s="30">
        <f t="shared" si="36"/>
        <v>0</v>
      </c>
      <c r="N112" s="18"/>
      <c r="P112" s="61"/>
      <c r="Q112" s="61"/>
      <c r="R112" s="61"/>
      <c r="T112" s="5"/>
      <c r="U112" s="5"/>
      <c r="V112" s="5"/>
      <c r="X112" s="29"/>
      <c r="Y112" s="29"/>
      <c r="Z112" s="29"/>
      <c r="AC112" s="63"/>
      <c r="AD112" s="63"/>
      <c r="AE112" s="63"/>
      <c r="AG112" s="62"/>
      <c r="AH112" s="62"/>
      <c r="AI112" s="62"/>
    </row>
    <row r="113" spans="1:37" x14ac:dyDescent="0.25">
      <c r="B113" s="35"/>
      <c r="C113" s="35"/>
      <c r="E113" s="25" t="s">
        <v>202</v>
      </c>
      <c r="F113" s="29">
        <v>1647284.2999999998</v>
      </c>
      <c r="G113" s="29">
        <v>3794373.1</v>
      </c>
      <c r="H113" s="29">
        <v>5441657.3999999994</v>
      </c>
      <c r="J113" s="30"/>
      <c r="K113" s="30"/>
      <c r="L113" s="30"/>
      <c r="N113" s="18"/>
      <c r="P113" s="61"/>
      <c r="Q113" s="61"/>
      <c r="R113" s="61"/>
      <c r="T113" s="5"/>
      <c r="U113" s="5"/>
      <c r="V113" s="5"/>
      <c r="X113" s="29"/>
      <c r="Y113" s="29"/>
      <c r="Z113" s="29"/>
      <c r="AC113" s="63"/>
      <c r="AD113" s="63"/>
      <c r="AE113" s="63"/>
      <c r="AG113" s="62"/>
      <c r="AH113" s="62"/>
      <c r="AI113" s="62"/>
    </row>
    <row r="114" spans="1:37" x14ac:dyDescent="0.25">
      <c r="B114" s="35"/>
      <c r="C114" s="35"/>
      <c r="F114" s="29"/>
      <c r="G114" s="29"/>
      <c r="H114" s="29"/>
      <c r="J114" s="30"/>
      <c r="K114" s="30"/>
      <c r="L114" s="30"/>
      <c r="N114" s="18"/>
      <c r="P114" s="61"/>
      <c r="Q114" s="61"/>
      <c r="R114" s="61"/>
      <c r="T114" s="5"/>
      <c r="U114" s="5"/>
      <c r="V114" s="5"/>
      <c r="X114" s="29"/>
      <c r="Y114" s="29"/>
      <c r="Z114" s="29"/>
      <c r="AC114" s="63"/>
      <c r="AD114" s="63"/>
      <c r="AE114" s="63"/>
      <c r="AG114" s="62"/>
      <c r="AH114" s="62"/>
      <c r="AI114" s="62"/>
    </row>
    <row r="115" spans="1:37" ht="20.25" customHeight="1" x14ac:dyDescent="0.25">
      <c r="A115" s="35" t="s">
        <v>0</v>
      </c>
      <c r="E115" s="29"/>
      <c r="F115" s="29">
        <f>F113-SUM(F102:F111,F5:F101)</f>
        <v>26810.769947200548</v>
      </c>
      <c r="G115" s="29">
        <f>G113-SUM(G102:G111,G5:G101)</f>
        <v>-26810.715356399305</v>
      </c>
      <c r="H115" s="29">
        <f>H113-SUM(H5:H111)</f>
        <v>5.4590800777077675E-2</v>
      </c>
      <c r="J115" s="30">
        <f>F115/F$113</f>
        <v>1.6275739377350072E-2</v>
      </c>
      <c r="K115" s="30">
        <f>G115/G$113</f>
        <v>-7.0659143552328323E-3</v>
      </c>
      <c r="L115" s="30">
        <f>H115/H$113</f>
        <v>1.0032017226420333E-8</v>
      </c>
      <c r="N115" s="18">
        <f t="shared" ref="N115:N118" si="42">(G115-F115)/F$113</f>
        <v>-3.2551445614821838E-2</v>
      </c>
      <c r="P115" s="61" t="str">
        <f t="shared" ref="P115" si="43">IFERROR(F115/AC115,"")</f>
        <v/>
      </c>
      <c r="Q115" s="61" t="str">
        <f t="shared" ref="Q115" si="44">IFERROR(G115/AD115,"")</f>
        <v/>
      </c>
      <c r="R115" s="61" t="str">
        <f t="shared" ref="R115" si="45">IFERROR(H115/AE115,"")</f>
        <v/>
      </c>
      <c r="T115" s="5">
        <f t="shared" ref="T115" si="46">IFERROR(F115/X115,0)</f>
        <v>0</v>
      </c>
      <c r="U115" s="5">
        <f t="shared" ref="U115" si="47">IFERROR(G115/Y115,0)</f>
        <v>0</v>
      </c>
      <c r="V115" s="5">
        <f t="shared" ref="V115" si="48">IFERROR(H115/Z115,0)</f>
        <v>0</v>
      </c>
      <c r="X115" s="29">
        <f>IFERROR(HLOOKUP($D115,'Support and Spend'!$G$1:$DO$373,372,0),0)</f>
        <v>0</v>
      </c>
      <c r="Y115" s="29">
        <f>IFERROR(HLOOKUP($D115,'Support and Spend'!$G$1:$DO$373,372,0),0)</f>
        <v>0</v>
      </c>
      <c r="Z115" s="29">
        <f>IFERROR(HLOOKUP($D115,'Support and Spend'!$G$1:$DO$373,372,0),0)</f>
        <v>0</v>
      </c>
      <c r="AC115" s="63">
        <f>SUMIFS(AC$5:AC$44,$A$5:$A$44,$A115)</f>
        <v>0</v>
      </c>
      <c r="AD115" s="63">
        <f t="shared" ref="AD115:AE117" si="49">SUMIFS(AD$5:AD$44,$A$5:$A$44,$A115)</f>
        <v>0</v>
      </c>
      <c r="AE115" s="63">
        <f t="shared" si="49"/>
        <v>0</v>
      </c>
      <c r="AG115" s="62">
        <f t="shared" ref="AG115" si="50">IFERROR(AC115/X115*1000,0)</f>
        <v>0</v>
      </c>
      <c r="AH115" s="62">
        <f t="shared" ref="AH115" si="51">IFERROR(AD115/Y115*1000,0)</f>
        <v>0</v>
      </c>
      <c r="AI115" s="62">
        <f t="shared" ref="AI115" si="52">IFERROR(AE115/Z115*1000,0)</f>
        <v>0</v>
      </c>
    </row>
    <row r="116" spans="1:37" ht="30.75" customHeight="1" x14ac:dyDescent="0.25">
      <c r="A116" s="35" t="s">
        <v>55</v>
      </c>
      <c r="E116" s="29"/>
      <c r="F116" s="29">
        <f t="shared" ref="F116:H118" si="53">SUMIFS(F$5:F$111,$A$5:$A$111,$A116)</f>
        <v>383398.51249939995</v>
      </c>
      <c r="G116" s="29">
        <f t="shared" si="53"/>
        <v>1836086.4512214996</v>
      </c>
      <c r="H116" s="29">
        <f t="shared" si="53"/>
        <v>2219484.9637209</v>
      </c>
      <c r="J116" s="30">
        <f t="shared" ref="J116" si="54">F116/F$113</f>
        <v>0.23274580623356877</v>
      </c>
      <c r="K116" s="30">
        <f t="shared" ref="K116:L118" si="55">G116/G$113</f>
        <v>0.48389718217786742</v>
      </c>
      <c r="L116" s="30">
        <f t="shared" si="55"/>
        <v>0.40786929432949975</v>
      </c>
      <c r="N116" s="18">
        <f t="shared" si="42"/>
        <v>0.88186838102087162</v>
      </c>
      <c r="P116" s="61">
        <f t="shared" ref="P116:P117" si="56">IFERROR(F116/AC116,"")</f>
        <v>24.885164483488033</v>
      </c>
      <c r="Q116" s="61">
        <f t="shared" ref="Q116:Q117" si="57">IFERROR(G116/AD116,"")</f>
        <v>16.222691111899127</v>
      </c>
      <c r="R116" s="61">
        <f t="shared" ref="R116:R117" si="58">IFERROR(H116/AE116,"")</f>
        <v>17.260590516999983</v>
      </c>
      <c r="T116" s="5">
        <f t="shared" ref="T116:T117" si="59">IFERROR(F116/X116,0)</f>
        <v>0</v>
      </c>
      <c r="U116" s="5">
        <f t="shared" ref="U116:U117" si="60">IFERROR(G116/Y116,0)</f>
        <v>0</v>
      </c>
      <c r="V116" s="5">
        <f t="shared" ref="V116:V117" si="61">IFERROR(H116/Z116,0)</f>
        <v>0</v>
      </c>
      <c r="X116" s="29">
        <f>IFERROR(HLOOKUP($D116,'Support and Spend'!$G$1:$DO$373,372,0),0)</f>
        <v>0</v>
      </c>
      <c r="Y116" s="29">
        <f>IFERROR(HLOOKUP($D116,'Support and Spend'!$G$1:$DO$373,372,0),0)</f>
        <v>0</v>
      </c>
      <c r="Z116" s="29">
        <f>IFERROR(HLOOKUP($D116,'Support and Spend'!$G$1:$DO$373,372,0),0)</f>
        <v>0</v>
      </c>
      <c r="AC116" s="63">
        <f t="shared" ref="AC116:AC117" si="62">SUMIFS(AC$5:AC$44,$A$5:$A$44,$A116)</f>
        <v>15406.710000000001</v>
      </c>
      <c r="AD116" s="63">
        <f t="shared" si="49"/>
        <v>113180.14000000004</v>
      </c>
      <c r="AE116" s="63">
        <f t="shared" si="49"/>
        <v>128586.85000000005</v>
      </c>
      <c r="AG116" s="62">
        <f t="shared" ref="AG116:AG117" si="63">IFERROR(AC116/X116*1000,0)</f>
        <v>0</v>
      </c>
      <c r="AH116" s="62">
        <f t="shared" ref="AH116:AH117" si="64">IFERROR(AD116/Y116*1000,0)</f>
        <v>0</v>
      </c>
      <c r="AI116" s="62">
        <f t="shared" ref="AI116:AI117" si="65">IFERROR(AE116/Z116*1000,0)</f>
        <v>0</v>
      </c>
    </row>
    <row r="117" spans="1:37" x14ac:dyDescent="0.25">
      <c r="A117" s="35" t="s">
        <v>70</v>
      </c>
      <c r="E117" s="29"/>
      <c r="F117" s="29">
        <f>SUMIFS(F$5:F$111,$A$5:$A$111,$A117)+F115</f>
        <v>1065889.6964624999</v>
      </c>
      <c r="G117" s="29">
        <f>SUMIFS(G$5:G$111,$A$5:$A$111,$A117)+G115</f>
        <v>1657427.4051061005</v>
      </c>
      <c r="H117" s="29">
        <f>SUMIFS(H$5:H$111,$A$5:$A$111,$A117)+H115</f>
        <v>2723317.1015686002</v>
      </c>
      <c r="J117" s="30">
        <f>F117/F$113</f>
        <v>0.64705873567938454</v>
      </c>
      <c r="K117" s="30">
        <f t="shared" si="55"/>
        <v>0.43681192160731386</v>
      </c>
      <c r="L117" s="30">
        <f t="shared" si="55"/>
        <v>0.50045728743757378</v>
      </c>
      <c r="N117" s="18">
        <f t="shared" si="42"/>
        <v>0.35909873519926139</v>
      </c>
      <c r="P117" s="61" t="str">
        <f t="shared" si="56"/>
        <v/>
      </c>
      <c r="Q117" s="61" t="str">
        <f t="shared" si="57"/>
        <v/>
      </c>
      <c r="R117" s="61" t="str">
        <f t="shared" si="58"/>
        <v/>
      </c>
      <c r="T117" s="5">
        <f t="shared" si="59"/>
        <v>0</v>
      </c>
      <c r="U117" s="5">
        <f t="shared" si="60"/>
        <v>0</v>
      </c>
      <c r="V117" s="5">
        <f t="shared" si="61"/>
        <v>0</v>
      </c>
      <c r="X117" s="29">
        <f>IFERROR(HLOOKUP($D117,'Support and Spend'!$G$1:$DO$373,372,0),0)</f>
        <v>0</v>
      </c>
      <c r="Y117" s="29">
        <f>IFERROR(HLOOKUP($D117,'Support and Spend'!$G$1:$DO$373,372,0),0)</f>
        <v>0</v>
      </c>
      <c r="Z117" s="29">
        <f>IFERROR(HLOOKUP($D117,'Support and Spend'!$G$1:$DO$373,372,0),0)</f>
        <v>0</v>
      </c>
      <c r="AC117" s="63">
        <f t="shared" si="62"/>
        <v>0</v>
      </c>
      <c r="AD117" s="63">
        <f t="shared" si="49"/>
        <v>0</v>
      </c>
      <c r="AE117" s="63">
        <f t="shared" si="49"/>
        <v>0</v>
      </c>
      <c r="AG117" s="62">
        <f t="shared" si="63"/>
        <v>0</v>
      </c>
      <c r="AH117" s="62">
        <f t="shared" si="64"/>
        <v>0</v>
      </c>
      <c r="AI117" s="62">
        <f t="shared" si="65"/>
        <v>0</v>
      </c>
    </row>
    <row r="118" spans="1:37" x14ac:dyDescent="0.25">
      <c r="A118" s="35" t="s">
        <v>81</v>
      </c>
      <c r="E118" s="29"/>
      <c r="F118" s="29">
        <f t="shared" si="53"/>
        <v>197996.09103809998</v>
      </c>
      <c r="G118" s="29">
        <f t="shared" si="53"/>
        <v>300859.24367240001</v>
      </c>
      <c r="H118" s="29">
        <f t="shared" si="53"/>
        <v>498855.33471049985</v>
      </c>
      <c r="J118" s="30">
        <f>F118/F$113</f>
        <v>0.12019545808704667</v>
      </c>
      <c r="K118" s="30">
        <f t="shared" si="55"/>
        <v>7.9290896214818732E-2</v>
      </c>
      <c r="L118" s="30">
        <f t="shared" si="55"/>
        <v>9.1673418232926587E-2</v>
      </c>
      <c r="N118" s="18">
        <f t="shared" si="42"/>
        <v>6.2444080013571455E-2</v>
      </c>
      <c r="P118" s="61" t="str">
        <f t="shared" ref="P118" si="66">IFERROR(F118/AC118,"")</f>
        <v/>
      </c>
      <c r="Q118" s="61" t="str">
        <f t="shared" ref="Q118" si="67">IFERROR(G118/AD118,"")</f>
        <v/>
      </c>
      <c r="R118" s="61" t="str">
        <f t="shared" ref="R118" si="68">IFERROR(H118/AE118,"")</f>
        <v/>
      </c>
      <c r="T118" s="5"/>
      <c r="U118" s="5"/>
      <c r="V118" s="5"/>
      <c r="X118" s="29"/>
      <c r="Y118" s="29"/>
      <c r="Z118" s="29"/>
      <c r="AC118" s="63"/>
      <c r="AD118" s="63"/>
      <c r="AE118" s="63"/>
      <c r="AG118" s="62"/>
      <c r="AH118" s="62"/>
      <c r="AI118" s="62"/>
    </row>
    <row r="119" spans="1:37" x14ac:dyDescent="0.25">
      <c r="F119" s="29"/>
      <c r="G119" s="29"/>
      <c r="H119" s="29"/>
      <c r="J119" s="30"/>
      <c r="K119" s="30"/>
      <c r="L119" s="30"/>
      <c r="N119" s="18"/>
      <c r="P119" s="61"/>
      <c r="Q119" s="61"/>
      <c r="R119" s="61"/>
      <c r="T119" s="5"/>
      <c r="U119" s="5"/>
      <c r="V119" s="5"/>
      <c r="X119" s="29"/>
      <c r="Y119" s="29"/>
      <c r="Z119" s="29"/>
      <c r="AC119" s="63"/>
      <c r="AD119" s="63"/>
      <c r="AE119" s="63"/>
      <c r="AG119" s="62"/>
      <c r="AH119" s="62"/>
      <c r="AI119" s="62"/>
    </row>
    <row r="120" spans="1:37" x14ac:dyDescent="0.25">
      <c r="F120" s="29"/>
      <c r="G120" s="29"/>
      <c r="H120" s="29"/>
      <c r="J120" s="142">
        <f>SUM(J116:J118)</f>
        <v>1</v>
      </c>
      <c r="K120" s="142">
        <f>SUM(K116:K118)</f>
        <v>1</v>
      </c>
      <c r="L120" s="142">
        <f>SUM(L116:L118)</f>
        <v>1.0000000000000002</v>
      </c>
      <c r="N120" s="18"/>
      <c r="P120" s="61"/>
      <c r="Q120" s="61"/>
      <c r="R120" s="61"/>
      <c r="T120" s="5"/>
      <c r="U120" s="5"/>
      <c r="V120" s="5"/>
      <c r="X120" s="29"/>
      <c r="Y120" s="29"/>
      <c r="Z120" s="29"/>
      <c r="AC120" s="63"/>
      <c r="AD120" s="63"/>
      <c r="AE120" s="63"/>
      <c r="AG120" s="62"/>
      <c r="AH120" s="62"/>
      <c r="AI120" s="62"/>
    </row>
    <row r="121" spans="1:37" x14ac:dyDescent="0.25">
      <c r="F121" s="29"/>
      <c r="G121" s="29"/>
      <c r="H121" s="29"/>
      <c r="J121" s="30"/>
      <c r="K121" s="30"/>
      <c r="L121" s="30"/>
      <c r="N121" s="18"/>
      <c r="P121" s="61"/>
      <c r="Q121" s="61"/>
      <c r="R121" s="61"/>
      <c r="T121" s="30"/>
      <c r="U121" s="30"/>
      <c r="V121" s="30"/>
      <c r="X121" s="29"/>
      <c r="Y121" s="29"/>
      <c r="Z121" s="29"/>
      <c r="AB121" s="162"/>
      <c r="AC121" s="162"/>
      <c r="AD121" s="162"/>
      <c r="AE121" s="63"/>
      <c r="AG121" s="62"/>
      <c r="AH121" s="62"/>
      <c r="AI121" s="62"/>
    </row>
    <row r="122" spans="1:37" x14ac:dyDescent="0.25">
      <c r="A122" s="36" t="s">
        <v>71</v>
      </c>
      <c r="J122" s="30"/>
      <c r="K122" s="30"/>
      <c r="L122" s="30"/>
      <c r="N122" s="18"/>
      <c r="P122" s="61"/>
      <c r="Q122" s="61"/>
      <c r="R122" s="61"/>
      <c r="T122" s="30"/>
      <c r="U122" s="30"/>
      <c r="V122" s="30"/>
      <c r="X122" s="29"/>
      <c r="Y122" s="29"/>
      <c r="Z122" s="29"/>
      <c r="AC122" s="63"/>
      <c r="AD122" s="63"/>
      <c r="AE122" s="63"/>
      <c r="AG122" s="62"/>
      <c r="AH122" s="62"/>
      <c r="AI122" s="62"/>
    </row>
    <row r="123" spans="1:37" x14ac:dyDescent="0.25">
      <c r="A123" s="35" t="s">
        <v>72</v>
      </c>
      <c r="F123" s="29">
        <f>SUMIFS(F$5:F$112,$B$5:$B$112,$A123)</f>
        <v>197550.5140887</v>
      </c>
      <c r="G123" s="29">
        <f>SUMIFS(G$5:G$112,$B$5:$B$112,$A123)</f>
        <v>556735.52088149986</v>
      </c>
      <c r="H123" s="29">
        <f>SUMIFS(H$5:H$112,$B$5:$B$112,$A123)</f>
        <v>754286.03497019981</v>
      </c>
      <c r="J123" s="30">
        <f t="shared" ref="J123" si="69">F123/F$113</f>
        <v>0.11992496625427683</v>
      </c>
      <c r="K123" s="30">
        <f t="shared" ref="K123" si="70">G123/G$113</f>
        <v>0.14672661496611913</v>
      </c>
      <c r="L123" s="18">
        <f>H123/H$113</f>
        <v>0.13861328994548608</v>
      </c>
      <c r="N123" s="18">
        <f t="shared" ref="N123:N136" si="71">(G123-F123)/F$113</f>
        <v>0.2180467614441538</v>
      </c>
      <c r="P123" s="61">
        <f>IFERROR(F123/AC123,"")</f>
        <v>0.72022573098510578</v>
      </c>
      <c r="Q123" s="61">
        <f t="shared" ref="Q123" si="72">IFERROR(G123/AD123,"")</f>
        <v>0.49532587131621414</v>
      </c>
      <c r="R123" s="61">
        <f>IFERROR(H123/AE123,"")</f>
        <v>0.53944310745164714</v>
      </c>
      <c r="T123" s="6">
        <f>IFERROR(F123/X123*1000,0)</f>
        <v>5.0739982241360648</v>
      </c>
      <c r="U123" s="6">
        <f t="shared" ref="U123:V123" si="73">IFERROR(G123/Y123*1000,0)</f>
        <v>9.1397817673873814</v>
      </c>
      <c r="V123" s="6">
        <f t="shared" si="73"/>
        <v>7.5543934911570778</v>
      </c>
      <c r="X123" s="29">
        <f>SUMIFS(X$5:X$111,$B$5:$B$111,$A123)</f>
        <v>38933895</v>
      </c>
      <c r="Y123" s="29">
        <f t="shared" ref="Y123:Z124" si="74">SUMIFS(Y$5:Y$111,$B$5:$B$111,$A123)</f>
        <v>60913437</v>
      </c>
      <c r="Z123" s="29">
        <f t="shared" si="74"/>
        <v>99847332</v>
      </c>
      <c r="AC123" s="29">
        <f>SUMIFS(AC$5:AC$111,$B$5:$B$111,$A123)</f>
        <v>274289.72000000003</v>
      </c>
      <c r="AD123" s="29">
        <f>SUMIFS(AD$5:AD$111,$B$5:$B$111,$A123)</f>
        <v>1123978.2800000003</v>
      </c>
      <c r="AE123" s="29">
        <f>SUMIFS(AE$5:AE$111,$B$5:$B$111,$A123)</f>
        <v>1398268</v>
      </c>
      <c r="AG123" s="62">
        <f t="shared" ref="AG123" si="75">IFERROR(AC123/X123*1000,0)</f>
        <v>7.0450110372979644</v>
      </c>
      <c r="AH123" s="62">
        <f t="shared" ref="AH123" si="76">IFERROR(AD123/Y123*1000,0)</f>
        <v>18.452058123070618</v>
      </c>
      <c r="AI123" s="62">
        <f t="shared" ref="AI123" si="77">IFERROR(AE123/Z123*1000,0)</f>
        <v>14.004059717890108</v>
      </c>
      <c r="AK123" s="58"/>
    </row>
    <row r="124" spans="1:37" x14ac:dyDescent="0.25">
      <c r="A124" s="57" t="s">
        <v>74</v>
      </c>
      <c r="F124" s="29">
        <f>SUM(F125:F127)</f>
        <v>147700.96929379995</v>
      </c>
      <c r="G124" s="29">
        <f>SUM(G125:G127)</f>
        <v>894399.7348489</v>
      </c>
      <c r="H124" s="29">
        <f>SUM(H125:H127)</f>
        <v>1042100.7041426999</v>
      </c>
      <c r="J124" s="30">
        <f t="shared" ref="J124:J136" si="78">F124/F$113</f>
        <v>8.9663313912358641E-2</v>
      </c>
      <c r="K124" s="30">
        <f t="shared" ref="K124:K136" si="79">G124/G$113</f>
        <v>0.23571739290711816</v>
      </c>
      <c r="L124" s="18">
        <f t="shared" ref="L124:L136" si="80">H124/H$113</f>
        <v>0.19150428399676542</v>
      </c>
      <c r="N124" s="18">
        <f t="shared" si="71"/>
        <v>0.45329076805691654</v>
      </c>
      <c r="P124" s="61">
        <f t="shared" ref="P124:P132" si="81">IFERROR(F124/AC124,"")</f>
        <v>0.99560142445295419</v>
      </c>
      <c r="Q124" s="61">
        <f t="shared" ref="Q124:Q132" si="82">IFERROR(G124/AD124,"")</f>
        <v>1.0931425734460656</v>
      </c>
      <c r="R124" s="61">
        <f t="shared" ref="R124:R132" si="83">IFERROR(H124/AE124,"")</f>
        <v>1.0781711286964915</v>
      </c>
      <c r="T124" s="6">
        <f t="shared" ref="T124:T132" si="84">IFERROR(F124/X124*1000,0)</f>
        <v>37.106768635615417</v>
      </c>
      <c r="U124" s="6">
        <f t="shared" ref="U124:U132" si="85">IFERROR(G124/Y124*1000,0)</f>
        <v>36.757543727738799</v>
      </c>
      <c r="V124" s="6">
        <f t="shared" ref="V124:V132" si="86">IFERROR(H124/Z124*1000,0)</f>
        <v>36.806640383285391</v>
      </c>
      <c r="X124" s="29">
        <f>SUMIFS(X$5:X$111,$B$5:$B$111,$A124)</f>
        <v>3980432</v>
      </c>
      <c r="Y124" s="29">
        <f t="shared" si="74"/>
        <v>24332413</v>
      </c>
      <c r="Z124" s="29">
        <f t="shared" si="74"/>
        <v>28312845</v>
      </c>
      <c r="AC124" s="152">
        <f>SUM(AC125:AC127)</f>
        <v>148353.51343029278</v>
      </c>
      <c r="AD124" s="152">
        <f>SUM(AD125:AD127)</f>
        <v>818191.29231181543</v>
      </c>
      <c r="AE124" s="152">
        <f>SUM(AE125:AE127)</f>
        <v>966544.80574210826</v>
      </c>
      <c r="AG124" s="62">
        <f t="shared" ref="AG124:AG135" si="87">IFERROR(AC124/X124*1000,0)</f>
        <v>37.270706654527139</v>
      </c>
      <c r="AH124" s="62">
        <f t="shared" ref="AH124:AH135" si="88">IFERROR(AD124/Y124*1000,0)</f>
        <v>33.625571467647511</v>
      </c>
      <c r="AI124" s="62">
        <f t="shared" ref="AI124:AI135" si="89">IFERROR(AE124/Z124*1000,0)</f>
        <v>34.138031898317116</v>
      </c>
    </row>
    <row r="125" spans="1:37" x14ac:dyDescent="0.25">
      <c r="A125" s="57" t="s">
        <v>392</v>
      </c>
      <c r="F125" s="29">
        <f>SUMIFS(F$5:F$112,$C$5:$C$112,$A125)</f>
        <v>95579.801471999977</v>
      </c>
      <c r="G125" s="29">
        <f>SUMIFS(G$5:G$112,$C$5:$C$112,$A125)</f>
        <v>591412.58794320014</v>
      </c>
      <c r="H125" s="29">
        <f>SUMIFS(H$5:H$112,$C$5:$C$112,$A125)</f>
        <v>686992.3894152001</v>
      </c>
      <c r="J125" s="159">
        <f t="shared" si="78"/>
        <v>5.8022650657205917E-2</v>
      </c>
      <c r="K125" s="30">
        <f t="shared" si="79"/>
        <v>0.15586569173790529</v>
      </c>
      <c r="L125" s="18">
        <f t="shared" si="80"/>
        <v>0.12624690216903406</v>
      </c>
      <c r="N125" s="18">
        <f t="shared" si="71"/>
        <v>0.30100012880059634</v>
      </c>
      <c r="P125" s="61">
        <f t="shared" si="81"/>
        <v>0.97650172559659676</v>
      </c>
      <c r="Q125" s="61">
        <f t="shared" si="82"/>
        <v>1.0777252624880767</v>
      </c>
      <c r="R125" s="158">
        <f t="shared" si="83"/>
        <v>1.0624033797301409</v>
      </c>
      <c r="T125" s="6">
        <f t="shared" ref="T125:T127" si="90">IFERROR(F125/X125*1000,0)</f>
        <v>39.864183500748226</v>
      </c>
      <c r="U125" s="6">
        <f t="shared" ref="U125:U127" si="91">IFERROR(G125/Y125*1000,0)</f>
        <v>39.328944905018368</v>
      </c>
      <c r="V125" s="6">
        <f t="shared" ref="V125:V127" si="92">IFERROR(H125/Z125*1000,0)</f>
        <v>39.402549184774024</v>
      </c>
      <c r="X125" s="29">
        <f>SUMIFS(X$5:X$111,$C$5:$C$111,$A125)</f>
        <v>2397636</v>
      </c>
      <c r="Y125" s="29">
        <f>SUMIFS(Y$5:Y$111,$C$5:$C$111,$A125)</f>
        <v>15037591</v>
      </c>
      <c r="Z125" s="29">
        <f>SUMIFS(Z$5:Z$111,$C$5:$C$111,$A125)</f>
        <v>17435227</v>
      </c>
      <c r="AC125" s="29">
        <f>SUMIFS(AC$5:AC$109,$C$5:$C$109,$A125)</f>
        <v>97879.808060354626</v>
      </c>
      <c r="AD125" s="29">
        <f t="shared" ref="AD125:AE125" si="93">SUMIFS(AD$5:AD$109,$C$5:$C$109,$A125)</f>
        <v>548760.06764269678</v>
      </c>
      <c r="AE125" s="29">
        <f t="shared" si="93"/>
        <v>646639.87570305145</v>
      </c>
      <c r="AG125" s="62">
        <f t="shared" ref="AG125:AG127" si="94">IFERROR(AC125/X125*1000,0)</f>
        <v>40.823464470985009</v>
      </c>
      <c r="AH125" s="62">
        <f t="shared" ref="AH125:AH127" si="95">IFERROR(AD125/Y125*1000,0)</f>
        <v>36.492551742010853</v>
      </c>
      <c r="AI125" s="62">
        <f t="shared" ref="AI125:AI127" si="96">IFERROR(AE125/Z125*1000,0)</f>
        <v>37.08812484649907</v>
      </c>
    </row>
    <row r="126" spans="1:37" x14ac:dyDescent="0.25">
      <c r="A126" s="57" t="s">
        <v>449</v>
      </c>
      <c r="F126" s="29">
        <f t="shared" ref="F126:H126" si="97">SUMIFS(F$5:F$112,$C$5:$C$112,$A126)</f>
        <v>65.844097199999993</v>
      </c>
      <c r="G126" s="29">
        <f t="shared" si="97"/>
        <v>79220.468674999996</v>
      </c>
      <c r="H126" s="29">
        <f t="shared" si="97"/>
        <v>79286.312772199992</v>
      </c>
      <c r="J126" s="30">
        <f t="shared" si="78"/>
        <v>3.9971301371596875E-5</v>
      </c>
      <c r="K126" s="30">
        <f t="shared" si="79"/>
        <v>2.0878407733546284E-2</v>
      </c>
      <c r="L126" s="18">
        <f t="shared" si="80"/>
        <v>1.4570250742393301E-2</v>
      </c>
      <c r="N126" s="18">
        <f t="shared" si="71"/>
        <v>4.805158683161128E-2</v>
      </c>
      <c r="P126" s="61">
        <f t="shared" si="81"/>
        <v>0.10461573460016864</v>
      </c>
      <c r="Q126" s="61">
        <f t="shared" si="82"/>
        <v>1.2167816680070342</v>
      </c>
      <c r="R126" s="61">
        <f t="shared" si="83"/>
        <v>1.2061332158765494</v>
      </c>
      <c r="T126" s="6">
        <f t="shared" si="90"/>
        <v>1.6381573667711598</v>
      </c>
      <c r="U126" s="6">
        <f t="shared" si="91"/>
        <v>25.922470177228544</v>
      </c>
      <c r="V126" s="6">
        <f t="shared" si="92"/>
        <v>25.607222926651868</v>
      </c>
      <c r="X126" s="29">
        <f t="shared" ref="X126:Z127" si="98">SUMIFS(X$5:X$111,$C$5:$C$111,$A126)</f>
        <v>40194</v>
      </c>
      <c r="Y126" s="29">
        <f t="shared" si="98"/>
        <v>3056054</v>
      </c>
      <c r="Z126" s="29">
        <f t="shared" si="98"/>
        <v>3096248</v>
      </c>
      <c r="AC126" s="152">
        <v>629.38999999999862</v>
      </c>
      <c r="AD126" s="152">
        <v>65106.559999999947</v>
      </c>
      <c r="AE126" s="152">
        <f>SUM(AC126:AD126)</f>
        <v>65735.949999999939</v>
      </c>
      <c r="AG126" s="62">
        <f t="shared" si="94"/>
        <v>15.658804796735797</v>
      </c>
      <c r="AH126" s="62">
        <f t="shared" si="95"/>
        <v>21.304126170545398</v>
      </c>
      <c r="AI126" s="62">
        <f t="shared" si="96"/>
        <v>21.23084132795562</v>
      </c>
    </row>
    <row r="127" spans="1:37" x14ac:dyDescent="0.25">
      <c r="A127" s="57" t="s">
        <v>418</v>
      </c>
      <c r="F127" s="29">
        <f>SUMIFS(F$5:F$112,$C$5:$C$112,$A127)</f>
        <v>52055.323724599992</v>
      </c>
      <c r="G127" s="29">
        <f>SUMIFS(G$5:G$112,$C$5:$C$112,$A127)</f>
        <v>223766.67823069985</v>
      </c>
      <c r="H127" s="29">
        <f>SUMIFS(H$5:H$112,$C$5:$C$112,$A127)</f>
        <v>275822.00195529981</v>
      </c>
      <c r="J127" s="159">
        <f t="shared" si="78"/>
        <v>3.1600691953781138E-2</v>
      </c>
      <c r="K127" s="30">
        <f t="shared" si="79"/>
        <v>5.8973293435666575E-2</v>
      </c>
      <c r="L127" s="18">
        <f>H127/H$113</f>
        <v>5.0687131085338052E-2</v>
      </c>
      <c r="N127" s="18">
        <f t="shared" si="71"/>
        <v>0.10423905242470888</v>
      </c>
      <c r="P127" s="61">
        <f t="shared" si="81"/>
        <v>1.0443582851575355</v>
      </c>
      <c r="Q127" s="61">
        <f t="shared" si="82"/>
        <v>1.0951525533790321</v>
      </c>
      <c r="R127" s="158">
        <f>IFERROR(H127/AE127,"")</f>
        <v>1.0851914419805109</v>
      </c>
      <c r="T127" s="6">
        <f t="shared" si="90"/>
        <v>33.745142120002427</v>
      </c>
      <c r="U127" s="6">
        <f t="shared" si="91"/>
        <v>35.867126046472613</v>
      </c>
      <c r="V127" s="6">
        <f t="shared" si="92"/>
        <v>35.446457623182013</v>
      </c>
      <c r="X127" s="29">
        <f t="shared" si="98"/>
        <v>1542602</v>
      </c>
      <c r="Y127" s="29">
        <f t="shared" si="98"/>
        <v>6238768</v>
      </c>
      <c r="Z127" s="29">
        <f t="shared" si="98"/>
        <v>7781370</v>
      </c>
      <c r="AC127" s="29">
        <f>SUMIFS(AC$5:AC$111,$C$5:$C$111,$A127)</f>
        <v>49844.315369938151</v>
      </c>
      <c r="AD127" s="29">
        <f>SUMIFS(AD$5:AD$111,$C$5:$C$111,$A127)</f>
        <v>204324.66466911871</v>
      </c>
      <c r="AE127" s="29">
        <f>SUMIFS(AE$5:AE$111,$C$5:$C$111,$A127)</f>
        <v>254168.98003905686</v>
      </c>
      <c r="AG127" s="62">
        <f t="shared" si="94"/>
        <v>32.311844124367887</v>
      </c>
      <c r="AH127" s="62">
        <f t="shared" si="95"/>
        <v>32.750803470992778</v>
      </c>
      <c r="AI127" s="62">
        <f t="shared" si="96"/>
        <v>32.663782860737484</v>
      </c>
    </row>
    <row r="128" spans="1:37" x14ac:dyDescent="0.25">
      <c r="A128" s="35" t="s">
        <v>79</v>
      </c>
      <c r="F128" s="29">
        <f t="shared" ref="F128:F136" si="99">SUMIFS(F$5:F$110,$B$5:$B$110,$A128)</f>
        <v>25563.614898799999</v>
      </c>
      <c r="G128" s="29">
        <f t="shared" ref="G128:H136" si="100">SUMIFS(G$5:G$110,$B$5:$B$110,$A128)</f>
        <v>209887.89070829994</v>
      </c>
      <c r="H128" s="29">
        <f t="shared" si="100"/>
        <v>235451.50560709994</v>
      </c>
      <c r="J128" s="30">
        <f t="shared" si="78"/>
        <v>1.5518641741926395E-2</v>
      </c>
      <c r="K128" s="30">
        <f t="shared" si="79"/>
        <v>5.531556469981825E-2</v>
      </c>
      <c r="L128" s="18">
        <f t="shared" si="80"/>
        <v>4.3268344237750056E-2</v>
      </c>
      <c r="N128" s="18">
        <f t="shared" si="71"/>
        <v>0.11189584931362483</v>
      </c>
      <c r="P128" s="61">
        <f t="shared" si="81"/>
        <v>2.223276825686173</v>
      </c>
      <c r="Q128" s="61">
        <f t="shared" si="82"/>
        <v>2.2020213677460903</v>
      </c>
      <c r="R128" s="61">
        <f t="shared" si="83"/>
        <v>2.2043094428764047</v>
      </c>
      <c r="T128" s="6">
        <f t="shared" si="84"/>
        <v>6.6257552769295884</v>
      </c>
      <c r="U128" s="6">
        <f t="shared" si="85"/>
        <v>7.5894578304382563</v>
      </c>
      <c r="V128" s="6">
        <f t="shared" si="86"/>
        <v>7.4714707342062132</v>
      </c>
      <c r="X128" s="29">
        <f t="shared" ref="X128:X136" si="101">SUMIFS(X$5:X$109,$B$5:$B$109,$A128)</f>
        <v>3858219</v>
      </c>
      <c r="Y128" s="29">
        <f t="shared" ref="Y128:Z136" si="102">SUMIFS(Y$5:Y$109,$B$5:$B$109,$A128)</f>
        <v>27655189</v>
      </c>
      <c r="Z128" s="29">
        <f t="shared" si="102"/>
        <v>31513408</v>
      </c>
      <c r="AC128" s="29">
        <f t="shared" ref="AC128:AC136" si="103">SUMIFS(AC$5:AC$109,$B$5:$B$109,$A128)</f>
        <v>11498.170000000006</v>
      </c>
      <c r="AD128" s="29">
        <f t="shared" ref="AD128:AE136" si="104">SUMIFS(AD$5:AD$109,$B$5:$B$109,$A128)</f>
        <v>95316.009999999966</v>
      </c>
      <c r="AE128" s="29">
        <f t="shared" si="104"/>
        <v>106814.17999999996</v>
      </c>
      <c r="AG128" s="62">
        <f t="shared" si="87"/>
        <v>2.9801755680535513</v>
      </c>
      <c r="AH128" s="62">
        <f t="shared" si="88"/>
        <v>3.4465868231817169</v>
      </c>
      <c r="AI128" s="62">
        <f t="shared" si="89"/>
        <v>3.3894836128164862</v>
      </c>
    </row>
    <row r="129" spans="1:37" x14ac:dyDescent="0.25">
      <c r="A129" s="35" t="s">
        <v>76</v>
      </c>
      <c r="F129" s="29">
        <f t="shared" si="99"/>
        <v>2382.8607806</v>
      </c>
      <c r="G129" s="29">
        <f t="shared" si="100"/>
        <v>136264.82967120002</v>
      </c>
      <c r="H129" s="29">
        <f t="shared" si="100"/>
        <v>138647.69045180001</v>
      </c>
      <c r="J129" s="30">
        <f t="shared" si="78"/>
        <v>1.4465388765011603E-3</v>
      </c>
      <c r="K129" s="30">
        <f t="shared" si="79"/>
        <v>3.5912343377935085E-2</v>
      </c>
      <c r="L129" s="18">
        <f t="shared" si="80"/>
        <v>2.5478945155900483E-2</v>
      </c>
      <c r="N129" s="18">
        <f t="shared" si="71"/>
        <v>8.1274354943223853E-2</v>
      </c>
      <c r="P129" s="61">
        <f t="shared" si="81"/>
        <v>1.3572140915874009</v>
      </c>
      <c r="Q129" s="61">
        <f t="shared" si="82"/>
        <v>1.7701177110094917</v>
      </c>
      <c r="R129" s="61">
        <f t="shared" si="83"/>
        <v>1.7609105939339833</v>
      </c>
      <c r="T129" s="6">
        <f t="shared" si="84"/>
        <v>2.9537606937218692</v>
      </c>
      <c r="U129" s="6">
        <f t="shared" si="85"/>
        <v>4.1116797671760121</v>
      </c>
      <c r="V129" s="6">
        <f t="shared" si="86"/>
        <v>4.0841633406167075</v>
      </c>
      <c r="X129" s="29">
        <f t="shared" si="101"/>
        <v>806721</v>
      </c>
      <c r="Y129" s="29">
        <f t="shared" si="102"/>
        <v>33140915</v>
      </c>
      <c r="Z129" s="29">
        <f t="shared" si="102"/>
        <v>33947636</v>
      </c>
      <c r="AC129" s="29">
        <f t="shared" si="103"/>
        <v>1755.7</v>
      </c>
      <c r="AD129" s="29">
        <f t="shared" si="104"/>
        <v>76980.660000000047</v>
      </c>
      <c r="AE129" s="29">
        <f t="shared" si="104"/>
        <v>78736.360000000044</v>
      </c>
      <c r="AG129" s="62">
        <f t="shared" si="87"/>
        <v>2.1763410150473335</v>
      </c>
      <c r="AH129" s="62">
        <f t="shared" si="88"/>
        <v>2.3228284433305491</v>
      </c>
      <c r="AI129" s="62">
        <f t="shared" si="89"/>
        <v>2.3193473619193998</v>
      </c>
    </row>
    <row r="130" spans="1:37" x14ac:dyDescent="0.25">
      <c r="A130" s="35" t="s">
        <v>140</v>
      </c>
      <c r="F130" s="29">
        <f t="shared" si="99"/>
        <v>0</v>
      </c>
      <c r="G130" s="29">
        <f t="shared" si="100"/>
        <v>12248.099748899998</v>
      </c>
      <c r="H130" s="29">
        <f t="shared" si="100"/>
        <v>12248.099748899998</v>
      </c>
      <c r="J130" s="30">
        <f t="shared" si="78"/>
        <v>0</v>
      </c>
      <c r="K130" s="30">
        <f t="shared" si="79"/>
        <v>3.2279639946055905E-3</v>
      </c>
      <c r="L130" s="18">
        <f t="shared" si="80"/>
        <v>2.2508031742130624E-3</v>
      </c>
      <c r="N130" s="18">
        <f t="shared" si="71"/>
        <v>7.4353284062137906E-3</v>
      </c>
      <c r="P130" s="61" t="str">
        <f t="shared" si="81"/>
        <v/>
      </c>
      <c r="Q130" s="61">
        <f t="shared" si="82"/>
        <v>1.9182615111824586</v>
      </c>
      <c r="R130" s="61">
        <f t="shared" si="83"/>
        <v>1.9182615111824586</v>
      </c>
      <c r="T130" s="6">
        <f t="shared" si="84"/>
        <v>0</v>
      </c>
      <c r="U130" s="6">
        <f t="shared" si="85"/>
        <v>8.7534007763505723</v>
      </c>
      <c r="V130" s="6">
        <f t="shared" si="86"/>
        <v>8.7534007763505723</v>
      </c>
      <c r="X130" s="29">
        <f t="shared" si="101"/>
        <v>0</v>
      </c>
      <c r="Y130" s="29">
        <f t="shared" si="102"/>
        <v>1399239</v>
      </c>
      <c r="Z130" s="29">
        <f t="shared" si="102"/>
        <v>1399239</v>
      </c>
      <c r="AC130" s="29">
        <f t="shared" si="103"/>
        <v>0</v>
      </c>
      <c r="AD130" s="29">
        <f t="shared" si="104"/>
        <v>6385</v>
      </c>
      <c r="AE130" s="29">
        <f t="shared" si="104"/>
        <v>6385</v>
      </c>
      <c r="AG130" s="62">
        <f t="shared" si="87"/>
        <v>0</v>
      </c>
      <c r="AH130" s="62">
        <f t="shared" si="88"/>
        <v>4.5631947079805526</v>
      </c>
      <c r="AI130" s="62">
        <f t="shared" si="89"/>
        <v>4.5631947079805526</v>
      </c>
    </row>
    <row r="131" spans="1:37" x14ac:dyDescent="0.25">
      <c r="A131" s="35" t="s">
        <v>78</v>
      </c>
      <c r="F131" s="29">
        <f t="shared" si="99"/>
        <v>5625.2549859999999</v>
      </c>
      <c r="G131" s="29">
        <f t="shared" si="100"/>
        <v>14813.275093700006</v>
      </c>
      <c r="H131" s="29">
        <f t="shared" si="100"/>
        <v>20438.530079700005</v>
      </c>
      <c r="J131" s="30">
        <f t="shared" si="78"/>
        <v>3.4148659014111896E-3</v>
      </c>
      <c r="K131" s="30">
        <f t="shared" si="79"/>
        <v>3.9040112037743483E-3</v>
      </c>
      <c r="L131" s="18">
        <f t="shared" si="80"/>
        <v>3.7559384167955901E-3</v>
      </c>
      <c r="N131" s="18">
        <f t="shared" si="71"/>
        <v>5.5776772155844666E-3</v>
      </c>
      <c r="P131" s="61">
        <f t="shared" si="81"/>
        <v>0.73162437778980116</v>
      </c>
      <c r="Q131" s="61">
        <f t="shared" si="82"/>
        <v>0.65179335958850648</v>
      </c>
      <c r="R131" s="61">
        <f t="shared" si="83"/>
        <v>0.671973692497979</v>
      </c>
      <c r="T131" s="6">
        <f t="shared" si="84"/>
        <v>61.217936706243407</v>
      </c>
      <c r="U131" s="6">
        <f t="shared" si="85"/>
        <v>63.2391932006216</v>
      </c>
      <c r="V131" s="6">
        <f t="shared" si="86"/>
        <v>62.669694324366603</v>
      </c>
      <c r="X131" s="29">
        <f t="shared" si="101"/>
        <v>91889</v>
      </c>
      <c r="Y131" s="29">
        <f t="shared" si="102"/>
        <v>234242</v>
      </c>
      <c r="Z131" s="29">
        <f t="shared" si="102"/>
        <v>326131</v>
      </c>
      <c r="AC131" s="29">
        <f t="shared" si="103"/>
        <v>7688.72</v>
      </c>
      <c r="AD131" s="29">
        <f t="shared" si="104"/>
        <v>22726.949999999997</v>
      </c>
      <c r="AE131" s="29">
        <f t="shared" si="104"/>
        <v>30415.67</v>
      </c>
      <c r="AG131" s="62">
        <f t="shared" si="87"/>
        <v>83.673997975818651</v>
      </c>
      <c r="AH131" s="62">
        <f t="shared" si="88"/>
        <v>97.023377532637184</v>
      </c>
      <c r="AI131" s="62">
        <f t="shared" si="89"/>
        <v>93.262124729019931</v>
      </c>
      <c r="AK131" s="58"/>
    </row>
    <row r="132" spans="1:37" x14ac:dyDescent="0.25">
      <c r="A132" s="35" t="s">
        <v>77</v>
      </c>
      <c r="F132" s="29">
        <f t="shared" si="99"/>
        <v>4575.2984515000007</v>
      </c>
      <c r="G132" s="29">
        <f t="shared" si="100"/>
        <v>11737.100268999997</v>
      </c>
      <c r="H132" s="29">
        <f t="shared" si="100"/>
        <v>16312.398720499998</v>
      </c>
      <c r="J132" s="30">
        <f t="shared" si="78"/>
        <v>2.7774795470945734E-3</v>
      </c>
      <c r="K132" s="30">
        <f t="shared" si="79"/>
        <v>3.0932910284969068E-3</v>
      </c>
      <c r="L132" s="18">
        <f t="shared" si="80"/>
        <v>2.9976894025889977E-3</v>
      </c>
      <c r="N132" s="18">
        <f t="shared" si="71"/>
        <v>4.3476416411544726E-3</v>
      </c>
      <c r="P132" s="61">
        <f t="shared" si="81"/>
        <v>0.76737267920547303</v>
      </c>
      <c r="Q132" s="61">
        <f t="shared" si="82"/>
        <v>1.6560212470352853</v>
      </c>
      <c r="R132" s="61">
        <f t="shared" si="83"/>
        <v>1.2500094806288513</v>
      </c>
      <c r="T132" s="6">
        <f t="shared" si="84"/>
        <v>30.575166241203952</v>
      </c>
      <c r="U132" s="6">
        <f t="shared" si="85"/>
        <v>32.979202428251099</v>
      </c>
      <c r="V132" s="6">
        <f t="shared" si="86"/>
        <v>32.267595162550556</v>
      </c>
      <c r="X132" s="29">
        <f t="shared" si="101"/>
        <v>149641</v>
      </c>
      <c r="Y132" s="29">
        <f t="shared" si="102"/>
        <v>355894</v>
      </c>
      <c r="Z132" s="29">
        <f t="shared" si="102"/>
        <v>505535</v>
      </c>
      <c r="AC132" s="29">
        <f t="shared" si="103"/>
        <v>5962.2900000000009</v>
      </c>
      <c r="AD132" s="29">
        <f t="shared" si="104"/>
        <v>7087.5300000000007</v>
      </c>
      <c r="AE132" s="29">
        <f t="shared" si="104"/>
        <v>13049.820000000002</v>
      </c>
      <c r="AG132" s="62">
        <f t="shared" si="87"/>
        <v>39.843959877306361</v>
      </c>
      <c r="AH132" s="62">
        <f t="shared" si="88"/>
        <v>19.914721799187401</v>
      </c>
      <c r="AI132" s="62">
        <f t="shared" si="89"/>
        <v>25.813880344585442</v>
      </c>
      <c r="AK132" s="58"/>
    </row>
    <row r="133" spans="1:37" x14ac:dyDescent="0.25">
      <c r="A133" s="35" t="s">
        <v>49</v>
      </c>
      <c r="F133" s="29">
        <f t="shared" si="99"/>
        <v>-6258.0715759000013</v>
      </c>
      <c r="G133" s="29">
        <f t="shared" si="100"/>
        <v>28906.037977900054</v>
      </c>
      <c r="H133" s="29">
        <f t="shared" si="100"/>
        <v>22647.966402000056</v>
      </c>
      <c r="J133" s="30">
        <f t="shared" si="78"/>
        <v>-3.7990233840630924E-3</v>
      </c>
      <c r="K133" s="30">
        <f t="shared" si="79"/>
        <v>7.6181327497551708E-3</v>
      </c>
      <c r="L133" s="18">
        <f t="shared" si="80"/>
        <v>4.1619610969996128E-3</v>
      </c>
      <c r="N133" s="18">
        <f t="shared" si="71"/>
        <v>2.1346715654243811E-2</v>
      </c>
      <c r="P133" s="61" t="str">
        <f t="shared" ref="P133:P136" si="105">IFERROR(F133/AC133,"")</f>
        <v/>
      </c>
      <c r="Q133" s="61" t="str">
        <f t="shared" ref="Q133:Q136" si="106">IFERROR(G133/AD133,"")</f>
        <v/>
      </c>
      <c r="R133" s="61" t="str">
        <f t="shared" ref="R133:R136" si="107">IFERROR(H133/AE133,"")</f>
        <v/>
      </c>
      <c r="T133" s="6"/>
      <c r="U133" s="6"/>
      <c r="V133" s="6"/>
      <c r="X133" s="29">
        <f t="shared" si="101"/>
        <v>755.49099999999999</v>
      </c>
      <c r="Y133" s="29">
        <f t="shared" si="102"/>
        <v>1800.8499999999995</v>
      </c>
      <c r="Z133" s="29">
        <f t="shared" si="102"/>
        <v>2556.3409999999994</v>
      </c>
      <c r="AC133" s="29">
        <f t="shared" si="103"/>
        <v>0</v>
      </c>
      <c r="AD133" s="29">
        <f t="shared" si="104"/>
        <v>0</v>
      </c>
      <c r="AE133" s="29">
        <f t="shared" si="104"/>
        <v>0</v>
      </c>
      <c r="AG133" s="62">
        <f t="shared" si="87"/>
        <v>0</v>
      </c>
      <c r="AH133" s="62">
        <f t="shared" si="88"/>
        <v>0</v>
      </c>
      <c r="AI133" s="62">
        <f t="shared" si="89"/>
        <v>0</v>
      </c>
    </row>
    <row r="134" spans="1:37" x14ac:dyDescent="0.25">
      <c r="A134" s="35" t="s">
        <v>81</v>
      </c>
      <c r="F134" s="29">
        <f t="shared" si="99"/>
        <v>194057.76077929998</v>
      </c>
      <c r="G134" s="29">
        <f t="shared" si="100"/>
        <v>300859.24367240001</v>
      </c>
      <c r="H134" s="29">
        <f t="shared" si="100"/>
        <v>494917.00445169985</v>
      </c>
      <c r="J134" s="30">
        <f t="shared" si="78"/>
        <v>0.1178046562935736</v>
      </c>
      <c r="K134" s="30">
        <f t="shared" si="79"/>
        <v>7.9290896214818732E-2</v>
      </c>
      <c r="L134" s="18">
        <f t="shared" si="80"/>
        <v>9.094968096515961E-2</v>
      </c>
      <c r="N134" s="18">
        <f t="shared" si="71"/>
        <v>6.4834881807044512E-2</v>
      </c>
      <c r="P134" s="61" t="str">
        <f t="shared" si="105"/>
        <v/>
      </c>
      <c r="Q134" s="61" t="str">
        <f t="shared" si="106"/>
        <v/>
      </c>
      <c r="R134" s="61" t="str">
        <f t="shared" si="107"/>
        <v/>
      </c>
      <c r="T134" s="6"/>
      <c r="U134" s="6"/>
      <c r="V134" s="6"/>
      <c r="X134" s="29">
        <f t="shared" si="101"/>
        <v>10</v>
      </c>
      <c r="Y134" s="29">
        <f t="shared" si="102"/>
        <v>0</v>
      </c>
      <c r="Z134" s="29">
        <f t="shared" si="102"/>
        <v>10</v>
      </c>
      <c r="AC134" s="29">
        <f t="shared" si="103"/>
        <v>0</v>
      </c>
      <c r="AD134" s="29">
        <f t="shared" si="104"/>
        <v>0</v>
      </c>
      <c r="AE134" s="29">
        <f t="shared" si="104"/>
        <v>0</v>
      </c>
      <c r="AG134" s="62">
        <f t="shared" si="87"/>
        <v>0</v>
      </c>
      <c r="AH134" s="62">
        <f t="shared" si="88"/>
        <v>0</v>
      </c>
      <c r="AI134" s="62">
        <f t="shared" si="89"/>
        <v>0</v>
      </c>
    </row>
    <row r="135" spans="1:37" x14ac:dyDescent="0.25">
      <c r="A135" s="35" t="s">
        <v>163</v>
      </c>
      <c r="F135" s="29">
        <f t="shared" si="99"/>
        <v>413898.55446939904</v>
      </c>
      <c r="G135" s="29">
        <f t="shared" si="100"/>
        <v>416172.72235109902</v>
      </c>
      <c r="H135" s="29">
        <f t="shared" si="100"/>
        <v>830071.27682049805</v>
      </c>
      <c r="J135" s="30">
        <f t="shared" si="78"/>
        <v>0.25126115417320438</v>
      </c>
      <c r="K135" s="30">
        <f t="shared" si="79"/>
        <v>0.10968154985894746</v>
      </c>
      <c r="L135" s="18">
        <f t="shared" si="80"/>
        <v>0.1525401574932847</v>
      </c>
      <c r="N135" s="18">
        <f t="shared" si="71"/>
        <v>1.3805557921604532E-3</v>
      </c>
      <c r="P135" s="61" t="str">
        <f t="shared" si="105"/>
        <v/>
      </c>
      <c r="Q135" s="61" t="str">
        <f t="shared" si="106"/>
        <v/>
      </c>
      <c r="R135" s="61" t="str">
        <f t="shared" si="107"/>
        <v/>
      </c>
      <c r="T135" s="6"/>
      <c r="U135" s="6"/>
      <c r="V135" s="6"/>
      <c r="X135" s="29">
        <f t="shared" si="101"/>
        <v>0</v>
      </c>
      <c r="Y135" s="29">
        <f t="shared" si="102"/>
        <v>0</v>
      </c>
      <c r="Z135" s="29">
        <f t="shared" si="102"/>
        <v>0</v>
      </c>
      <c r="AC135" s="29">
        <f t="shared" si="103"/>
        <v>0</v>
      </c>
      <c r="AD135" s="29">
        <f t="shared" si="104"/>
        <v>0</v>
      </c>
      <c r="AE135" s="29">
        <f t="shared" si="104"/>
        <v>0</v>
      </c>
      <c r="AG135" s="62">
        <f t="shared" si="87"/>
        <v>0</v>
      </c>
      <c r="AH135" s="62">
        <f t="shared" si="88"/>
        <v>0</v>
      </c>
      <c r="AI135" s="62">
        <f t="shared" si="89"/>
        <v>0</v>
      </c>
    </row>
    <row r="136" spans="1:37" x14ac:dyDescent="0.25">
      <c r="A136" s="35" t="s">
        <v>241</v>
      </c>
      <c r="F136" s="29">
        <f t="shared" si="99"/>
        <v>631438.44362180005</v>
      </c>
      <c r="G136" s="29">
        <f t="shared" si="100"/>
        <v>1239159.3601335008</v>
      </c>
      <c r="H136" s="29">
        <f t="shared" si="100"/>
        <v>1870597.8037553011</v>
      </c>
      <c r="J136" s="30">
        <f t="shared" si="78"/>
        <v>0.38332086551289302</v>
      </c>
      <c r="K136" s="30">
        <f t="shared" si="79"/>
        <v>0.32657815335384405</v>
      </c>
      <c r="L136" s="18">
        <f t="shared" si="80"/>
        <v>0.34375515881527219</v>
      </c>
      <c r="N136" s="18">
        <f t="shared" si="71"/>
        <v>0.36892290936767913</v>
      </c>
      <c r="P136" s="61" t="str">
        <f t="shared" si="105"/>
        <v/>
      </c>
      <c r="Q136" s="61" t="str">
        <f t="shared" si="106"/>
        <v/>
      </c>
      <c r="R136" s="61" t="str">
        <f t="shared" si="107"/>
        <v/>
      </c>
      <c r="T136" s="6"/>
      <c r="U136" s="6"/>
      <c r="V136" s="6"/>
      <c r="X136" s="29">
        <f t="shared" si="101"/>
        <v>0</v>
      </c>
      <c r="Y136" s="29">
        <f t="shared" si="102"/>
        <v>0</v>
      </c>
      <c r="Z136" s="29">
        <f t="shared" si="102"/>
        <v>0</v>
      </c>
      <c r="AC136" s="29">
        <f t="shared" si="103"/>
        <v>0</v>
      </c>
      <c r="AD136" s="29">
        <f t="shared" si="104"/>
        <v>0</v>
      </c>
      <c r="AE136" s="29">
        <f t="shared" si="104"/>
        <v>0</v>
      </c>
      <c r="AG136" s="62">
        <f t="shared" ref="AG136" si="108">IFERROR(AC136/X136*1000,0)</f>
        <v>0</v>
      </c>
      <c r="AH136" s="62">
        <f t="shared" ref="AH136" si="109">IFERROR(AD136/Y136*1000,0)</f>
        <v>0</v>
      </c>
      <c r="AI136" s="62">
        <f t="shared" ref="AI136" si="110">IFERROR(AE136/Z136*1000,0)</f>
        <v>0</v>
      </c>
    </row>
    <row r="137" spans="1:37" x14ac:dyDescent="0.25">
      <c r="F137" s="150"/>
      <c r="G137" s="150"/>
      <c r="H137" s="150"/>
      <c r="J137" s="18"/>
      <c r="K137" s="18"/>
      <c r="L137" s="18"/>
      <c r="N137" s="18"/>
      <c r="P137" s="61"/>
      <c r="Q137" s="61"/>
      <c r="R137" s="61"/>
      <c r="T137" s="6"/>
      <c r="U137" s="6"/>
      <c r="V137" s="6"/>
      <c r="X137" s="29"/>
      <c r="Y137" s="29"/>
      <c r="Z137" s="29"/>
      <c r="AC137" s="63"/>
      <c r="AD137" s="63"/>
      <c r="AE137" s="63"/>
      <c r="AG137" s="62"/>
      <c r="AH137" s="62"/>
      <c r="AI137" s="62"/>
    </row>
    <row r="138" spans="1:37" x14ac:dyDescent="0.25">
      <c r="F138" s="150"/>
      <c r="G138" s="150"/>
      <c r="H138" s="150"/>
      <c r="J138" s="18"/>
      <c r="K138" s="18"/>
      <c r="L138" s="18"/>
      <c r="N138" s="18"/>
      <c r="P138" s="61"/>
      <c r="Q138" s="61"/>
      <c r="R138" s="61"/>
      <c r="T138" s="6"/>
      <c r="U138" s="6"/>
      <c r="V138" s="6"/>
      <c r="X138" s="29"/>
      <c r="Y138" s="29"/>
      <c r="Z138" s="29"/>
      <c r="AC138" s="63"/>
      <c r="AD138" s="63"/>
      <c r="AE138" s="63"/>
      <c r="AG138" s="62"/>
      <c r="AH138" s="62"/>
      <c r="AI138" s="62"/>
    </row>
    <row r="139" spans="1:37" x14ac:dyDescent="0.25">
      <c r="F139" s="150"/>
      <c r="G139" s="150"/>
      <c r="H139" s="150"/>
      <c r="J139" s="18"/>
      <c r="K139" s="18"/>
      <c r="L139" s="18"/>
      <c r="N139" s="18"/>
      <c r="P139" s="61"/>
      <c r="Q139" s="61"/>
      <c r="R139" s="61"/>
      <c r="T139" s="6"/>
      <c r="U139" s="6"/>
      <c r="V139" s="6"/>
      <c r="X139" s="29"/>
      <c r="Y139" s="29"/>
      <c r="Z139" s="29"/>
      <c r="AC139" s="63"/>
      <c r="AD139" s="63"/>
      <c r="AE139" s="63"/>
      <c r="AG139" s="62"/>
      <c r="AH139" s="62"/>
      <c r="AI139" s="62"/>
    </row>
    <row r="140" spans="1:37" x14ac:dyDescent="0.25">
      <c r="F140" s="150"/>
      <c r="G140" s="150"/>
      <c r="H140" s="150"/>
      <c r="J140" s="18"/>
      <c r="K140" s="18"/>
      <c r="L140" s="18"/>
      <c r="P140" s="61"/>
      <c r="Q140" s="61"/>
      <c r="R140" s="61"/>
      <c r="X140" s="29"/>
      <c r="Y140" s="29"/>
      <c r="Z140" s="29"/>
      <c r="AC140" s="63"/>
      <c r="AD140" s="63"/>
      <c r="AE140" s="63"/>
      <c r="AG140" s="62"/>
      <c r="AH140" s="62"/>
      <c r="AI140" s="62"/>
    </row>
  </sheetData>
  <phoneticPr fontId="8" type="noConversion"/>
  <conditionalFormatting sqref="P115:R1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7:R1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7:L14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0:L1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3:R13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3:L13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4294967293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B955-A8B3-4C3A-9142-909E5547A097}">
  <dimension ref="A1:Z14"/>
  <sheetViews>
    <sheetView topLeftCell="L1" workbookViewId="0">
      <selection activeCell="S14" sqref="S14"/>
    </sheetView>
  </sheetViews>
  <sheetFormatPr defaultRowHeight="15" x14ac:dyDescent="0.25"/>
  <cols>
    <col min="1" max="1" width="15.7109375" bestFit="1" customWidth="1"/>
    <col min="2" max="3" width="12" bestFit="1" customWidth="1"/>
    <col min="5" max="5" width="9" bestFit="1" customWidth="1"/>
    <col min="8" max="8" width="12.85546875" bestFit="1" customWidth="1"/>
    <col min="13" max="13" width="17.42578125" bestFit="1" customWidth="1"/>
    <col min="14" max="14" width="15.7109375" bestFit="1" customWidth="1"/>
    <col min="16" max="16" width="33.5703125" bestFit="1" customWidth="1"/>
    <col min="17" max="17" width="10" bestFit="1" customWidth="1"/>
    <col min="22" max="22" width="17.42578125" bestFit="1" customWidth="1"/>
    <col min="23" max="23" width="13.28515625" bestFit="1" customWidth="1"/>
    <col min="24" max="24" width="28.28515625" bestFit="1" customWidth="1"/>
    <col min="26" max="26" width="28.28515625" bestFit="1" customWidth="1"/>
  </cols>
  <sheetData>
    <row r="1" spans="1:26" x14ac:dyDescent="0.25">
      <c r="A1" s="1" t="s">
        <v>53</v>
      </c>
      <c r="B1" s="1" t="s">
        <v>66</v>
      </c>
      <c r="C1" s="1" t="s">
        <v>67</v>
      </c>
      <c r="D1" s="1" t="s">
        <v>6</v>
      </c>
      <c r="E1" s="1" t="s">
        <v>66</v>
      </c>
      <c r="F1" s="1" t="s">
        <v>67</v>
      </c>
      <c r="H1" s="1" t="s">
        <v>240</v>
      </c>
      <c r="I1" s="1" t="s">
        <v>66</v>
      </c>
      <c r="J1" s="1" t="s">
        <v>67</v>
      </c>
      <c r="M1" s="1" t="s">
        <v>53</v>
      </c>
      <c r="P1" s="1" t="s">
        <v>6</v>
      </c>
      <c r="S1" s="1" t="s">
        <v>514</v>
      </c>
      <c r="V1" s="1" t="s">
        <v>53</v>
      </c>
      <c r="X1" s="1" t="s">
        <v>85</v>
      </c>
      <c r="Z1" t="s">
        <v>128</v>
      </c>
    </row>
    <row r="2" spans="1:26" x14ac:dyDescent="0.25">
      <c r="A2" t="s">
        <v>72</v>
      </c>
      <c r="B2">
        <v>197550.71295130008</v>
      </c>
      <c r="C2">
        <v>556736.08131749975</v>
      </c>
      <c r="E2">
        <v>38933895</v>
      </c>
      <c r="F2">
        <v>60913437</v>
      </c>
      <c r="I2">
        <f>B2/E2*1000</f>
        <v>5.0740033318346409</v>
      </c>
      <c r="J2">
        <f>C2/F2*1000</f>
        <v>9.1397909679189464</v>
      </c>
      <c r="M2" t="s">
        <v>72</v>
      </c>
      <c r="N2" s="165">
        <v>754286.03497019981</v>
      </c>
      <c r="P2" t="s">
        <v>505</v>
      </c>
      <c r="Q2">
        <v>99847332</v>
      </c>
      <c r="S2" s="166">
        <v>7.5543934911570778</v>
      </c>
      <c r="V2" t="s">
        <v>72</v>
      </c>
      <c r="W2" s="165">
        <v>754286.03497019981</v>
      </c>
      <c r="X2" t="s">
        <v>517</v>
      </c>
      <c r="Y2">
        <v>1398268.0000000002</v>
      </c>
      <c r="Z2" s="166">
        <f>W2/Y2</f>
        <v>0.53944310745164714</v>
      </c>
    </row>
    <row r="3" spans="1:26" x14ac:dyDescent="0.25">
      <c r="A3" t="s">
        <v>74</v>
      </c>
      <c r="B3">
        <v>147701.11797560006</v>
      </c>
      <c r="C3">
        <v>894400.63519299985</v>
      </c>
      <c r="E3">
        <v>4099171</v>
      </c>
      <c r="F3">
        <v>24332413</v>
      </c>
      <c r="I3">
        <f t="shared" ref="I3:J6" si="0">B3/E3*1000</f>
        <v>36.031948405079973</v>
      </c>
      <c r="J3">
        <f t="shared" si="0"/>
        <v>36.757580729580738</v>
      </c>
      <c r="M3" t="s">
        <v>74</v>
      </c>
      <c r="N3" s="165">
        <v>1042100.7041426999</v>
      </c>
      <c r="P3" t="s">
        <v>513</v>
      </c>
      <c r="Q3">
        <v>28431584</v>
      </c>
      <c r="S3" s="166">
        <v>36.652924583544134</v>
      </c>
      <c r="V3" t="s">
        <v>74</v>
      </c>
      <c r="W3" s="165">
        <v>1042100.7041426999</v>
      </c>
      <c r="X3" t="s">
        <v>522</v>
      </c>
      <c r="Y3">
        <v>966544.80574210768</v>
      </c>
      <c r="Z3" s="166">
        <f t="shared" ref="Z3:Z12" si="1">W3/Y3</f>
        <v>1.0781711286964921</v>
      </c>
    </row>
    <row r="4" spans="1:26" x14ac:dyDescent="0.25">
      <c r="A4" t="s">
        <v>392</v>
      </c>
      <c r="B4">
        <v>95579.897687200049</v>
      </c>
      <c r="C4">
        <v>591413.18328629993</v>
      </c>
      <c r="E4">
        <v>2397636</v>
      </c>
      <c r="F4">
        <v>15037591</v>
      </c>
      <c r="I4">
        <f t="shared" si="0"/>
        <v>39.864223629942181</v>
      </c>
      <c r="J4">
        <f t="shared" si="0"/>
        <v>39.328984495342368</v>
      </c>
      <c r="M4" t="s">
        <v>392</v>
      </c>
      <c r="N4" s="165">
        <v>686992.3894152001</v>
      </c>
      <c r="P4" t="s">
        <v>510</v>
      </c>
      <c r="Q4">
        <v>17435227</v>
      </c>
      <c r="S4" s="166">
        <v>39.402549184774024</v>
      </c>
      <c r="V4" t="s">
        <v>392</v>
      </c>
      <c r="W4" s="165">
        <v>686992.3894152001</v>
      </c>
      <c r="X4" t="s">
        <v>510</v>
      </c>
      <c r="Y4">
        <v>646639.87570305145</v>
      </c>
      <c r="Z4" s="166">
        <f t="shared" si="1"/>
        <v>1.0624033797301409</v>
      </c>
    </row>
    <row r="5" spans="1:26" x14ac:dyDescent="0.25">
      <c r="A5" t="s">
        <v>418</v>
      </c>
      <c r="B5">
        <v>52055.376125000017</v>
      </c>
      <c r="C5">
        <v>223766.90348489993</v>
      </c>
      <c r="E5">
        <v>1542602</v>
      </c>
      <c r="F5">
        <v>6238768</v>
      </c>
      <c r="I5">
        <f t="shared" si="0"/>
        <v>33.745176088842108</v>
      </c>
      <c r="J5">
        <f t="shared" si="0"/>
        <v>35.867162152030645</v>
      </c>
      <c r="M5" t="s">
        <v>418</v>
      </c>
      <c r="N5" s="165">
        <v>275822.00195529981</v>
      </c>
      <c r="P5" t="s">
        <v>511</v>
      </c>
      <c r="Q5">
        <v>7781370</v>
      </c>
      <c r="S5" s="166">
        <v>35.446457623182013</v>
      </c>
      <c r="V5" t="s">
        <v>418</v>
      </c>
      <c r="W5" s="165">
        <v>275822.00195529981</v>
      </c>
      <c r="X5" t="s">
        <v>511</v>
      </c>
      <c r="Y5">
        <v>254168.98003905686</v>
      </c>
      <c r="Z5" s="166">
        <f t="shared" si="1"/>
        <v>1.0851914419805109</v>
      </c>
    </row>
    <row r="6" spans="1:26" x14ac:dyDescent="0.25">
      <c r="A6" t="s">
        <v>449</v>
      </c>
      <c r="B6">
        <v>65.844163399999999</v>
      </c>
      <c r="C6">
        <v>79220.54842180002</v>
      </c>
      <c r="E6">
        <v>158933</v>
      </c>
      <c r="F6">
        <v>3056054</v>
      </c>
      <c r="I6">
        <f t="shared" si="0"/>
        <v>0.41428880975002047</v>
      </c>
      <c r="J6">
        <f t="shared" si="0"/>
        <v>25.922496271924519</v>
      </c>
      <c r="M6" t="s">
        <v>449</v>
      </c>
      <c r="N6" s="165">
        <v>79286.312772199992</v>
      </c>
      <c r="P6" t="s">
        <v>512</v>
      </c>
      <c r="Q6">
        <v>3214987</v>
      </c>
      <c r="S6" s="166">
        <v>24.661472277244044</v>
      </c>
      <c r="V6" t="s">
        <v>449</v>
      </c>
      <c r="W6" s="165">
        <v>79286.312772199992</v>
      </c>
      <c r="X6" t="s">
        <v>512</v>
      </c>
      <c r="Y6">
        <v>65735.949999999939</v>
      </c>
      <c r="Z6" s="166">
        <f t="shared" si="1"/>
        <v>1.2061332158765494</v>
      </c>
    </row>
    <row r="7" spans="1:26" x14ac:dyDescent="0.25">
      <c r="M7" t="s">
        <v>79</v>
      </c>
      <c r="N7" s="165">
        <v>235451.50560709994</v>
      </c>
      <c r="P7" t="s">
        <v>504</v>
      </c>
      <c r="Q7">
        <v>31513408</v>
      </c>
      <c r="S7" s="166">
        <v>7.4714707342062132</v>
      </c>
      <c r="V7" t="s">
        <v>79</v>
      </c>
      <c r="W7" s="165">
        <v>235451.50560709994</v>
      </c>
      <c r="X7" t="s">
        <v>516</v>
      </c>
      <c r="Y7">
        <v>106814.17999999996</v>
      </c>
      <c r="Z7" s="166">
        <f t="shared" si="1"/>
        <v>2.2043094428764047</v>
      </c>
    </row>
    <row r="8" spans="1:26" x14ac:dyDescent="0.25">
      <c r="A8" s="1" t="s">
        <v>53</v>
      </c>
      <c r="B8" s="1" t="s">
        <v>66</v>
      </c>
      <c r="C8" s="1" t="s">
        <v>67</v>
      </c>
      <c r="D8" s="1" t="s">
        <v>85</v>
      </c>
      <c r="E8" s="1" t="s">
        <v>66</v>
      </c>
      <c r="F8" s="1" t="s">
        <v>67</v>
      </c>
      <c r="H8" s="1" t="s">
        <v>128</v>
      </c>
      <c r="I8" s="1" t="s">
        <v>66</v>
      </c>
      <c r="J8" s="1" t="s">
        <v>67</v>
      </c>
      <c r="M8" t="s">
        <v>76</v>
      </c>
      <c r="N8" s="165">
        <v>138647.69045180001</v>
      </c>
      <c r="P8" t="s">
        <v>509</v>
      </c>
      <c r="Q8">
        <v>33947636</v>
      </c>
      <c r="S8" s="166">
        <v>4.0841633406167075</v>
      </c>
      <c r="V8" t="s">
        <v>76</v>
      </c>
      <c r="W8" s="165">
        <v>138647.69045180001</v>
      </c>
      <c r="X8" t="s">
        <v>521</v>
      </c>
      <c r="Y8">
        <v>78736.360000000044</v>
      </c>
      <c r="Z8" s="166">
        <f t="shared" si="1"/>
        <v>1.7609105939339833</v>
      </c>
    </row>
    <row r="9" spans="1:26" x14ac:dyDescent="0.25">
      <c r="A9" t="s">
        <v>72</v>
      </c>
      <c r="B9">
        <v>197550.71295130008</v>
      </c>
      <c r="C9">
        <v>556736.08131749975</v>
      </c>
      <c r="E9">
        <v>274289.72000000003</v>
      </c>
      <c r="F9">
        <v>1123978.2800000003</v>
      </c>
      <c r="I9">
        <f>B9/E9</f>
        <v>0.72022645599441371</v>
      </c>
      <c r="J9">
        <f>C9/F9</f>
        <v>0.49532636993439022</v>
      </c>
      <c r="M9" t="s">
        <v>78</v>
      </c>
      <c r="N9" s="165">
        <v>20438.530079700005</v>
      </c>
      <c r="P9" t="s">
        <v>506</v>
      </c>
      <c r="Q9">
        <v>326131</v>
      </c>
      <c r="S9" s="166">
        <v>62.669694324366603</v>
      </c>
      <c r="V9" t="s">
        <v>78</v>
      </c>
      <c r="W9" s="165">
        <v>20438.530079700005</v>
      </c>
      <c r="X9" t="s">
        <v>518</v>
      </c>
      <c r="Y9">
        <v>30415.67</v>
      </c>
      <c r="Z9" s="166">
        <f t="shared" si="1"/>
        <v>0.671973692497979</v>
      </c>
    </row>
    <row r="10" spans="1:26" x14ac:dyDescent="0.25">
      <c r="A10" t="s">
        <v>74</v>
      </c>
      <c r="B10">
        <v>147701.11797560006</v>
      </c>
      <c r="C10">
        <v>894400.63519299985</v>
      </c>
      <c r="E10">
        <v>148353.51343029278</v>
      </c>
      <c r="F10">
        <v>818191.29231181543</v>
      </c>
      <c r="I10">
        <f t="shared" ref="I10:J13" si="2">B10/E10</f>
        <v>0.99560242666582177</v>
      </c>
      <c r="J10">
        <f t="shared" si="2"/>
        <v>1.09314367385389</v>
      </c>
      <c r="M10" t="s">
        <v>77</v>
      </c>
      <c r="N10" s="165">
        <v>16312.398720499998</v>
      </c>
      <c r="P10" t="s">
        <v>507</v>
      </c>
      <c r="Q10">
        <v>505535</v>
      </c>
      <c r="S10" s="166">
        <v>32.267595162550556</v>
      </c>
      <c r="V10" t="s">
        <v>77</v>
      </c>
      <c r="W10" s="165">
        <v>16312.398720499998</v>
      </c>
      <c r="X10" t="s">
        <v>519</v>
      </c>
      <c r="Y10">
        <v>13049.820000000002</v>
      </c>
      <c r="Z10" s="166">
        <f t="shared" si="1"/>
        <v>1.2500094806288513</v>
      </c>
    </row>
    <row r="11" spans="1:26" x14ac:dyDescent="0.25">
      <c r="A11" t="s">
        <v>392</v>
      </c>
      <c r="B11">
        <v>95579.897687200049</v>
      </c>
      <c r="C11">
        <v>591413.18328629993</v>
      </c>
      <c r="E11">
        <v>97879.808060354626</v>
      </c>
      <c r="F11">
        <v>548760.06764269678</v>
      </c>
      <c r="I11">
        <f t="shared" si="2"/>
        <v>0.97650270858994326</v>
      </c>
      <c r="J11">
        <f t="shared" si="2"/>
        <v>1.0777263473758718</v>
      </c>
      <c r="M11" t="s">
        <v>140</v>
      </c>
      <c r="N11" s="165">
        <v>12248.099748899998</v>
      </c>
      <c r="P11" t="s">
        <v>508</v>
      </c>
      <c r="Q11">
        <v>1399239</v>
      </c>
      <c r="S11" s="166">
        <v>8.7534007763505723</v>
      </c>
      <c r="V11" t="s">
        <v>140</v>
      </c>
      <c r="W11" s="165">
        <v>12248.099748899998</v>
      </c>
      <c r="X11" t="s">
        <v>520</v>
      </c>
      <c r="Y11">
        <v>6385</v>
      </c>
      <c r="Z11" s="166">
        <f t="shared" si="1"/>
        <v>1.9182615111824586</v>
      </c>
    </row>
    <row r="12" spans="1:26" x14ac:dyDescent="0.25">
      <c r="A12" t="s">
        <v>418</v>
      </c>
      <c r="B12">
        <v>52055.376125000017</v>
      </c>
      <c r="C12">
        <v>223766.90348489993</v>
      </c>
      <c r="E12">
        <v>49844.315369938151</v>
      </c>
      <c r="F12">
        <v>204324.66466911871</v>
      </c>
      <c r="I12">
        <f t="shared" si="2"/>
        <v>1.044359336438903</v>
      </c>
      <c r="J12">
        <f t="shared" si="2"/>
        <v>1.0951536558117729</v>
      </c>
      <c r="M12" t="s">
        <v>515</v>
      </c>
      <c r="N12" s="166">
        <f>SUM(N4:N11,N2)</f>
        <v>2219484.9637209</v>
      </c>
      <c r="Q12">
        <f>SUM(Q4:Q11,Q2)</f>
        <v>195970865</v>
      </c>
      <c r="S12" s="166">
        <v>11.325586401432172</v>
      </c>
      <c r="V12" t="s">
        <v>515</v>
      </c>
      <c r="W12" s="166">
        <f>SUM(W4:W10,W2)</f>
        <v>2207236.8639719998</v>
      </c>
      <c r="X12" t="s">
        <v>515</v>
      </c>
      <c r="Y12">
        <f>SUM(Y4:Y11,Y2)</f>
        <v>2600213.8357421085</v>
      </c>
      <c r="Z12" s="166">
        <f t="shared" si="1"/>
        <v>0.84886744068187303</v>
      </c>
    </row>
    <row r="13" spans="1:26" x14ac:dyDescent="0.25">
      <c r="A13" t="s">
        <v>449</v>
      </c>
      <c r="B13">
        <v>65.844163399999999</v>
      </c>
      <c r="C13">
        <v>79220.54842180002</v>
      </c>
      <c r="E13">
        <v>629.38999999999862</v>
      </c>
      <c r="F13">
        <v>65106.559999999947</v>
      </c>
      <c r="I13">
        <f t="shared" si="2"/>
        <v>0.10461583978137584</v>
      </c>
      <c r="J13">
        <f t="shared" si="2"/>
        <v>1.2167828928728546</v>
      </c>
    </row>
    <row r="14" spans="1:26" x14ac:dyDescent="0.25">
      <c r="S14" s="166">
        <f>N12/Q12*1000</f>
        <v>11.325586401432172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3B1A-8ABE-45A0-A2FE-6345C43362ED}">
  <dimension ref="A1:EH379"/>
  <sheetViews>
    <sheetView workbookViewId="0">
      <pane xSplit="6" ySplit="1" topLeftCell="DK347" activePane="bottomRight" state="frozen"/>
      <selection activeCell="B1" sqref="B1:C1"/>
      <selection pane="topRight" activeCell="B1" sqref="B1:C1"/>
      <selection pane="bottomLeft" activeCell="B1" sqref="B1:C1"/>
      <selection pane="bottomRight" activeCell="DM1" sqref="DM1"/>
    </sheetView>
  </sheetViews>
  <sheetFormatPr defaultRowHeight="15" x14ac:dyDescent="0.25"/>
  <cols>
    <col min="1" max="1" width="10.42578125" style="25" bestFit="1" customWidth="1"/>
    <col min="2" max="2" width="7.85546875" style="25" bestFit="1" customWidth="1"/>
    <col min="3" max="4" width="10.7109375" style="25" bestFit="1" customWidth="1"/>
    <col min="5" max="5" width="14.28515625" style="25" bestFit="1" customWidth="1"/>
    <col min="6" max="6" width="7.28515625" style="25" bestFit="1" customWidth="1"/>
    <col min="7" max="7" width="9.28515625" style="25" bestFit="1" customWidth="1"/>
    <col min="8" max="8" width="8.140625" style="25" bestFit="1" customWidth="1"/>
    <col min="9" max="9" width="9.42578125" style="25" bestFit="1" customWidth="1"/>
    <col min="10" max="10" width="13.85546875" style="25" bestFit="1" customWidth="1"/>
    <col min="11" max="13" width="15.85546875" style="25" bestFit="1" customWidth="1"/>
    <col min="14" max="14" width="20.85546875" style="25" bestFit="1" customWidth="1"/>
    <col min="15" max="15" width="28.5703125" style="25" bestFit="1" customWidth="1"/>
    <col min="16" max="20" width="28.5703125" style="25" customWidth="1"/>
    <col min="21" max="21" width="33.5703125" style="25" bestFit="1" customWidth="1"/>
    <col min="22" max="22" width="32.5703125" style="25" bestFit="1" customWidth="1"/>
    <col min="23" max="23" width="29.5703125" style="25" bestFit="1" customWidth="1"/>
    <col min="24" max="24" width="30.85546875" style="25" bestFit="1" customWidth="1"/>
    <col min="25" max="25" width="16" style="25" bestFit="1" customWidth="1"/>
    <col min="26" max="26" width="15.140625" style="25" bestFit="1" customWidth="1"/>
    <col min="27" max="27" width="17.7109375" style="25" bestFit="1" customWidth="1"/>
    <col min="28" max="28" width="16.7109375" style="25" bestFit="1" customWidth="1"/>
    <col min="29" max="29" width="15.140625" style="25" bestFit="1" customWidth="1"/>
    <col min="30" max="30" width="8.7109375" style="25" bestFit="1" customWidth="1"/>
    <col min="31" max="32" width="12.140625" style="25" bestFit="1" customWidth="1"/>
    <col min="33" max="33" width="22" style="25" bestFit="1" customWidth="1"/>
    <col min="34" max="34" width="21.28515625" style="25" bestFit="1" customWidth="1"/>
    <col min="35" max="35" width="11.140625" style="25" bestFit="1" customWidth="1"/>
    <col min="36" max="36" width="7.85546875" style="25" bestFit="1" customWidth="1"/>
    <col min="37" max="37" width="26.42578125" style="25" bestFit="1" customWidth="1"/>
    <col min="38" max="38" width="28.7109375" style="25" bestFit="1" customWidth="1"/>
    <col min="39" max="39" width="40.85546875" style="25" bestFit="1" customWidth="1"/>
    <col min="40" max="40" width="40.28515625" style="25" bestFit="1" customWidth="1"/>
    <col min="41" max="41" width="25.28515625" style="25" bestFit="1" customWidth="1"/>
    <col min="42" max="42" width="26.85546875" style="25" bestFit="1" customWidth="1"/>
    <col min="43" max="43" width="36.5703125" style="25" bestFit="1" customWidth="1"/>
    <col min="44" max="44" width="36" style="25" bestFit="1" customWidth="1"/>
    <col min="45" max="45" width="40.28515625" style="25" bestFit="1" customWidth="1"/>
    <col min="46" max="46" width="19.5703125" style="25" bestFit="1" customWidth="1"/>
    <col min="47" max="47" width="17.7109375" style="25" bestFit="1" customWidth="1"/>
    <col min="48" max="48" width="24.7109375" style="25" bestFit="1" customWidth="1"/>
    <col min="49" max="49" width="22.42578125" style="25" bestFit="1" customWidth="1"/>
    <col min="50" max="50" width="23.5703125" style="25" bestFit="1" customWidth="1"/>
    <col min="51" max="51" width="14.5703125" style="25" bestFit="1" customWidth="1"/>
    <col min="52" max="52" width="15.5703125" style="25" bestFit="1" customWidth="1"/>
    <col min="53" max="53" width="41.140625" style="25" bestFit="1" customWidth="1"/>
    <col min="54" max="54" width="58.85546875" style="25" bestFit="1" customWidth="1"/>
    <col min="55" max="55" width="39.140625" style="25" bestFit="1" customWidth="1"/>
    <col min="56" max="56" width="30.140625" style="25" bestFit="1" customWidth="1"/>
    <col min="57" max="57" width="32.85546875" style="25" bestFit="1" customWidth="1"/>
    <col min="58" max="58" width="41" style="25" bestFit="1" customWidth="1"/>
    <col min="59" max="59" width="34.85546875" style="25" bestFit="1" customWidth="1"/>
    <col min="60" max="60" width="35.42578125" style="25" bestFit="1" customWidth="1"/>
    <col min="61" max="61" width="53.28515625" style="25" bestFit="1" customWidth="1"/>
    <col min="62" max="63" width="36.42578125" style="25" bestFit="1" customWidth="1"/>
    <col min="64" max="64" width="35" style="25" bestFit="1" customWidth="1"/>
    <col min="65" max="65" width="29.140625" style="25" bestFit="1" customWidth="1"/>
    <col min="66" max="66" width="15" style="25" bestFit="1" customWidth="1"/>
    <col min="67" max="67" width="22.140625" style="25" bestFit="1" customWidth="1"/>
    <col min="68" max="72" width="22.140625" style="25" customWidth="1"/>
    <col min="73" max="73" width="28" style="25" bestFit="1" customWidth="1"/>
    <col min="74" max="74" width="27" style="25" bestFit="1" customWidth="1"/>
    <col min="75" max="75" width="22.85546875" style="25" bestFit="1" customWidth="1"/>
    <col min="76" max="76" width="24" style="25" bestFit="1" customWidth="1"/>
    <col min="77" max="77" width="24.5703125" style="25" bestFit="1" customWidth="1"/>
    <col min="78" max="78" width="25.85546875" style="25" bestFit="1" customWidth="1"/>
    <col min="79" max="79" width="27" style="154" bestFit="1" customWidth="1"/>
    <col min="80" max="80" width="21.85546875" style="154" bestFit="1" customWidth="1"/>
    <col min="81" max="81" width="19.85546875" style="25" bestFit="1" customWidth="1"/>
    <col min="82" max="82" width="24.7109375" style="25" bestFit="1" customWidth="1"/>
    <col min="83" max="83" width="22" style="25" bestFit="1" customWidth="1"/>
    <col min="84" max="85" width="22" style="25" customWidth="1"/>
    <col min="86" max="86" width="15" style="25" bestFit="1" customWidth="1"/>
    <col min="87" max="87" width="26.85546875" style="25" bestFit="1" customWidth="1"/>
    <col min="88" max="88" width="24.42578125" style="25" bestFit="1" customWidth="1"/>
    <col min="89" max="89" width="26.5703125" style="25" bestFit="1" customWidth="1"/>
    <col min="90" max="90" width="16.5703125" style="25" bestFit="1" customWidth="1"/>
    <col min="91" max="91" width="25.7109375" style="25" bestFit="1" customWidth="1"/>
    <col min="92" max="92" width="27.7109375" style="25" bestFit="1" customWidth="1"/>
    <col min="93" max="93" width="31.85546875" style="25" bestFit="1" customWidth="1"/>
    <col min="94" max="94" width="34" style="25" bestFit="1" customWidth="1"/>
    <col min="95" max="95" width="22.28515625" style="25" bestFit="1" customWidth="1"/>
    <col min="96" max="97" width="24.28515625" style="25" bestFit="1" customWidth="1"/>
    <col min="98" max="98" width="23.42578125" style="25" bestFit="1" customWidth="1"/>
    <col min="99" max="99" width="25.5703125" style="25" bestFit="1" customWidth="1"/>
    <col min="100" max="100" width="29.7109375" style="25" bestFit="1" customWidth="1"/>
    <col min="101" max="101" width="31.7109375" style="25" bestFit="1" customWidth="1"/>
    <col min="102" max="102" width="23" style="25" bestFit="1" customWidth="1"/>
    <col min="103" max="103" width="24.140625" style="25" bestFit="1" customWidth="1"/>
    <col min="104" max="104" width="24.42578125" style="25" bestFit="1" customWidth="1"/>
    <col min="105" max="105" width="22.85546875" style="25" bestFit="1" customWidth="1"/>
    <col min="106" max="106" width="23" style="25" bestFit="1" customWidth="1"/>
    <col min="107" max="107" width="24.140625" style="25" bestFit="1" customWidth="1"/>
    <col min="108" max="108" width="24.42578125" style="25" bestFit="1" customWidth="1"/>
    <col min="109" max="109" width="22.85546875" style="25" bestFit="1" customWidth="1"/>
    <col min="110" max="110" width="29.85546875" style="154" bestFit="1" customWidth="1"/>
    <col min="111" max="111" width="31" style="154" bestFit="1" customWidth="1"/>
    <col min="112" max="112" width="31.28515625" style="154" bestFit="1" customWidth="1"/>
    <col min="113" max="113" width="29.7109375" style="154" bestFit="1" customWidth="1"/>
    <col min="114" max="114" width="29.85546875" style="154" bestFit="1" customWidth="1"/>
    <col min="115" max="115" width="31" style="154" bestFit="1" customWidth="1"/>
    <col min="116" max="116" width="31.28515625" style="154" bestFit="1" customWidth="1"/>
    <col min="117" max="117" width="29.7109375" style="154" bestFit="1" customWidth="1"/>
    <col min="118" max="118" width="22.5703125" style="25" bestFit="1" customWidth="1"/>
    <col min="119" max="119" width="23.28515625" style="25" bestFit="1" customWidth="1"/>
    <col min="120" max="120" width="28.28515625" style="25" bestFit="1" customWidth="1"/>
    <col min="121" max="121" width="29.7109375" style="25" bestFit="1" customWidth="1"/>
    <col min="122" max="122" width="39.7109375" style="25" bestFit="1" customWidth="1"/>
    <col min="123" max="127" width="9.140625" style="25"/>
    <col min="128" max="128" width="58.7109375" style="25" bestFit="1" customWidth="1"/>
    <col min="129" max="130" width="31.28515625" style="25" bestFit="1" customWidth="1"/>
    <col min="131" max="133" width="9.140625" style="25"/>
    <col min="134" max="134" width="10.7109375" style="25" bestFit="1" customWidth="1"/>
    <col min="135" max="16384" width="9.140625" style="25"/>
  </cols>
  <sheetData>
    <row r="1" spans="1:138" x14ac:dyDescent="0.25">
      <c r="A1" s="25" t="s">
        <v>60</v>
      </c>
      <c r="B1" s="25" t="s">
        <v>59</v>
      </c>
      <c r="C1" s="25" t="s">
        <v>86</v>
      </c>
      <c r="D1" s="25" t="s">
        <v>86</v>
      </c>
      <c r="E1" s="25" t="s">
        <v>87</v>
      </c>
      <c r="F1" s="25" t="s">
        <v>88</v>
      </c>
      <c r="G1" s="25" t="s">
        <v>8</v>
      </c>
      <c r="H1" s="25" t="s">
        <v>19</v>
      </c>
      <c r="I1" s="25" t="s">
        <v>21</v>
      </c>
      <c r="J1" s="25" t="s">
        <v>32</v>
      </c>
      <c r="K1" s="25" t="s">
        <v>13</v>
      </c>
      <c r="L1" s="25" t="s">
        <v>9</v>
      </c>
      <c r="M1" s="25" t="s">
        <v>89</v>
      </c>
      <c r="N1" s="25" t="s">
        <v>26</v>
      </c>
      <c r="O1" s="25" t="s">
        <v>18</v>
      </c>
      <c r="P1" s="25" t="s">
        <v>149</v>
      </c>
      <c r="Q1" s="25" t="s">
        <v>150</v>
      </c>
      <c r="R1" s="25" t="s">
        <v>204</v>
      </c>
      <c r="S1" s="25" t="s">
        <v>205</v>
      </c>
      <c r="T1" s="25" t="s">
        <v>206</v>
      </c>
      <c r="U1" s="25" t="s">
        <v>23</v>
      </c>
      <c r="V1" s="25" t="s">
        <v>16</v>
      </c>
      <c r="W1" s="25" t="s">
        <v>24</v>
      </c>
      <c r="X1" s="25" t="s">
        <v>28</v>
      </c>
      <c r="Y1" s="25" t="s">
        <v>31</v>
      </c>
      <c r="Z1" s="25" t="s">
        <v>15</v>
      </c>
      <c r="AA1" s="25" t="s">
        <v>10</v>
      </c>
      <c r="AB1" s="25" t="s">
        <v>27</v>
      </c>
      <c r="AC1" s="25" t="s">
        <v>25</v>
      </c>
      <c r="AD1" s="25" t="s">
        <v>90</v>
      </c>
      <c r="AE1" s="25" t="s">
        <v>30</v>
      </c>
      <c r="AF1" s="25" t="s">
        <v>91</v>
      </c>
      <c r="AG1" s="25" t="s">
        <v>22</v>
      </c>
      <c r="AH1" s="25" t="s">
        <v>92</v>
      </c>
      <c r="AI1" s="25" t="s">
        <v>14</v>
      </c>
      <c r="AJ1" s="25" t="s">
        <v>11</v>
      </c>
      <c r="AK1" s="25" t="s">
        <v>93</v>
      </c>
      <c r="AL1" s="25" t="s">
        <v>94</v>
      </c>
      <c r="AM1" s="25" t="s">
        <v>95</v>
      </c>
      <c r="AN1" s="25" t="s">
        <v>96</v>
      </c>
      <c r="AO1" s="25" t="s">
        <v>97</v>
      </c>
      <c r="AP1" s="25" t="s">
        <v>98</v>
      </c>
      <c r="AQ1" s="25" t="s">
        <v>99</v>
      </c>
      <c r="AR1" s="25" t="s">
        <v>100</v>
      </c>
      <c r="AS1" s="25" t="s">
        <v>101</v>
      </c>
      <c r="AT1" s="25" t="s">
        <v>20</v>
      </c>
      <c r="AU1" s="25" t="s">
        <v>29</v>
      </c>
      <c r="AV1" s="25" t="s">
        <v>17</v>
      </c>
      <c r="AW1" s="25" t="s">
        <v>12</v>
      </c>
      <c r="AX1" s="25" t="s">
        <v>7</v>
      </c>
      <c r="AY1" s="25" t="s">
        <v>57</v>
      </c>
      <c r="AZ1" s="25" t="s">
        <v>58</v>
      </c>
      <c r="BA1" s="25" t="s">
        <v>102</v>
      </c>
      <c r="BB1" s="25" t="s">
        <v>103</v>
      </c>
      <c r="BC1" s="25" t="s">
        <v>104</v>
      </c>
      <c r="BD1" s="25" t="s">
        <v>105</v>
      </c>
      <c r="BE1" s="25" t="s">
        <v>106</v>
      </c>
      <c r="BF1" s="25" t="s">
        <v>107</v>
      </c>
      <c r="BG1" s="25" t="s">
        <v>108</v>
      </c>
      <c r="BH1" s="25" t="s">
        <v>109</v>
      </c>
      <c r="BI1" s="25" t="s">
        <v>110</v>
      </c>
      <c r="BJ1" s="25" t="s">
        <v>111</v>
      </c>
      <c r="BK1" s="25" t="s">
        <v>112</v>
      </c>
      <c r="BL1" s="25" t="s">
        <v>113</v>
      </c>
      <c r="BM1" s="25" t="s">
        <v>114</v>
      </c>
      <c r="BN1" s="25" t="s">
        <v>115</v>
      </c>
      <c r="BO1" s="25" t="s">
        <v>116</v>
      </c>
      <c r="BP1" s="25" t="s">
        <v>151</v>
      </c>
      <c r="BQ1" s="25" t="s">
        <v>152</v>
      </c>
      <c r="BR1" s="25" t="s">
        <v>207</v>
      </c>
      <c r="BS1" s="25" t="s">
        <v>208</v>
      </c>
      <c r="BT1" s="25" t="s">
        <v>209</v>
      </c>
      <c r="BU1" s="25" t="s">
        <v>117</v>
      </c>
      <c r="BV1" s="25" t="s">
        <v>118</v>
      </c>
      <c r="BW1" s="25" t="s">
        <v>119</v>
      </c>
      <c r="BX1" s="25" t="s">
        <v>120</v>
      </c>
      <c r="BY1" s="25" t="s">
        <v>124</v>
      </c>
      <c r="BZ1" s="25" t="s">
        <v>125</v>
      </c>
      <c r="CA1" s="154" t="s">
        <v>146</v>
      </c>
      <c r="CB1" s="154" t="s">
        <v>147</v>
      </c>
      <c r="CC1" s="25" t="s">
        <v>237</v>
      </c>
      <c r="CD1" s="25" t="s">
        <v>238</v>
      </c>
      <c r="CE1" s="25" t="s">
        <v>129</v>
      </c>
      <c r="CF1" s="25" t="s">
        <v>214</v>
      </c>
      <c r="CG1" s="25" t="s">
        <v>215</v>
      </c>
      <c r="CH1" s="25" t="s">
        <v>130</v>
      </c>
      <c r="CI1" s="33" t="s">
        <v>123</v>
      </c>
      <c r="CJ1" s="33" t="s">
        <v>121</v>
      </c>
      <c r="CK1" s="33" t="s">
        <v>420</v>
      </c>
      <c r="CL1" s="33" t="s">
        <v>425</v>
      </c>
      <c r="CM1" s="33" t="s">
        <v>122</v>
      </c>
      <c r="CN1" s="33" t="s">
        <v>422</v>
      </c>
      <c r="CO1" s="33" t="s">
        <v>423</v>
      </c>
      <c r="CP1" s="33" t="s">
        <v>424</v>
      </c>
      <c r="CQ1" s="25" t="s">
        <v>12</v>
      </c>
      <c r="CR1" s="25" t="s">
        <v>413</v>
      </c>
      <c r="CS1" s="25" t="s">
        <v>414</v>
      </c>
      <c r="CT1" s="25" t="s">
        <v>7</v>
      </c>
      <c r="CU1" s="25" t="s">
        <v>415</v>
      </c>
      <c r="CV1" s="25" t="s">
        <v>416</v>
      </c>
      <c r="CW1" s="25" t="s">
        <v>417</v>
      </c>
      <c r="CX1" s="155" t="s">
        <v>427</v>
      </c>
      <c r="CY1" s="155" t="s">
        <v>428</v>
      </c>
      <c r="CZ1" s="155" t="s">
        <v>429</v>
      </c>
      <c r="DA1" s="155" t="s">
        <v>430</v>
      </c>
      <c r="DB1" s="155" t="s">
        <v>431</v>
      </c>
      <c r="DC1" s="155" t="s">
        <v>432</v>
      </c>
      <c r="DD1" s="155" t="s">
        <v>433</v>
      </c>
      <c r="DE1" s="155" t="s">
        <v>434</v>
      </c>
      <c r="DF1" s="154" t="s">
        <v>435</v>
      </c>
      <c r="DG1" s="154" t="s">
        <v>436</v>
      </c>
      <c r="DH1" s="154" t="s">
        <v>437</v>
      </c>
      <c r="DI1" s="154" t="s">
        <v>438</v>
      </c>
      <c r="DJ1" s="154" t="s">
        <v>439</v>
      </c>
      <c r="DK1" s="154" t="s">
        <v>440</v>
      </c>
      <c r="DL1" s="154" t="s">
        <v>441</v>
      </c>
      <c r="DM1" s="154" t="s">
        <v>442</v>
      </c>
      <c r="DN1" s="25" t="s">
        <v>450</v>
      </c>
      <c r="DO1" s="25" t="s">
        <v>451</v>
      </c>
      <c r="DP1" s="25" t="s">
        <v>467</v>
      </c>
      <c r="DQ1" s="25" t="s">
        <v>465</v>
      </c>
      <c r="DR1" s="25" t="s">
        <v>466</v>
      </c>
      <c r="DS1" s="25" t="s">
        <v>469</v>
      </c>
      <c r="ED1" s="25" t="s">
        <v>402</v>
      </c>
      <c r="EE1" s="25" t="s">
        <v>403</v>
      </c>
      <c r="EF1" s="25" t="s">
        <v>404</v>
      </c>
      <c r="EG1" s="25" t="s">
        <v>148</v>
      </c>
      <c r="EH1" s="25" t="s">
        <v>443</v>
      </c>
    </row>
    <row r="2" spans="1:138" x14ac:dyDescent="0.25">
      <c r="A2" s="25" t="s">
        <v>66</v>
      </c>
      <c r="B2" s="25" t="s">
        <v>61</v>
      </c>
      <c r="C2" s="156">
        <v>43770</v>
      </c>
      <c r="D2" s="156">
        <v>43770</v>
      </c>
      <c r="E2" s="25" t="s">
        <v>126</v>
      </c>
      <c r="F2" s="25" t="s">
        <v>127</v>
      </c>
      <c r="G2" s="29">
        <v>9553.9899999999925</v>
      </c>
      <c r="H2" s="29">
        <v>0</v>
      </c>
      <c r="I2" s="29">
        <v>495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955</v>
      </c>
      <c r="W2" s="29">
        <v>0</v>
      </c>
      <c r="X2" s="29">
        <v>0</v>
      </c>
      <c r="Y2" s="29">
        <v>28521</v>
      </c>
      <c r="Z2" s="29">
        <v>235876</v>
      </c>
      <c r="AA2" s="29">
        <v>139164</v>
      </c>
      <c r="AB2" s="29">
        <v>1789</v>
      </c>
      <c r="AC2" s="29">
        <v>3.6321226849999999E-2</v>
      </c>
      <c r="AD2" s="29">
        <v>1.6399999999999998E-2</v>
      </c>
      <c r="AE2" s="29">
        <v>99.936402340000001</v>
      </c>
      <c r="AF2" s="29">
        <v>0</v>
      </c>
      <c r="AG2" s="29">
        <v>52</v>
      </c>
      <c r="AH2" s="29">
        <v>0</v>
      </c>
      <c r="AI2" s="29">
        <v>0</v>
      </c>
      <c r="AJ2" s="29">
        <v>0</v>
      </c>
      <c r="AK2" s="29">
        <v>0</v>
      </c>
      <c r="AL2" s="29">
        <v>0</v>
      </c>
      <c r="AM2" s="29">
        <v>603</v>
      </c>
      <c r="AN2" s="29">
        <v>137</v>
      </c>
      <c r="AO2" s="29">
        <v>79</v>
      </c>
      <c r="AP2" s="29">
        <v>109</v>
      </c>
      <c r="AQ2" s="29">
        <v>1223</v>
      </c>
      <c r="AR2" s="29">
        <v>250</v>
      </c>
      <c r="AS2" s="29">
        <v>391</v>
      </c>
      <c r="AT2" s="29">
        <v>14474</v>
      </c>
      <c r="AU2" s="29">
        <v>21858</v>
      </c>
      <c r="AV2" s="29">
        <v>558</v>
      </c>
      <c r="AW2" s="29">
        <v>16314</v>
      </c>
      <c r="AX2" s="29">
        <v>19460</v>
      </c>
      <c r="AY2" s="29">
        <v>1</v>
      </c>
      <c r="AZ2" s="29">
        <v>0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29">
        <v>0</v>
      </c>
      <c r="BO2" s="29">
        <v>0</v>
      </c>
      <c r="BP2" s="29">
        <v>0</v>
      </c>
      <c r="BQ2" s="29">
        <v>0</v>
      </c>
      <c r="BR2" s="29">
        <v>0</v>
      </c>
      <c r="BS2" s="29">
        <v>0</v>
      </c>
      <c r="BT2" s="29">
        <v>0</v>
      </c>
      <c r="BU2" s="29">
        <v>0</v>
      </c>
      <c r="BV2" s="29">
        <v>62.34</v>
      </c>
      <c r="BW2" s="29">
        <v>0</v>
      </c>
      <c r="BX2" s="29">
        <v>0</v>
      </c>
      <c r="BY2" s="29">
        <v>471.49999999999903</v>
      </c>
      <c r="BZ2" s="29">
        <v>708.09999999999832</v>
      </c>
      <c r="CA2" s="157">
        <v>164.03999999999965</v>
      </c>
      <c r="CB2" s="157">
        <v>1015.5599999999971</v>
      </c>
      <c r="CC2" s="29">
        <v>1015.5599999999971</v>
      </c>
      <c r="CD2" s="29">
        <v>0</v>
      </c>
      <c r="CE2" s="29">
        <v>4970</v>
      </c>
      <c r="CF2" s="29">
        <v>31362</v>
      </c>
      <c r="CG2" s="29">
        <v>0</v>
      </c>
      <c r="CH2" s="29">
        <v>31362</v>
      </c>
      <c r="CI2" s="29">
        <v>0.14000000000000001</v>
      </c>
      <c r="CJ2" s="29">
        <v>524.31999999999903</v>
      </c>
      <c r="CK2" s="25">
        <v>0</v>
      </c>
      <c r="CL2" s="25">
        <v>0</v>
      </c>
      <c r="CM2" s="29">
        <v>655.13999999999828</v>
      </c>
      <c r="CN2" s="25">
        <v>0</v>
      </c>
      <c r="CO2" s="25">
        <v>0.14000000000000001</v>
      </c>
      <c r="CP2" s="25">
        <v>0</v>
      </c>
      <c r="CQ2" s="25">
        <v>16314</v>
      </c>
      <c r="CR2" s="25">
        <v>0</v>
      </c>
      <c r="CS2" s="25">
        <v>0</v>
      </c>
      <c r="CT2" s="25">
        <v>19460</v>
      </c>
      <c r="CU2" s="25">
        <v>0</v>
      </c>
      <c r="CV2" s="25">
        <v>558</v>
      </c>
      <c r="CW2" s="25">
        <v>0</v>
      </c>
      <c r="CX2" s="33">
        <v>16314</v>
      </c>
      <c r="CY2" s="33">
        <v>19460</v>
      </c>
      <c r="CZ2" s="33">
        <v>0</v>
      </c>
      <c r="DA2" s="33">
        <v>558</v>
      </c>
      <c r="DB2" s="161">
        <v>0</v>
      </c>
      <c r="DC2" s="33">
        <v>0</v>
      </c>
      <c r="DD2" s="33">
        <v>0</v>
      </c>
      <c r="DE2" s="33">
        <v>0</v>
      </c>
      <c r="DF2" s="154">
        <v>524.31999999999891</v>
      </c>
      <c r="DG2" s="154">
        <v>655.13999999999828</v>
      </c>
      <c r="DH2" s="154">
        <v>0</v>
      </c>
      <c r="DI2" s="154">
        <v>0.14000000000000001</v>
      </c>
      <c r="DJ2" s="154">
        <v>0</v>
      </c>
      <c r="DK2" s="154">
        <v>0</v>
      </c>
      <c r="DL2" s="154">
        <v>0</v>
      </c>
      <c r="DM2" s="154">
        <v>0</v>
      </c>
      <c r="DN2" s="25">
        <v>405350</v>
      </c>
      <c r="DO2" s="25">
        <v>0</v>
      </c>
      <c r="DP2" s="25">
        <v>0</v>
      </c>
      <c r="DQ2" s="25">
        <v>0</v>
      </c>
      <c r="DR2" s="25">
        <v>0</v>
      </c>
      <c r="DS2" s="25">
        <v>0</v>
      </c>
      <c r="ED2" s="156">
        <v>43770</v>
      </c>
      <c r="EE2" s="25">
        <v>524.31999999999891</v>
      </c>
      <c r="EF2" s="25">
        <v>655.13999999999828</v>
      </c>
      <c r="EG2" s="25">
        <v>0</v>
      </c>
      <c r="EH2" s="25">
        <v>0.14000000000000001</v>
      </c>
    </row>
    <row r="3" spans="1:138" x14ac:dyDescent="0.25">
      <c r="A3" s="25" t="s">
        <v>66</v>
      </c>
      <c r="B3" s="25" t="s">
        <v>61</v>
      </c>
      <c r="C3" s="156">
        <v>43771</v>
      </c>
      <c r="D3" s="156">
        <v>43771</v>
      </c>
      <c r="E3" s="25" t="s">
        <v>126</v>
      </c>
      <c r="F3" s="25" t="s">
        <v>127</v>
      </c>
      <c r="G3" s="29">
        <v>6558.8999999999951</v>
      </c>
      <c r="H3" s="29">
        <v>0</v>
      </c>
      <c r="I3" s="29">
        <v>582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3481</v>
      </c>
      <c r="W3" s="29">
        <v>0</v>
      </c>
      <c r="X3" s="29">
        <v>0</v>
      </c>
      <c r="Y3" s="29">
        <v>24549</v>
      </c>
      <c r="Z3" s="29">
        <v>217952</v>
      </c>
      <c r="AA3" s="29">
        <v>102496</v>
      </c>
      <c r="AB3" s="29">
        <v>0</v>
      </c>
      <c r="AC3" s="29">
        <v>3.6321226849999999E-2</v>
      </c>
      <c r="AD3" s="29">
        <v>1.6399999999999998E-2</v>
      </c>
      <c r="AE3" s="29">
        <v>99.936402340000001</v>
      </c>
      <c r="AF3" s="29">
        <v>0</v>
      </c>
      <c r="AG3" s="29">
        <v>52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581</v>
      </c>
      <c r="AN3" s="29">
        <v>129</v>
      </c>
      <c r="AO3" s="29">
        <v>0</v>
      </c>
      <c r="AP3" s="29">
        <v>102</v>
      </c>
      <c r="AQ3" s="29">
        <v>1151</v>
      </c>
      <c r="AR3" s="29">
        <v>234</v>
      </c>
      <c r="AS3" s="29">
        <v>435</v>
      </c>
      <c r="AT3" s="29">
        <v>12888</v>
      </c>
      <c r="AU3" s="29">
        <v>21888</v>
      </c>
      <c r="AV3" s="29">
        <v>552</v>
      </c>
      <c r="AW3" s="29">
        <v>16968</v>
      </c>
      <c r="AX3" s="29">
        <v>17256</v>
      </c>
      <c r="AY3" s="29">
        <v>0</v>
      </c>
      <c r="AZ3" s="29">
        <v>0</v>
      </c>
      <c r="BA3" s="29">
        <v>0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0</v>
      </c>
      <c r="BV3" s="29">
        <v>60.39</v>
      </c>
      <c r="BW3" s="29">
        <v>0</v>
      </c>
      <c r="BX3" s="29">
        <v>0</v>
      </c>
      <c r="BY3" s="29">
        <v>415.51999999999936</v>
      </c>
      <c r="BZ3" s="29">
        <v>687.99999999999818</v>
      </c>
      <c r="CA3" s="157">
        <v>161.07999999999942</v>
      </c>
      <c r="CB3" s="157">
        <v>942.43999999999778</v>
      </c>
      <c r="CC3" s="29">
        <v>942.43999999999778</v>
      </c>
      <c r="CD3" s="29">
        <v>0</v>
      </c>
      <c r="CE3" s="29">
        <v>4678</v>
      </c>
      <c r="CF3" s="29">
        <v>30098</v>
      </c>
      <c r="CG3" s="29">
        <v>0</v>
      </c>
      <c r="CH3" s="29">
        <v>30098</v>
      </c>
      <c r="CI3" s="29">
        <v>0.12000000000000001</v>
      </c>
      <c r="CJ3" s="29">
        <v>483.81999999999886</v>
      </c>
      <c r="CK3" s="25">
        <v>0</v>
      </c>
      <c r="CL3" s="25">
        <v>0</v>
      </c>
      <c r="CM3" s="29">
        <v>619.57999999999834</v>
      </c>
      <c r="CN3" s="25">
        <v>0</v>
      </c>
      <c r="CO3" s="25">
        <v>0.12000000000000001</v>
      </c>
      <c r="CP3" s="25">
        <v>0</v>
      </c>
      <c r="CQ3" s="25">
        <v>16968</v>
      </c>
      <c r="CR3" s="25">
        <v>0</v>
      </c>
      <c r="CS3" s="25">
        <v>0</v>
      </c>
      <c r="CT3" s="25">
        <v>17256</v>
      </c>
      <c r="CU3" s="25">
        <v>0</v>
      </c>
      <c r="CV3" s="25">
        <v>552</v>
      </c>
      <c r="CW3" s="25">
        <v>0</v>
      </c>
      <c r="CX3" s="33">
        <v>16968</v>
      </c>
      <c r="CY3" s="33">
        <v>17256</v>
      </c>
      <c r="CZ3" s="33">
        <v>0</v>
      </c>
      <c r="DA3" s="33">
        <v>552</v>
      </c>
      <c r="DB3" s="161">
        <v>0</v>
      </c>
      <c r="DC3" s="33">
        <v>0</v>
      </c>
      <c r="DD3" s="33">
        <v>0</v>
      </c>
      <c r="DE3" s="33">
        <v>0</v>
      </c>
      <c r="DF3" s="154">
        <v>483.81999999999869</v>
      </c>
      <c r="DG3" s="154">
        <v>619.57999999999822</v>
      </c>
      <c r="DH3" s="154">
        <v>0</v>
      </c>
      <c r="DI3" s="154">
        <v>0.12000000000000001</v>
      </c>
      <c r="DJ3" s="154">
        <v>0</v>
      </c>
      <c r="DK3" s="154">
        <v>0</v>
      </c>
      <c r="DL3" s="154">
        <v>0</v>
      </c>
      <c r="DM3" s="154">
        <v>0</v>
      </c>
      <c r="DN3" s="25">
        <v>344997</v>
      </c>
      <c r="DO3" s="25">
        <v>0</v>
      </c>
      <c r="DP3" s="25">
        <v>0</v>
      </c>
      <c r="DQ3" s="25">
        <v>0</v>
      </c>
      <c r="DR3" s="25">
        <v>0</v>
      </c>
      <c r="DS3" s="25">
        <v>0</v>
      </c>
      <c r="DX3" s="25" t="s">
        <v>19</v>
      </c>
      <c r="ED3" s="156">
        <v>43771</v>
      </c>
      <c r="EE3" s="25">
        <v>483.81999999999869</v>
      </c>
      <c r="EF3" s="25">
        <v>619.57999999999822</v>
      </c>
      <c r="EG3" s="25">
        <v>0</v>
      </c>
      <c r="EH3" s="25">
        <v>0.12000000000000001</v>
      </c>
    </row>
    <row r="4" spans="1:138" x14ac:dyDescent="0.25">
      <c r="A4" s="25" t="s">
        <v>66</v>
      </c>
      <c r="B4" s="25" t="s">
        <v>61</v>
      </c>
      <c r="C4" s="156">
        <v>43772</v>
      </c>
      <c r="D4" s="156">
        <v>43772</v>
      </c>
      <c r="E4" s="25" t="s">
        <v>126</v>
      </c>
      <c r="F4" s="25" t="s">
        <v>127</v>
      </c>
      <c r="G4" s="29">
        <v>5754.8999999999896</v>
      </c>
      <c r="H4" s="29">
        <v>0</v>
      </c>
      <c r="I4" s="29">
        <v>712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1026</v>
      </c>
      <c r="W4" s="29">
        <v>0</v>
      </c>
      <c r="X4" s="29">
        <v>0</v>
      </c>
      <c r="Y4" s="29">
        <v>25242</v>
      </c>
      <c r="Z4" s="29">
        <v>172657</v>
      </c>
      <c r="AA4" s="29">
        <v>95336</v>
      </c>
      <c r="AB4" s="29">
        <v>2118</v>
      </c>
      <c r="AC4" s="29">
        <v>3.6321226849999999E-2</v>
      </c>
      <c r="AD4" s="29">
        <v>1.6399999999999998E-2</v>
      </c>
      <c r="AE4" s="29">
        <v>99.936402340000001</v>
      </c>
      <c r="AF4" s="29">
        <v>0</v>
      </c>
      <c r="AG4" s="29">
        <v>75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573</v>
      </c>
      <c r="AN4" s="29">
        <v>127</v>
      </c>
      <c r="AO4" s="29">
        <v>0</v>
      </c>
      <c r="AP4" s="29">
        <v>100</v>
      </c>
      <c r="AQ4" s="29">
        <v>1235</v>
      </c>
      <c r="AR4" s="29">
        <v>250</v>
      </c>
      <c r="AS4" s="29">
        <v>566</v>
      </c>
      <c r="AT4" s="29">
        <v>11174</v>
      </c>
      <c r="AU4" s="29">
        <v>17980</v>
      </c>
      <c r="AV4" s="29">
        <v>748</v>
      </c>
      <c r="AW4" s="29">
        <v>13554</v>
      </c>
      <c r="AX4" s="29">
        <v>14852</v>
      </c>
      <c r="AY4" s="29">
        <v>0</v>
      </c>
      <c r="AZ4" s="29">
        <v>0</v>
      </c>
      <c r="BA4" s="29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  <c r="BP4" s="29">
        <v>0</v>
      </c>
      <c r="BQ4" s="29">
        <v>0</v>
      </c>
      <c r="BR4" s="29">
        <v>0</v>
      </c>
      <c r="BS4" s="29">
        <v>0</v>
      </c>
      <c r="BT4" s="29">
        <v>0</v>
      </c>
      <c r="BU4" s="29">
        <v>0</v>
      </c>
      <c r="BV4" s="29">
        <v>60.45</v>
      </c>
      <c r="BW4" s="29">
        <v>0</v>
      </c>
      <c r="BX4" s="29">
        <v>0</v>
      </c>
      <c r="BY4" s="29">
        <v>355.53999999999951</v>
      </c>
      <c r="BZ4" s="29">
        <v>628.75999999999829</v>
      </c>
      <c r="CA4" s="157">
        <v>116.95999999999957</v>
      </c>
      <c r="CB4" s="157">
        <v>867.33999999999799</v>
      </c>
      <c r="CC4" s="29">
        <v>867.33999999999799</v>
      </c>
      <c r="CD4" s="29">
        <v>0</v>
      </c>
      <c r="CE4" s="29">
        <v>3258</v>
      </c>
      <c r="CF4" s="29">
        <v>25896</v>
      </c>
      <c r="CG4" s="29">
        <v>0</v>
      </c>
      <c r="CH4" s="29">
        <v>25896</v>
      </c>
      <c r="CI4" s="29">
        <v>0.11999999999999998</v>
      </c>
      <c r="CJ4" s="29">
        <v>418.51999999999896</v>
      </c>
      <c r="CK4" s="25">
        <v>0</v>
      </c>
      <c r="CL4" s="25">
        <v>0</v>
      </c>
      <c r="CM4" s="29">
        <v>565.65999999999894</v>
      </c>
      <c r="CN4" s="25">
        <v>0</v>
      </c>
      <c r="CO4" s="25">
        <v>0.11999999999999998</v>
      </c>
      <c r="CP4" s="25">
        <v>0</v>
      </c>
      <c r="CQ4" s="25">
        <v>13554</v>
      </c>
      <c r="CR4" s="25">
        <v>0</v>
      </c>
      <c r="CS4" s="25">
        <v>0</v>
      </c>
      <c r="CT4" s="25">
        <v>14852</v>
      </c>
      <c r="CU4" s="25">
        <v>0</v>
      </c>
      <c r="CV4" s="25">
        <v>748</v>
      </c>
      <c r="CW4" s="25">
        <v>0</v>
      </c>
      <c r="CX4" s="33">
        <v>13554</v>
      </c>
      <c r="CY4" s="33">
        <v>14852</v>
      </c>
      <c r="CZ4" s="33">
        <v>0</v>
      </c>
      <c r="DA4" s="33">
        <v>748</v>
      </c>
      <c r="DB4" s="161">
        <v>0</v>
      </c>
      <c r="DC4" s="33">
        <v>0</v>
      </c>
      <c r="DD4" s="33">
        <v>0</v>
      </c>
      <c r="DE4" s="33">
        <v>0</v>
      </c>
      <c r="DF4" s="154">
        <v>418.51999999999896</v>
      </c>
      <c r="DG4" s="154">
        <v>565.65999999999883</v>
      </c>
      <c r="DH4" s="154">
        <v>0</v>
      </c>
      <c r="DI4" s="154">
        <v>0.11999999999999998</v>
      </c>
      <c r="DJ4" s="154">
        <v>0</v>
      </c>
      <c r="DK4" s="154">
        <v>0</v>
      </c>
      <c r="DL4" s="154">
        <v>0</v>
      </c>
      <c r="DM4" s="154">
        <v>0</v>
      </c>
      <c r="DN4" s="25">
        <v>295353</v>
      </c>
      <c r="DO4" s="25">
        <v>0</v>
      </c>
      <c r="DP4" s="25">
        <v>0</v>
      </c>
      <c r="DQ4" s="25">
        <v>0</v>
      </c>
      <c r="DR4" s="25">
        <v>0</v>
      </c>
      <c r="DS4" s="25">
        <v>0</v>
      </c>
      <c r="DX4" s="25" t="s">
        <v>21</v>
      </c>
      <c r="ED4" s="156">
        <v>43772</v>
      </c>
      <c r="EE4" s="25">
        <v>418.51999999999896</v>
      </c>
      <c r="EF4" s="25">
        <v>565.65999999999883</v>
      </c>
      <c r="EG4" s="25">
        <v>0</v>
      </c>
      <c r="EH4" s="25">
        <v>0.11999999999999998</v>
      </c>
    </row>
    <row r="5" spans="1:138" x14ac:dyDescent="0.25">
      <c r="A5" s="25" t="s">
        <v>66</v>
      </c>
      <c r="B5" s="25" t="s">
        <v>61</v>
      </c>
      <c r="C5" s="156">
        <v>43773</v>
      </c>
      <c r="D5" s="156">
        <v>43773</v>
      </c>
      <c r="E5" s="25" t="s">
        <v>126</v>
      </c>
      <c r="F5" s="25" t="s">
        <v>127</v>
      </c>
      <c r="G5" s="29">
        <v>4173.0599999999949</v>
      </c>
      <c r="H5" s="29">
        <v>0</v>
      </c>
      <c r="I5" s="29">
        <v>577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878</v>
      </c>
      <c r="W5" s="29">
        <v>0</v>
      </c>
      <c r="X5" s="29">
        <v>0</v>
      </c>
      <c r="Y5" s="29">
        <v>23591</v>
      </c>
      <c r="Z5" s="29">
        <v>154223</v>
      </c>
      <c r="AA5" s="29">
        <v>90150</v>
      </c>
      <c r="AB5" s="29">
        <v>3312</v>
      </c>
      <c r="AC5" s="29">
        <v>3.6321226849999999E-2</v>
      </c>
      <c r="AD5" s="29">
        <v>1.6399999999999998E-2</v>
      </c>
      <c r="AE5" s="29">
        <v>99.936402340000001</v>
      </c>
      <c r="AF5" s="29">
        <v>0</v>
      </c>
      <c r="AG5" s="29">
        <v>75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807</v>
      </c>
      <c r="AN5" s="29">
        <v>187</v>
      </c>
      <c r="AO5" s="29">
        <v>0</v>
      </c>
      <c r="AP5" s="29">
        <v>115</v>
      </c>
      <c r="AQ5" s="29">
        <v>1288</v>
      </c>
      <c r="AR5" s="29">
        <v>268</v>
      </c>
      <c r="AS5" s="29">
        <v>331</v>
      </c>
      <c r="AT5" s="29">
        <v>11180</v>
      </c>
      <c r="AU5" s="29">
        <v>21766</v>
      </c>
      <c r="AV5" s="29">
        <v>682</v>
      </c>
      <c r="AW5" s="29">
        <v>14212</v>
      </c>
      <c r="AX5" s="29">
        <v>18052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  <c r="BR5" s="29">
        <v>0</v>
      </c>
      <c r="BS5" s="29">
        <v>0</v>
      </c>
      <c r="BT5" s="29">
        <v>0</v>
      </c>
      <c r="BU5" s="29">
        <v>0</v>
      </c>
      <c r="BV5" s="29">
        <v>57.77</v>
      </c>
      <c r="BW5" s="29">
        <v>0</v>
      </c>
      <c r="BX5" s="29">
        <v>0</v>
      </c>
      <c r="BY5" s="29">
        <v>377.37999999999931</v>
      </c>
      <c r="BZ5" s="29">
        <v>757.69999999999732</v>
      </c>
      <c r="CA5" s="157">
        <v>81.039999999999765</v>
      </c>
      <c r="CB5" s="157">
        <v>1054.0399999999963</v>
      </c>
      <c r="CC5" s="29">
        <v>1054.0399999999963</v>
      </c>
      <c r="CD5" s="29">
        <v>0</v>
      </c>
      <c r="CE5" s="29">
        <v>2068</v>
      </c>
      <c r="CF5" s="29">
        <v>30878</v>
      </c>
      <c r="CG5" s="29">
        <v>0</v>
      </c>
      <c r="CH5" s="29">
        <v>30878</v>
      </c>
      <c r="CI5" s="29">
        <v>0.13999999999999999</v>
      </c>
      <c r="CJ5" s="29">
        <v>414.19999999999902</v>
      </c>
      <c r="CK5" s="25">
        <v>0</v>
      </c>
      <c r="CL5" s="25">
        <v>0</v>
      </c>
      <c r="CM5" s="29">
        <v>720.73999999999762</v>
      </c>
      <c r="CN5" s="25">
        <v>0</v>
      </c>
      <c r="CO5" s="25">
        <v>0.13999999999999999</v>
      </c>
      <c r="CP5" s="25">
        <v>0</v>
      </c>
      <c r="CQ5" s="25">
        <v>14212</v>
      </c>
      <c r="CR5" s="25">
        <v>0</v>
      </c>
      <c r="CS5" s="25">
        <v>0</v>
      </c>
      <c r="CT5" s="25">
        <v>18052</v>
      </c>
      <c r="CU5" s="25">
        <v>0</v>
      </c>
      <c r="CV5" s="25">
        <v>682</v>
      </c>
      <c r="CW5" s="25">
        <v>0</v>
      </c>
      <c r="CX5" s="33">
        <v>14212</v>
      </c>
      <c r="CY5" s="33">
        <v>18052</v>
      </c>
      <c r="CZ5" s="33">
        <v>0</v>
      </c>
      <c r="DA5" s="33">
        <v>682</v>
      </c>
      <c r="DB5" s="161">
        <v>0</v>
      </c>
      <c r="DC5" s="33">
        <v>0</v>
      </c>
      <c r="DD5" s="33">
        <v>0</v>
      </c>
      <c r="DE5" s="33">
        <v>0</v>
      </c>
      <c r="DF5" s="154">
        <v>414.19999999999897</v>
      </c>
      <c r="DG5" s="154">
        <v>720.73999999999785</v>
      </c>
      <c r="DH5" s="154">
        <v>0</v>
      </c>
      <c r="DI5" s="154">
        <v>0.14000000000000001</v>
      </c>
      <c r="DJ5" s="154">
        <v>0</v>
      </c>
      <c r="DK5" s="154">
        <v>0</v>
      </c>
      <c r="DL5" s="154">
        <v>0</v>
      </c>
      <c r="DM5" s="154">
        <v>0</v>
      </c>
      <c r="DN5" s="25">
        <v>271276</v>
      </c>
      <c r="DO5" s="25">
        <v>0</v>
      </c>
      <c r="DP5" s="25">
        <v>0</v>
      </c>
      <c r="DQ5" s="25">
        <v>0</v>
      </c>
      <c r="DR5" s="25">
        <v>0</v>
      </c>
      <c r="DS5" s="25">
        <v>0</v>
      </c>
      <c r="DX5" s="25" t="s">
        <v>32</v>
      </c>
      <c r="ED5" s="156">
        <v>43773</v>
      </c>
      <c r="EE5" s="25">
        <v>414.19999999999897</v>
      </c>
      <c r="EF5" s="25">
        <v>720.73999999999785</v>
      </c>
      <c r="EG5" s="25">
        <v>0</v>
      </c>
      <c r="EH5" s="25">
        <v>0.14000000000000001</v>
      </c>
    </row>
    <row r="6" spans="1:138" x14ac:dyDescent="0.25">
      <c r="A6" s="25" t="s">
        <v>66</v>
      </c>
      <c r="B6" s="25" t="s">
        <v>61</v>
      </c>
      <c r="C6" s="156">
        <v>43774</v>
      </c>
      <c r="D6" s="156">
        <v>43774</v>
      </c>
      <c r="E6" s="25" t="s">
        <v>126</v>
      </c>
      <c r="F6" s="25" t="s">
        <v>127</v>
      </c>
      <c r="G6" s="29">
        <v>3007.0099999999984</v>
      </c>
      <c r="H6" s="29">
        <v>0</v>
      </c>
      <c r="I6" s="29">
        <v>533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726</v>
      </c>
      <c r="W6" s="29">
        <v>0</v>
      </c>
      <c r="X6" s="29">
        <v>0</v>
      </c>
      <c r="Y6" s="29">
        <v>23718</v>
      </c>
      <c r="Z6" s="29">
        <v>95069</v>
      </c>
      <c r="AA6" s="29">
        <v>86756</v>
      </c>
      <c r="AB6" s="29">
        <v>3440</v>
      </c>
      <c r="AC6" s="29">
        <v>3.6321226849999999E-2</v>
      </c>
      <c r="AD6" s="29">
        <v>1.6399999999999998E-2</v>
      </c>
      <c r="AE6" s="29">
        <v>99.936402340000001</v>
      </c>
      <c r="AF6" s="29">
        <v>0</v>
      </c>
      <c r="AG6" s="29">
        <v>75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781</v>
      </c>
      <c r="AN6" s="29">
        <v>173</v>
      </c>
      <c r="AO6" s="29">
        <v>79</v>
      </c>
      <c r="AP6" s="29">
        <v>114</v>
      </c>
      <c r="AQ6" s="29">
        <v>0</v>
      </c>
      <c r="AR6" s="29">
        <v>0</v>
      </c>
      <c r="AS6" s="29">
        <v>0</v>
      </c>
      <c r="AT6" s="29">
        <v>8776</v>
      </c>
      <c r="AU6" s="29">
        <v>17432</v>
      </c>
      <c r="AV6" s="29">
        <v>516</v>
      </c>
      <c r="AW6" s="29">
        <v>10182</v>
      </c>
      <c r="AX6" s="29">
        <v>15510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69.16</v>
      </c>
      <c r="BW6" s="29">
        <v>0</v>
      </c>
      <c r="BX6" s="29">
        <v>0</v>
      </c>
      <c r="BY6" s="29">
        <v>314.93999999999943</v>
      </c>
      <c r="BZ6" s="29">
        <v>671.81999999999846</v>
      </c>
      <c r="CA6" s="157">
        <v>48.059999999999789</v>
      </c>
      <c r="CB6" s="157">
        <v>938.699999999998</v>
      </c>
      <c r="CC6" s="29">
        <v>938.699999999998</v>
      </c>
      <c r="CD6" s="29">
        <v>0</v>
      </c>
      <c r="CE6" s="29">
        <v>1238</v>
      </c>
      <c r="CF6" s="29">
        <v>24970</v>
      </c>
      <c r="CG6" s="29">
        <v>0</v>
      </c>
      <c r="CH6" s="29">
        <v>24970</v>
      </c>
      <c r="CI6" s="29">
        <v>0.02</v>
      </c>
      <c r="CJ6" s="29">
        <v>393.85999999999922</v>
      </c>
      <c r="CK6" s="25">
        <v>0</v>
      </c>
      <c r="CL6" s="25">
        <v>0</v>
      </c>
      <c r="CM6" s="29">
        <v>592.87999999999874</v>
      </c>
      <c r="CN6" s="25">
        <v>0</v>
      </c>
      <c r="CO6" s="25">
        <v>0.02</v>
      </c>
      <c r="CP6" s="25">
        <v>0</v>
      </c>
      <c r="CQ6" s="25">
        <v>10182</v>
      </c>
      <c r="CR6" s="25">
        <v>0</v>
      </c>
      <c r="CS6" s="25">
        <v>0</v>
      </c>
      <c r="CT6" s="25">
        <v>15510</v>
      </c>
      <c r="CU6" s="25">
        <v>0</v>
      </c>
      <c r="CV6" s="25">
        <v>516</v>
      </c>
      <c r="CW6" s="25">
        <v>0</v>
      </c>
      <c r="CX6" s="33">
        <v>10182</v>
      </c>
      <c r="CY6" s="33">
        <v>15510</v>
      </c>
      <c r="CZ6" s="33">
        <v>0</v>
      </c>
      <c r="DA6" s="33">
        <v>516</v>
      </c>
      <c r="DB6" s="161">
        <v>0</v>
      </c>
      <c r="DC6" s="33">
        <v>0</v>
      </c>
      <c r="DD6" s="33">
        <v>0</v>
      </c>
      <c r="DE6" s="33">
        <v>0</v>
      </c>
      <c r="DF6" s="154">
        <v>393.85999999999916</v>
      </c>
      <c r="DG6" s="154">
        <v>592.87999999999863</v>
      </c>
      <c r="DH6" s="154">
        <v>0</v>
      </c>
      <c r="DI6" s="154">
        <v>0.02</v>
      </c>
      <c r="DJ6" s="154">
        <v>0</v>
      </c>
      <c r="DK6" s="154">
        <v>0</v>
      </c>
      <c r="DL6" s="154">
        <v>0</v>
      </c>
      <c r="DM6" s="154">
        <v>0</v>
      </c>
      <c r="DN6" s="25">
        <v>208983</v>
      </c>
      <c r="DO6" s="25">
        <v>0</v>
      </c>
      <c r="DP6" s="25">
        <v>0</v>
      </c>
      <c r="DQ6" s="25">
        <v>0</v>
      </c>
      <c r="DR6" s="25">
        <v>0</v>
      </c>
      <c r="DS6" s="25">
        <v>0</v>
      </c>
      <c r="DX6" s="25" t="s">
        <v>13</v>
      </c>
      <c r="ED6" s="156">
        <v>43774</v>
      </c>
      <c r="EE6" s="25">
        <v>393.85999999999916</v>
      </c>
      <c r="EF6" s="25">
        <v>592.87999999999863</v>
      </c>
      <c r="EG6" s="25">
        <v>0</v>
      </c>
      <c r="EH6" s="25">
        <v>0.02</v>
      </c>
    </row>
    <row r="7" spans="1:138" x14ac:dyDescent="0.25">
      <c r="A7" s="25" t="s">
        <v>66</v>
      </c>
      <c r="B7" s="25" t="s">
        <v>61</v>
      </c>
      <c r="C7" s="156">
        <v>43775</v>
      </c>
      <c r="D7" s="156">
        <v>43775</v>
      </c>
      <c r="E7" s="25" t="s">
        <v>126</v>
      </c>
      <c r="F7" s="25" t="s">
        <v>127</v>
      </c>
      <c r="G7" s="29">
        <v>2880.3800000000006</v>
      </c>
      <c r="H7" s="29">
        <v>0</v>
      </c>
      <c r="I7" s="29">
        <v>485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710</v>
      </c>
      <c r="W7" s="29">
        <v>0</v>
      </c>
      <c r="X7" s="29">
        <v>0</v>
      </c>
      <c r="Y7" s="29">
        <v>29934</v>
      </c>
      <c r="Z7" s="29">
        <v>129045</v>
      </c>
      <c r="AA7" s="29">
        <v>83244</v>
      </c>
      <c r="AB7" s="29">
        <v>3082</v>
      </c>
      <c r="AC7" s="29">
        <v>3.6321226849999999E-2</v>
      </c>
      <c r="AD7" s="29">
        <v>1.6399999999999998E-2</v>
      </c>
      <c r="AE7" s="29">
        <v>99.936402340000001</v>
      </c>
      <c r="AF7" s="29">
        <v>0</v>
      </c>
      <c r="AG7" s="29">
        <v>75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740</v>
      </c>
      <c r="AN7" s="29">
        <v>170</v>
      </c>
      <c r="AO7" s="29">
        <v>79</v>
      </c>
      <c r="AP7" s="29">
        <v>123</v>
      </c>
      <c r="AQ7" s="29">
        <v>0</v>
      </c>
      <c r="AR7" s="29">
        <v>303</v>
      </c>
      <c r="AS7" s="29">
        <v>555</v>
      </c>
      <c r="AT7" s="29">
        <v>8484</v>
      </c>
      <c r="AU7" s="29">
        <v>15814</v>
      </c>
      <c r="AV7" s="29">
        <v>390</v>
      </c>
      <c r="AW7" s="29">
        <v>10148</v>
      </c>
      <c r="AX7" s="29">
        <v>13760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74.290000000000006</v>
      </c>
      <c r="BW7" s="29">
        <v>0</v>
      </c>
      <c r="BX7" s="29">
        <v>0</v>
      </c>
      <c r="BY7" s="29">
        <v>349.47999999999951</v>
      </c>
      <c r="BZ7" s="29">
        <v>772.1799999999979</v>
      </c>
      <c r="CA7" s="157">
        <v>67.219999999999771</v>
      </c>
      <c r="CB7" s="157">
        <v>1054.4399999999973</v>
      </c>
      <c r="CC7" s="29">
        <v>1054.4399999999973</v>
      </c>
      <c r="CD7" s="29">
        <v>0</v>
      </c>
      <c r="CE7" s="29">
        <v>1650</v>
      </c>
      <c r="CF7" s="29">
        <v>22648</v>
      </c>
      <c r="CG7" s="29">
        <v>0</v>
      </c>
      <c r="CH7" s="29">
        <v>22648</v>
      </c>
      <c r="CI7" s="29">
        <v>0.11999999999999998</v>
      </c>
      <c r="CJ7" s="29">
        <v>451.8599999999991</v>
      </c>
      <c r="CK7" s="25">
        <v>0</v>
      </c>
      <c r="CL7" s="25">
        <v>0</v>
      </c>
      <c r="CM7" s="29">
        <v>669.67999999999824</v>
      </c>
      <c r="CN7" s="25">
        <v>0</v>
      </c>
      <c r="CO7" s="25">
        <v>0.11999999999999998</v>
      </c>
      <c r="CP7" s="25">
        <v>0</v>
      </c>
      <c r="CQ7" s="25">
        <v>10148</v>
      </c>
      <c r="CR7" s="25">
        <v>0</v>
      </c>
      <c r="CS7" s="25">
        <v>0</v>
      </c>
      <c r="CT7" s="25">
        <v>13760</v>
      </c>
      <c r="CU7" s="25">
        <v>0</v>
      </c>
      <c r="CV7" s="25">
        <v>390</v>
      </c>
      <c r="CW7" s="25">
        <v>0</v>
      </c>
      <c r="CX7" s="33">
        <v>10148</v>
      </c>
      <c r="CY7" s="33">
        <v>13760</v>
      </c>
      <c r="CZ7" s="33">
        <v>0</v>
      </c>
      <c r="DA7" s="33">
        <v>390</v>
      </c>
      <c r="DB7" s="161">
        <v>0</v>
      </c>
      <c r="DC7" s="33">
        <v>0</v>
      </c>
      <c r="DD7" s="33">
        <v>0</v>
      </c>
      <c r="DE7" s="33">
        <v>0</v>
      </c>
      <c r="DF7" s="154">
        <v>451.85999999999905</v>
      </c>
      <c r="DG7" s="154">
        <v>669.67999999999824</v>
      </c>
      <c r="DH7" s="154">
        <v>0</v>
      </c>
      <c r="DI7" s="154">
        <v>0.11999999999999998</v>
      </c>
      <c r="DJ7" s="154">
        <v>0</v>
      </c>
      <c r="DK7" s="154">
        <v>0</v>
      </c>
      <c r="DL7" s="154">
        <v>0</v>
      </c>
      <c r="DM7" s="154">
        <v>0</v>
      </c>
      <c r="DN7" s="25">
        <v>245305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X7" s="25" t="s">
        <v>9</v>
      </c>
      <c r="ED7" s="156">
        <v>43775</v>
      </c>
      <c r="EE7" s="25">
        <v>451.85999999999905</v>
      </c>
      <c r="EF7" s="25">
        <v>669.67999999999824</v>
      </c>
      <c r="EG7" s="25">
        <v>0</v>
      </c>
      <c r="EH7" s="25">
        <v>0.11999999999999998</v>
      </c>
    </row>
    <row r="8" spans="1:138" x14ac:dyDescent="0.25">
      <c r="A8" s="25" t="s">
        <v>66</v>
      </c>
      <c r="B8" s="25" t="s">
        <v>61</v>
      </c>
      <c r="C8" s="156">
        <v>43776</v>
      </c>
      <c r="D8" s="156">
        <v>43776</v>
      </c>
      <c r="E8" s="25" t="s">
        <v>126</v>
      </c>
      <c r="F8" s="25" t="s">
        <v>127</v>
      </c>
      <c r="G8" s="29">
        <v>5346.3399999999929</v>
      </c>
      <c r="H8" s="29">
        <v>0</v>
      </c>
      <c r="I8" s="29">
        <v>469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134</v>
      </c>
      <c r="W8" s="29">
        <v>0</v>
      </c>
      <c r="X8" s="29">
        <v>0</v>
      </c>
      <c r="Y8" s="29">
        <v>30864</v>
      </c>
      <c r="Z8" s="29">
        <v>214053</v>
      </c>
      <c r="AA8" s="29">
        <v>129938</v>
      </c>
      <c r="AB8" s="29">
        <v>2904</v>
      </c>
      <c r="AC8" s="29">
        <v>3.6321226849999999E-2</v>
      </c>
      <c r="AD8" s="29">
        <v>1.6399999999999998E-2</v>
      </c>
      <c r="AE8" s="29">
        <v>99.936402340000001</v>
      </c>
      <c r="AF8" s="29">
        <v>0</v>
      </c>
      <c r="AG8" s="29">
        <v>75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564</v>
      </c>
      <c r="AN8" s="29">
        <v>124</v>
      </c>
      <c r="AO8" s="29">
        <v>82</v>
      </c>
      <c r="AP8" s="29">
        <v>128</v>
      </c>
      <c r="AQ8" s="29">
        <v>0</v>
      </c>
      <c r="AR8" s="29">
        <v>0</v>
      </c>
      <c r="AS8" s="29">
        <v>0</v>
      </c>
      <c r="AT8" s="29">
        <v>6038</v>
      </c>
      <c r="AU8" s="29">
        <v>14308</v>
      </c>
      <c r="AV8" s="29">
        <v>544</v>
      </c>
      <c r="AW8" s="29">
        <v>6084</v>
      </c>
      <c r="AX8" s="29">
        <v>13718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52.02</v>
      </c>
      <c r="BW8" s="29">
        <v>0</v>
      </c>
      <c r="BX8" s="29">
        <v>0</v>
      </c>
      <c r="BY8" s="29">
        <v>228.53999999999957</v>
      </c>
      <c r="BZ8" s="29">
        <v>665.67999999999824</v>
      </c>
      <c r="CA8" s="157">
        <v>5.2399999999999993</v>
      </c>
      <c r="CB8" s="157">
        <v>888.97999999999752</v>
      </c>
      <c r="CC8" s="29">
        <v>888.97999999999752</v>
      </c>
      <c r="CD8" s="29">
        <v>0</v>
      </c>
      <c r="CE8" s="29">
        <v>144</v>
      </c>
      <c r="CF8" s="29">
        <v>20202</v>
      </c>
      <c r="CG8" s="29">
        <v>0</v>
      </c>
      <c r="CH8" s="29">
        <v>20202</v>
      </c>
      <c r="CI8" s="29">
        <v>0.16</v>
      </c>
      <c r="CJ8" s="29">
        <v>295.09999999999934</v>
      </c>
      <c r="CK8" s="25">
        <v>0</v>
      </c>
      <c r="CL8" s="25">
        <v>0</v>
      </c>
      <c r="CM8" s="29">
        <v>598.95999999999844</v>
      </c>
      <c r="CN8" s="25">
        <v>0</v>
      </c>
      <c r="CO8" s="25">
        <v>0.16</v>
      </c>
      <c r="CP8" s="25">
        <v>0</v>
      </c>
      <c r="CQ8" s="25">
        <v>6084</v>
      </c>
      <c r="CR8" s="25">
        <v>0</v>
      </c>
      <c r="CS8" s="25">
        <v>0</v>
      </c>
      <c r="CT8" s="25">
        <v>13718</v>
      </c>
      <c r="CU8" s="25">
        <v>0</v>
      </c>
      <c r="CV8" s="25">
        <v>544</v>
      </c>
      <c r="CW8" s="25">
        <v>0</v>
      </c>
      <c r="CX8" s="33">
        <v>6084</v>
      </c>
      <c r="CY8" s="33">
        <v>13718</v>
      </c>
      <c r="CZ8" s="33">
        <v>0</v>
      </c>
      <c r="DA8" s="33">
        <v>544</v>
      </c>
      <c r="DB8" s="161">
        <v>0</v>
      </c>
      <c r="DC8" s="33">
        <v>0</v>
      </c>
      <c r="DD8" s="33">
        <v>0</v>
      </c>
      <c r="DE8" s="33">
        <v>0</v>
      </c>
      <c r="DF8" s="154">
        <v>295.0999999999994</v>
      </c>
      <c r="DG8" s="154">
        <v>598.95999999999844</v>
      </c>
      <c r="DH8" s="154">
        <v>0</v>
      </c>
      <c r="DI8" s="154">
        <v>0.16</v>
      </c>
      <c r="DJ8" s="154">
        <v>0</v>
      </c>
      <c r="DK8" s="154">
        <v>0</v>
      </c>
      <c r="DL8" s="154">
        <v>0</v>
      </c>
      <c r="DM8" s="154">
        <v>0</v>
      </c>
      <c r="DN8" s="25">
        <v>377759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X8" s="25" t="s">
        <v>89</v>
      </c>
      <c r="ED8" s="156">
        <v>43776</v>
      </c>
      <c r="EE8" s="25">
        <v>295.0999999999994</v>
      </c>
      <c r="EF8" s="25">
        <v>598.95999999999844</v>
      </c>
      <c r="EG8" s="25">
        <v>0</v>
      </c>
      <c r="EH8" s="25">
        <v>0.16</v>
      </c>
    </row>
    <row r="9" spans="1:138" x14ac:dyDescent="0.25">
      <c r="A9" s="25" t="s">
        <v>66</v>
      </c>
      <c r="B9" s="25" t="s">
        <v>61</v>
      </c>
      <c r="C9" s="156">
        <v>43777</v>
      </c>
      <c r="D9" s="156">
        <v>43777</v>
      </c>
      <c r="E9" s="25" t="s">
        <v>126</v>
      </c>
      <c r="F9" s="25" t="s">
        <v>127</v>
      </c>
      <c r="G9" s="29">
        <v>8343.0099999999911</v>
      </c>
      <c r="H9" s="29">
        <v>0</v>
      </c>
      <c r="I9" s="29">
        <v>525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44</v>
      </c>
      <c r="W9" s="29">
        <v>0</v>
      </c>
      <c r="X9" s="29">
        <v>0</v>
      </c>
      <c r="Y9" s="29">
        <v>30381</v>
      </c>
      <c r="Z9" s="29">
        <v>225090</v>
      </c>
      <c r="AA9" s="29">
        <v>139526</v>
      </c>
      <c r="AB9" s="29">
        <v>1503</v>
      </c>
      <c r="AC9" s="29">
        <v>3.6321226849999999E-2</v>
      </c>
      <c r="AD9" s="29">
        <v>1.6399999999999998E-2</v>
      </c>
      <c r="AE9" s="29">
        <v>99.936402340000001</v>
      </c>
      <c r="AF9" s="29">
        <v>0</v>
      </c>
      <c r="AG9" s="29">
        <v>75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654</v>
      </c>
      <c r="AN9" s="29">
        <v>143</v>
      </c>
      <c r="AO9" s="29">
        <v>81</v>
      </c>
      <c r="AP9" s="29">
        <v>122</v>
      </c>
      <c r="AQ9" s="29">
        <v>0</v>
      </c>
      <c r="AR9" s="29">
        <v>302</v>
      </c>
      <c r="AS9" s="29">
        <v>526</v>
      </c>
      <c r="AT9" s="29">
        <v>7648</v>
      </c>
      <c r="AU9" s="29">
        <v>15848</v>
      </c>
      <c r="AV9" s="29">
        <v>544</v>
      </c>
      <c r="AW9" s="29">
        <v>8034</v>
      </c>
      <c r="AX9" s="29">
        <v>14918</v>
      </c>
      <c r="AY9" s="29">
        <v>1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1.8</v>
      </c>
      <c r="BW9" s="29">
        <v>0</v>
      </c>
      <c r="BX9" s="29">
        <v>0</v>
      </c>
      <c r="BY9" s="29">
        <v>293.17999999999967</v>
      </c>
      <c r="BZ9" s="29">
        <v>726.23999999999751</v>
      </c>
      <c r="CA9" s="157">
        <v>4.3800000000000008</v>
      </c>
      <c r="CB9" s="157">
        <v>1015.0399999999968</v>
      </c>
      <c r="CC9" s="29">
        <v>1015.0399999999968</v>
      </c>
      <c r="CD9" s="29">
        <v>0</v>
      </c>
      <c r="CE9" s="29">
        <v>150</v>
      </c>
      <c r="CF9" s="29">
        <v>23346</v>
      </c>
      <c r="CG9" s="29">
        <v>0</v>
      </c>
      <c r="CH9" s="29">
        <v>23346</v>
      </c>
      <c r="CI9" s="29">
        <v>0.12000000000000001</v>
      </c>
      <c r="CJ9" s="29">
        <v>381.17999999999893</v>
      </c>
      <c r="CK9" s="25">
        <v>0</v>
      </c>
      <c r="CL9" s="25">
        <v>0</v>
      </c>
      <c r="CM9" s="29">
        <v>638.11999999999819</v>
      </c>
      <c r="CN9" s="25">
        <v>0</v>
      </c>
      <c r="CO9" s="25">
        <v>0.12000000000000001</v>
      </c>
      <c r="CP9" s="25">
        <v>0</v>
      </c>
      <c r="CQ9" s="25">
        <v>8034</v>
      </c>
      <c r="CR9" s="25">
        <v>0</v>
      </c>
      <c r="CS9" s="25">
        <v>0</v>
      </c>
      <c r="CT9" s="25">
        <v>14918</v>
      </c>
      <c r="CU9" s="25">
        <v>0</v>
      </c>
      <c r="CV9" s="25">
        <v>544</v>
      </c>
      <c r="CW9" s="25">
        <v>0</v>
      </c>
      <c r="CX9" s="33">
        <v>8034</v>
      </c>
      <c r="CY9" s="33">
        <v>14918</v>
      </c>
      <c r="CZ9" s="33">
        <v>0</v>
      </c>
      <c r="DA9" s="33">
        <v>544</v>
      </c>
      <c r="DB9" s="161">
        <v>0</v>
      </c>
      <c r="DC9" s="33">
        <v>0</v>
      </c>
      <c r="DD9" s="33">
        <v>0</v>
      </c>
      <c r="DE9" s="33">
        <v>0</v>
      </c>
      <c r="DF9" s="154">
        <v>381.17999999999898</v>
      </c>
      <c r="DG9" s="154">
        <v>638.11999999999807</v>
      </c>
      <c r="DH9" s="154">
        <v>0</v>
      </c>
      <c r="DI9" s="154">
        <v>0.12000000000000001</v>
      </c>
      <c r="DJ9" s="154">
        <v>0</v>
      </c>
      <c r="DK9" s="154">
        <v>0</v>
      </c>
      <c r="DL9" s="154">
        <v>0</v>
      </c>
      <c r="DM9" s="154">
        <v>0</v>
      </c>
      <c r="DN9" s="25">
        <v>396500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X9" s="25" t="s">
        <v>26</v>
      </c>
      <c r="DY9" s="25" t="s">
        <v>115</v>
      </c>
      <c r="ED9" s="156">
        <v>43777</v>
      </c>
      <c r="EE9" s="25">
        <v>381.17999999999898</v>
      </c>
      <c r="EF9" s="25">
        <v>638.11999999999807</v>
      </c>
      <c r="EG9" s="25">
        <v>0</v>
      </c>
      <c r="EH9" s="25">
        <v>0.12000000000000001</v>
      </c>
    </row>
    <row r="10" spans="1:138" x14ac:dyDescent="0.25">
      <c r="A10" s="25" t="s">
        <v>66</v>
      </c>
      <c r="B10" s="25" t="s">
        <v>61</v>
      </c>
      <c r="C10" s="156">
        <v>43778</v>
      </c>
      <c r="D10" s="156">
        <v>43778</v>
      </c>
      <c r="E10" s="25" t="s">
        <v>126</v>
      </c>
      <c r="F10" s="25" t="s">
        <v>127</v>
      </c>
      <c r="G10" s="29">
        <v>7722.8799999999956</v>
      </c>
      <c r="H10" s="29">
        <v>0</v>
      </c>
      <c r="I10" s="29">
        <v>560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590</v>
      </c>
      <c r="W10" s="29">
        <v>0</v>
      </c>
      <c r="X10" s="29">
        <v>0</v>
      </c>
      <c r="Y10" s="29">
        <v>30688</v>
      </c>
      <c r="Z10" s="29">
        <v>216457</v>
      </c>
      <c r="AA10" s="29">
        <v>94751</v>
      </c>
      <c r="AB10" s="29">
        <v>3483</v>
      </c>
      <c r="AC10" s="29">
        <v>3.6321226849999999E-2</v>
      </c>
      <c r="AD10" s="29">
        <v>1.6399999999999998E-2</v>
      </c>
      <c r="AE10" s="29">
        <v>99.936402340000001</v>
      </c>
      <c r="AF10" s="29">
        <v>0</v>
      </c>
      <c r="AG10" s="29">
        <v>75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520</v>
      </c>
      <c r="AN10" s="29">
        <v>119</v>
      </c>
      <c r="AO10" s="29">
        <v>83</v>
      </c>
      <c r="AP10" s="29">
        <v>107</v>
      </c>
      <c r="AQ10" s="29">
        <v>1229</v>
      </c>
      <c r="AR10" s="29">
        <v>254</v>
      </c>
      <c r="AS10" s="29">
        <v>523</v>
      </c>
      <c r="AT10" s="29">
        <v>9766</v>
      </c>
      <c r="AU10" s="29">
        <v>21878</v>
      </c>
      <c r="AV10" s="29">
        <v>604</v>
      </c>
      <c r="AW10" s="29">
        <v>10724</v>
      </c>
      <c r="AX10" s="29">
        <v>20316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49.57</v>
      </c>
      <c r="BW10" s="29">
        <v>0</v>
      </c>
      <c r="BX10" s="29">
        <v>0</v>
      </c>
      <c r="BY10" s="29">
        <v>346.33999999999895</v>
      </c>
      <c r="BZ10" s="29">
        <v>813.01999999999805</v>
      </c>
      <c r="CA10" s="157">
        <v>10.28</v>
      </c>
      <c r="CB10" s="157">
        <v>1149.0799999999965</v>
      </c>
      <c r="CC10" s="29">
        <v>1149.0799999999965</v>
      </c>
      <c r="CD10" s="29">
        <v>0</v>
      </c>
      <c r="CE10" s="29">
        <v>314</v>
      </c>
      <c r="CF10" s="29">
        <v>31330</v>
      </c>
      <c r="CG10" s="29">
        <v>0</v>
      </c>
      <c r="CH10" s="29">
        <v>31330</v>
      </c>
      <c r="CI10" s="29">
        <v>0.18000000000000002</v>
      </c>
      <c r="CJ10" s="29">
        <v>413.21999999999895</v>
      </c>
      <c r="CK10" s="25">
        <v>0</v>
      </c>
      <c r="CL10" s="25">
        <v>0</v>
      </c>
      <c r="CM10" s="29">
        <v>745.9599999999981</v>
      </c>
      <c r="CN10" s="25">
        <v>0</v>
      </c>
      <c r="CO10" s="25">
        <v>0.18000000000000002</v>
      </c>
      <c r="CP10" s="25">
        <v>0</v>
      </c>
      <c r="CQ10" s="25">
        <v>10724</v>
      </c>
      <c r="CR10" s="25">
        <v>0</v>
      </c>
      <c r="CS10" s="25">
        <v>0</v>
      </c>
      <c r="CT10" s="25">
        <v>20316</v>
      </c>
      <c r="CU10" s="25">
        <v>0</v>
      </c>
      <c r="CV10" s="25">
        <v>604</v>
      </c>
      <c r="CW10" s="25">
        <v>0</v>
      </c>
      <c r="CX10" s="33">
        <v>10724</v>
      </c>
      <c r="CY10" s="33">
        <v>20316</v>
      </c>
      <c r="CZ10" s="33">
        <v>0</v>
      </c>
      <c r="DA10" s="33">
        <v>604</v>
      </c>
      <c r="DB10" s="161">
        <v>0</v>
      </c>
      <c r="DC10" s="33">
        <v>0</v>
      </c>
      <c r="DD10" s="33">
        <v>0</v>
      </c>
      <c r="DE10" s="33">
        <v>0</v>
      </c>
      <c r="DF10" s="154">
        <v>413.21999999999889</v>
      </c>
      <c r="DG10" s="154">
        <v>745.9599999999981</v>
      </c>
      <c r="DH10" s="154">
        <v>0</v>
      </c>
      <c r="DI10" s="154">
        <v>0.18000000000000002</v>
      </c>
      <c r="DJ10" s="154">
        <v>0</v>
      </c>
      <c r="DK10" s="154">
        <v>0</v>
      </c>
      <c r="DL10" s="154">
        <v>0</v>
      </c>
      <c r="DM10" s="154">
        <v>0</v>
      </c>
      <c r="DN10" s="25">
        <v>345379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X10" s="25" t="s">
        <v>18</v>
      </c>
      <c r="DY10" s="25" t="s">
        <v>116</v>
      </c>
      <c r="ED10" s="156">
        <v>43778</v>
      </c>
      <c r="EE10" s="25">
        <v>413.21999999999889</v>
      </c>
      <c r="EF10" s="25">
        <v>745.9599999999981</v>
      </c>
      <c r="EG10" s="25">
        <v>0</v>
      </c>
      <c r="EH10" s="25">
        <v>0.18000000000000002</v>
      </c>
    </row>
    <row r="11" spans="1:138" x14ac:dyDescent="0.25">
      <c r="A11" s="25" t="s">
        <v>66</v>
      </c>
      <c r="B11" s="25" t="s">
        <v>61</v>
      </c>
      <c r="C11" s="156">
        <v>43779</v>
      </c>
      <c r="D11" s="156">
        <v>43779</v>
      </c>
      <c r="E11" s="25" t="s">
        <v>126</v>
      </c>
      <c r="F11" s="25" t="s">
        <v>127</v>
      </c>
      <c r="G11" s="29">
        <v>4272.5299999999943</v>
      </c>
      <c r="H11" s="29">
        <v>0</v>
      </c>
      <c r="I11" s="29">
        <v>543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870</v>
      </c>
      <c r="W11" s="29">
        <v>0</v>
      </c>
      <c r="X11" s="29">
        <v>0</v>
      </c>
      <c r="Y11" s="29">
        <v>30479</v>
      </c>
      <c r="Z11" s="29">
        <v>178491</v>
      </c>
      <c r="AA11" s="29">
        <v>114019</v>
      </c>
      <c r="AB11" s="29">
        <v>3553</v>
      </c>
      <c r="AC11" s="29">
        <v>3.6321226849999999E-2</v>
      </c>
      <c r="AD11" s="29">
        <v>1.6399999999999998E-2</v>
      </c>
      <c r="AE11" s="29">
        <v>99.936402340000001</v>
      </c>
      <c r="AF11" s="29">
        <v>0</v>
      </c>
      <c r="AG11" s="29">
        <v>68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599</v>
      </c>
      <c r="AN11" s="29">
        <v>135</v>
      </c>
      <c r="AO11" s="29">
        <v>0</v>
      </c>
      <c r="AP11" s="29">
        <v>108</v>
      </c>
      <c r="AQ11" s="29">
        <v>0</v>
      </c>
      <c r="AR11" s="29">
        <v>317</v>
      </c>
      <c r="AS11" s="29">
        <v>406</v>
      </c>
      <c r="AT11" s="29">
        <v>7814</v>
      </c>
      <c r="AU11" s="29">
        <v>14392</v>
      </c>
      <c r="AV11" s="29">
        <v>826</v>
      </c>
      <c r="AW11" s="29">
        <v>6862</v>
      </c>
      <c r="AX11" s="29">
        <v>14518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57.71</v>
      </c>
      <c r="BW11" s="29">
        <v>0</v>
      </c>
      <c r="BX11" s="29">
        <v>0</v>
      </c>
      <c r="BY11" s="29">
        <v>284.7799999999994</v>
      </c>
      <c r="BZ11" s="29">
        <v>593.8799999999984</v>
      </c>
      <c r="CA11" s="157">
        <v>10.879999999999999</v>
      </c>
      <c r="CB11" s="157">
        <v>867.77999999999747</v>
      </c>
      <c r="CC11" s="29">
        <v>867.77999999999747</v>
      </c>
      <c r="CD11" s="29">
        <v>0</v>
      </c>
      <c r="CE11" s="29">
        <v>332</v>
      </c>
      <c r="CF11" s="29">
        <v>21874</v>
      </c>
      <c r="CG11" s="29">
        <v>0</v>
      </c>
      <c r="CH11" s="29">
        <v>21874</v>
      </c>
      <c r="CI11" s="29">
        <v>9.9999999999999992E-2</v>
      </c>
      <c r="CJ11" s="29">
        <v>251.91999999999931</v>
      </c>
      <c r="CK11" s="25">
        <v>0</v>
      </c>
      <c r="CL11" s="25">
        <v>0</v>
      </c>
      <c r="CM11" s="29">
        <v>626.63999999999839</v>
      </c>
      <c r="CN11" s="25">
        <v>0</v>
      </c>
      <c r="CO11" s="25">
        <v>9.9999999999999992E-2</v>
      </c>
      <c r="CP11" s="25">
        <v>0</v>
      </c>
      <c r="CQ11" s="25">
        <v>6862</v>
      </c>
      <c r="CR11" s="25">
        <v>0</v>
      </c>
      <c r="CS11" s="25">
        <v>0</v>
      </c>
      <c r="CT11" s="25">
        <v>14518</v>
      </c>
      <c r="CU11" s="25">
        <v>0</v>
      </c>
      <c r="CV11" s="25">
        <v>826</v>
      </c>
      <c r="CW11" s="25">
        <v>0</v>
      </c>
      <c r="CX11" s="33">
        <v>6862</v>
      </c>
      <c r="CY11" s="33">
        <v>14518</v>
      </c>
      <c r="CZ11" s="33">
        <v>0</v>
      </c>
      <c r="DA11" s="33">
        <v>826</v>
      </c>
      <c r="DB11" s="161">
        <v>0</v>
      </c>
      <c r="DC11" s="33">
        <v>0</v>
      </c>
      <c r="DD11" s="33">
        <v>0</v>
      </c>
      <c r="DE11" s="33">
        <v>0</v>
      </c>
      <c r="DF11" s="154">
        <v>251.91999999999925</v>
      </c>
      <c r="DG11" s="154">
        <v>626.63999999999839</v>
      </c>
      <c r="DH11" s="154">
        <v>0</v>
      </c>
      <c r="DI11" s="154">
        <v>9.9999999999999992E-2</v>
      </c>
      <c r="DJ11" s="154">
        <v>0</v>
      </c>
      <c r="DK11" s="154">
        <v>0</v>
      </c>
      <c r="DL11" s="154">
        <v>0</v>
      </c>
      <c r="DM11" s="154">
        <v>0</v>
      </c>
      <c r="DN11" s="25">
        <v>326542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X11" s="25" t="s">
        <v>149</v>
      </c>
      <c r="DY11" s="25" t="s">
        <v>151</v>
      </c>
      <c r="ED11" s="156">
        <v>43779</v>
      </c>
      <c r="EE11" s="25">
        <v>251.91999999999925</v>
      </c>
      <c r="EF11" s="25">
        <v>626.63999999999839</v>
      </c>
      <c r="EG11" s="25">
        <v>0</v>
      </c>
      <c r="EH11" s="25">
        <v>9.9999999999999992E-2</v>
      </c>
    </row>
    <row r="12" spans="1:138" x14ac:dyDescent="0.25">
      <c r="A12" s="25" t="s">
        <v>66</v>
      </c>
      <c r="B12" s="25" t="s">
        <v>61</v>
      </c>
      <c r="C12" s="156">
        <v>43780</v>
      </c>
      <c r="D12" s="156">
        <v>43780</v>
      </c>
      <c r="E12" s="25" t="s">
        <v>126</v>
      </c>
      <c r="F12" s="25" t="s">
        <v>127</v>
      </c>
      <c r="G12" s="29">
        <v>3459.8899999999958</v>
      </c>
      <c r="H12" s="29">
        <v>0</v>
      </c>
      <c r="I12" s="29">
        <v>608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1175</v>
      </c>
      <c r="W12" s="29">
        <v>0</v>
      </c>
      <c r="X12" s="29">
        <v>0</v>
      </c>
      <c r="Y12" s="29">
        <v>28567</v>
      </c>
      <c r="Z12" s="29">
        <v>156380</v>
      </c>
      <c r="AA12" s="29">
        <v>162186</v>
      </c>
      <c r="AB12" s="29">
        <v>2353</v>
      </c>
      <c r="AC12" s="29">
        <v>3.6321226849999999E-2</v>
      </c>
      <c r="AD12" s="29">
        <v>1.6399999999999998E-2</v>
      </c>
      <c r="AE12" s="29">
        <v>99.936402340000001</v>
      </c>
      <c r="AF12" s="29">
        <v>0</v>
      </c>
      <c r="AG12" s="29">
        <v>68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755</v>
      </c>
      <c r="AN12" s="29">
        <v>174</v>
      </c>
      <c r="AO12" s="29">
        <v>82</v>
      </c>
      <c r="AP12" s="29">
        <v>104</v>
      </c>
      <c r="AQ12" s="29">
        <v>1281</v>
      </c>
      <c r="AR12" s="29">
        <v>245</v>
      </c>
      <c r="AS12" s="29">
        <v>401</v>
      </c>
      <c r="AT12" s="29">
        <v>9904</v>
      </c>
      <c r="AU12" s="29">
        <v>20018</v>
      </c>
      <c r="AV12" s="29">
        <v>838</v>
      </c>
      <c r="AW12" s="29">
        <v>10552</v>
      </c>
      <c r="AX12" s="29">
        <v>18532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63.91</v>
      </c>
      <c r="BW12" s="29">
        <v>0</v>
      </c>
      <c r="BX12" s="29">
        <v>0</v>
      </c>
      <c r="BY12" s="29">
        <v>317.1599999999994</v>
      </c>
      <c r="BZ12" s="29">
        <v>654.89999999999782</v>
      </c>
      <c r="CA12" s="157">
        <v>14.920000000000002</v>
      </c>
      <c r="CB12" s="157">
        <v>957.13999999999714</v>
      </c>
      <c r="CC12" s="29">
        <v>957.13999999999714</v>
      </c>
      <c r="CD12" s="29">
        <v>0</v>
      </c>
      <c r="CE12" s="29">
        <v>322</v>
      </c>
      <c r="CF12" s="29">
        <v>29600</v>
      </c>
      <c r="CG12" s="29">
        <v>0</v>
      </c>
      <c r="CH12" s="29">
        <v>29600</v>
      </c>
      <c r="CI12" s="29">
        <v>0.04</v>
      </c>
      <c r="CJ12" s="29">
        <v>329.21999999999906</v>
      </c>
      <c r="CK12" s="25">
        <v>0</v>
      </c>
      <c r="CL12" s="25">
        <v>0</v>
      </c>
      <c r="CM12" s="29">
        <v>642.79999999999825</v>
      </c>
      <c r="CN12" s="25">
        <v>0</v>
      </c>
      <c r="CO12" s="25">
        <v>0.04</v>
      </c>
      <c r="CP12" s="25">
        <v>0</v>
      </c>
      <c r="CQ12" s="25">
        <v>10552</v>
      </c>
      <c r="CR12" s="25">
        <v>0</v>
      </c>
      <c r="CS12" s="25">
        <v>0</v>
      </c>
      <c r="CT12" s="25">
        <v>18532</v>
      </c>
      <c r="CU12" s="25">
        <v>0</v>
      </c>
      <c r="CV12" s="25">
        <v>838</v>
      </c>
      <c r="CW12" s="25">
        <v>0</v>
      </c>
      <c r="CX12" s="33">
        <v>10552</v>
      </c>
      <c r="CY12" s="33">
        <v>18532</v>
      </c>
      <c r="CZ12" s="33">
        <v>0</v>
      </c>
      <c r="DA12" s="33">
        <v>838</v>
      </c>
      <c r="DB12" s="161">
        <v>0</v>
      </c>
      <c r="DC12" s="33">
        <v>0</v>
      </c>
      <c r="DD12" s="33">
        <v>0</v>
      </c>
      <c r="DE12" s="33">
        <v>0</v>
      </c>
      <c r="DF12" s="154">
        <v>329.219999999999</v>
      </c>
      <c r="DG12" s="154">
        <v>642.79999999999802</v>
      </c>
      <c r="DH12" s="154">
        <v>0</v>
      </c>
      <c r="DI12" s="154">
        <v>0.04</v>
      </c>
      <c r="DJ12" s="154">
        <v>0</v>
      </c>
      <c r="DK12" s="154">
        <v>0</v>
      </c>
      <c r="DL12" s="154">
        <v>0</v>
      </c>
      <c r="DM12" s="154">
        <v>0</v>
      </c>
      <c r="DN12" s="25">
        <v>349486</v>
      </c>
      <c r="DO12" s="25">
        <v>0</v>
      </c>
      <c r="DP12" s="25">
        <v>0</v>
      </c>
      <c r="DQ12" s="25">
        <v>0</v>
      </c>
      <c r="DR12" s="25">
        <v>0</v>
      </c>
      <c r="DS12" s="25">
        <v>0</v>
      </c>
      <c r="DX12" s="25" t="s">
        <v>150</v>
      </c>
      <c r="DY12" s="25" t="s">
        <v>152</v>
      </c>
      <c r="ED12" s="156">
        <v>43780</v>
      </c>
      <c r="EE12" s="25">
        <v>329.219999999999</v>
      </c>
      <c r="EF12" s="25">
        <v>642.79999999999802</v>
      </c>
      <c r="EG12" s="25">
        <v>0</v>
      </c>
      <c r="EH12" s="25">
        <v>0.04</v>
      </c>
    </row>
    <row r="13" spans="1:138" x14ac:dyDescent="0.25">
      <c r="A13" s="25" t="s">
        <v>66</v>
      </c>
      <c r="B13" s="25" t="s">
        <v>61</v>
      </c>
      <c r="C13" s="156">
        <v>43781</v>
      </c>
      <c r="D13" s="156">
        <v>43781</v>
      </c>
      <c r="E13" s="25" t="s">
        <v>126</v>
      </c>
      <c r="F13" s="25" t="s">
        <v>127</v>
      </c>
      <c r="G13" s="29">
        <v>4104.1699999999964</v>
      </c>
      <c r="H13" s="29">
        <v>0</v>
      </c>
      <c r="I13" s="29">
        <v>552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723</v>
      </c>
      <c r="W13" s="29">
        <v>0</v>
      </c>
      <c r="X13" s="29">
        <v>0</v>
      </c>
      <c r="Y13" s="29">
        <v>32755</v>
      </c>
      <c r="Z13" s="29">
        <v>145566</v>
      </c>
      <c r="AA13" s="29">
        <v>143756</v>
      </c>
      <c r="AB13" s="29">
        <v>2913</v>
      </c>
      <c r="AC13" s="29">
        <v>3.6321226849999999E-2</v>
      </c>
      <c r="AD13" s="29">
        <v>1.6399999999999998E-2</v>
      </c>
      <c r="AE13" s="29">
        <v>99.936402340000001</v>
      </c>
      <c r="AF13" s="29">
        <v>0</v>
      </c>
      <c r="AG13" s="29">
        <v>68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77</v>
      </c>
      <c r="AP13" s="29">
        <v>112</v>
      </c>
      <c r="AQ13" s="29">
        <v>0</v>
      </c>
      <c r="AR13" s="29">
        <v>305</v>
      </c>
      <c r="AS13" s="29">
        <v>518</v>
      </c>
      <c r="AT13" s="29">
        <v>9512</v>
      </c>
      <c r="AU13" s="29">
        <v>18434</v>
      </c>
      <c r="AV13" s="29">
        <v>642</v>
      </c>
      <c r="AW13" s="29">
        <v>10940</v>
      </c>
      <c r="AX13" s="29">
        <v>16364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81.33</v>
      </c>
      <c r="BW13" s="29">
        <v>0</v>
      </c>
      <c r="BX13" s="29">
        <v>0</v>
      </c>
      <c r="BY13" s="29">
        <v>288.79999999999939</v>
      </c>
      <c r="BZ13" s="29">
        <v>584.69999999999811</v>
      </c>
      <c r="CA13" s="157">
        <v>19.679999999999978</v>
      </c>
      <c r="CB13" s="157">
        <v>853.81999999999744</v>
      </c>
      <c r="CC13" s="29">
        <v>853.81999999999744</v>
      </c>
      <c r="CD13" s="29">
        <v>0</v>
      </c>
      <c r="CE13" s="29">
        <v>580</v>
      </c>
      <c r="CF13" s="29">
        <v>27366</v>
      </c>
      <c r="CG13" s="29">
        <v>0</v>
      </c>
      <c r="CH13" s="29">
        <v>27366</v>
      </c>
      <c r="CI13" s="29">
        <v>0.08</v>
      </c>
      <c r="CJ13" s="29">
        <v>310.85999999999888</v>
      </c>
      <c r="CK13" s="25">
        <v>0</v>
      </c>
      <c r="CL13" s="25">
        <v>0</v>
      </c>
      <c r="CM13" s="29">
        <v>562.55999999999835</v>
      </c>
      <c r="CN13" s="25">
        <v>0</v>
      </c>
      <c r="CO13" s="25">
        <v>0.08</v>
      </c>
      <c r="CP13" s="37">
        <v>0</v>
      </c>
      <c r="CQ13" s="25">
        <v>10940</v>
      </c>
      <c r="CR13" s="25">
        <v>0</v>
      </c>
      <c r="CS13" s="25">
        <v>0</v>
      </c>
      <c r="CT13" s="25">
        <v>16364</v>
      </c>
      <c r="CU13" s="25">
        <v>0</v>
      </c>
      <c r="CV13" s="25">
        <v>642</v>
      </c>
      <c r="CW13" s="25">
        <v>0</v>
      </c>
      <c r="CX13" s="33">
        <v>10940</v>
      </c>
      <c r="CY13" s="33">
        <v>16364</v>
      </c>
      <c r="CZ13" s="33">
        <v>0</v>
      </c>
      <c r="DA13" s="33">
        <v>642</v>
      </c>
      <c r="DB13" s="161">
        <v>0</v>
      </c>
      <c r="DC13" s="33">
        <v>0</v>
      </c>
      <c r="DD13" s="33">
        <v>0</v>
      </c>
      <c r="DE13" s="33">
        <v>0</v>
      </c>
      <c r="DF13" s="154">
        <v>310.85999999999893</v>
      </c>
      <c r="DG13" s="154">
        <v>562.55999999999835</v>
      </c>
      <c r="DH13" s="154">
        <v>0</v>
      </c>
      <c r="DI13" s="154">
        <v>0.08</v>
      </c>
      <c r="DJ13" s="154">
        <v>0</v>
      </c>
      <c r="DK13" s="154">
        <v>0</v>
      </c>
      <c r="DL13" s="154">
        <v>0</v>
      </c>
      <c r="DM13" s="154">
        <v>0</v>
      </c>
      <c r="DN13" s="25">
        <v>324990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X13" s="25" t="s">
        <v>204</v>
      </c>
      <c r="DY13" s="25" t="s">
        <v>207</v>
      </c>
      <c r="ED13" s="156">
        <v>43781</v>
      </c>
      <c r="EE13" s="25">
        <v>310.85999999999893</v>
      </c>
      <c r="EF13" s="25">
        <v>562.55999999999835</v>
      </c>
      <c r="EG13" s="25">
        <v>0</v>
      </c>
      <c r="EH13" s="25">
        <v>0.08</v>
      </c>
    </row>
    <row r="14" spans="1:138" x14ac:dyDescent="0.25">
      <c r="A14" s="25" t="s">
        <v>66</v>
      </c>
      <c r="B14" s="25" t="s">
        <v>61</v>
      </c>
      <c r="C14" s="156">
        <v>43782</v>
      </c>
      <c r="D14" s="156">
        <v>43782</v>
      </c>
      <c r="E14" s="25" t="s">
        <v>126</v>
      </c>
      <c r="F14" s="25" t="s">
        <v>127</v>
      </c>
      <c r="G14" s="29">
        <v>4336.0799999999945</v>
      </c>
      <c r="H14" s="29">
        <v>0</v>
      </c>
      <c r="I14" s="29">
        <v>494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620</v>
      </c>
      <c r="W14" s="29">
        <v>0</v>
      </c>
      <c r="X14" s="29">
        <v>0</v>
      </c>
      <c r="Y14" s="29">
        <v>34880</v>
      </c>
      <c r="Z14" s="29">
        <v>165107</v>
      </c>
      <c r="AA14" s="29">
        <v>118512</v>
      </c>
      <c r="AB14" s="29">
        <v>3079</v>
      </c>
      <c r="AC14" s="29">
        <v>3.6321226849999999E-2</v>
      </c>
      <c r="AD14" s="29">
        <v>1.6399999999999998E-2</v>
      </c>
      <c r="AE14" s="29">
        <v>99.936402340000001</v>
      </c>
      <c r="AF14" s="29">
        <v>0</v>
      </c>
      <c r="AG14" s="29">
        <v>68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584</v>
      </c>
      <c r="AN14" s="29">
        <v>124</v>
      </c>
      <c r="AO14" s="29">
        <v>79</v>
      </c>
      <c r="AP14" s="29">
        <v>124</v>
      </c>
      <c r="AQ14" s="29">
        <v>1159</v>
      </c>
      <c r="AR14" s="29">
        <v>230</v>
      </c>
      <c r="AS14" s="29">
        <v>556</v>
      </c>
      <c r="AT14" s="29">
        <v>4250</v>
      </c>
      <c r="AU14" s="29">
        <v>12002</v>
      </c>
      <c r="AV14" s="29">
        <v>726</v>
      </c>
      <c r="AW14" s="29">
        <v>5058</v>
      </c>
      <c r="AX14" s="29">
        <v>10468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59.75</v>
      </c>
      <c r="BW14" s="29">
        <v>0</v>
      </c>
      <c r="BX14" s="29">
        <v>0</v>
      </c>
      <c r="BY14" s="29">
        <v>132.2199999999996</v>
      </c>
      <c r="BZ14" s="29">
        <v>493.89999999999878</v>
      </c>
      <c r="CA14" s="157">
        <v>1.86</v>
      </c>
      <c r="CB14" s="157">
        <v>624.25999999999806</v>
      </c>
      <c r="CC14" s="29">
        <v>624.25999999999806</v>
      </c>
      <c r="CD14" s="29">
        <v>0</v>
      </c>
      <c r="CE14" s="29">
        <v>94</v>
      </c>
      <c r="CF14" s="29">
        <v>16158</v>
      </c>
      <c r="CG14" s="29">
        <v>0</v>
      </c>
      <c r="CH14" s="29">
        <v>16158</v>
      </c>
      <c r="CI14" s="29">
        <v>0.08</v>
      </c>
      <c r="CJ14" s="29">
        <v>195.33999999999955</v>
      </c>
      <c r="CK14" s="25">
        <v>0</v>
      </c>
      <c r="CL14" s="25">
        <v>0</v>
      </c>
      <c r="CM14" s="29">
        <v>430.69999999999879</v>
      </c>
      <c r="CN14" s="25">
        <v>0</v>
      </c>
      <c r="CO14" s="25">
        <v>0.08</v>
      </c>
      <c r="CP14" s="37">
        <v>0</v>
      </c>
      <c r="CQ14" s="25">
        <v>5058</v>
      </c>
      <c r="CR14" s="25">
        <v>0</v>
      </c>
      <c r="CS14" s="25">
        <v>0</v>
      </c>
      <c r="CT14" s="25">
        <v>10468</v>
      </c>
      <c r="CU14" s="25">
        <v>0</v>
      </c>
      <c r="CV14" s="25">
        <v>726</v>
      </c>
      <c r="CW14" s="25">
        <v>0</v>
      </c>
      <c r="CX14" s="33">
        <v>5058</v>
      </c>
      <c r="CY14" s="33">
        <v>10468</v>
      </c>
      <c r="CZ14" s="33">
        <v>0</v>
      </c>
      <c r="DA14" s="33">
        <v>726</v>
      </c>
      <c r="DB14" s="161">
        <v>0</v>
      </c>
      <c r="DC14" s="33">
        <v>0</v>
      </c>
      <c r="DD14" s="33">
        <v>0</v>
      </c>
      <c r="DE14" s="33">
        <v>0</v>
      </c>
      <c r="DF14" s="154">
        <v>195.33999999999955</v>
      </c>
      <c r="DG14" s="154">
        <v>430.69999999999862</v>
      </c>
      <c r="DH14" s="154">
        <v>0</v>
      </c>
      <c r="DI14" s="154">
        <v>0.08</v>
      </c>
      <c r="DJ14" s="154">
        <v>0</v>
      </c>
      <c r="DK14" s="154">
        <v>0</v>
      </c>
      <c r="DL14" s="154">
        <v>0</v>
      </c>
      <c r="DM14" s="154">
        <v>0</v>
      </c>
      <c r="DN14" s="25">
        <v>321578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X14" s="25" t="s">
        <v>205</v>
      </c>
      <c r="DY14" s="25" t="s">
        <v>208</v>
      </c>
      <c r="ED14" s="156">
        <v>43782</v>
      </c>
      <c r="EE14" s="25">
        <v>195.33999999999955</v>
      </c>
      <c r="EF14" s="25">
        <v>430.69999999999862</v>
      </c>
      <c r="EG14" s="25">
        <v>0</v>
      </c>
      <c r="EH14" s="25">
        <v>0.08</v>
      </c>
    </row>
    <row r="15" spans="1:138" x14ac:dyDescent="0.25">
      <c r="A15" s="25" t="s">
        <v>66</v>
      </c>
      <c r="B15" s="25" t="s">
        <v>61</v>
      </c>
      <c r="C15" s="156">
        <v>43783</v>
      </c>
      <c r="D15" s="156">
        <v>43783</v>
      </c>
      <c r="E15" s="25" t="s">
        <v>126</v>
      </c>
      <c r="F15" s="25" t="s">
        <v>127</v>
      </c>
      <c r="G15" s="29">
        <v>5489.3499999999949</v>
      </c>
      <c r="H15" s="29">
        <v>0</v>
      </c>
      <c r="I15" s="29">
        <v>521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595</v>
      </c>
      <c r="W15" s="29">
        <v>0</v>
      </c>
      <c r="X15" s="29">
        <v>0</v>
      </c>
      <c r="Y15" s="29">
        <v>32966</v>
      </c>
      <c r="Z15" s="29">
        <v>170203</v>
      </c>
      <c r="AA15" s="29">
        <v>108246</v>
      </c>
      <c r="AB15" s="29">
        <v>3441</v>
      </c>
      <c r="AC15" s="29">
        <v>3.6321226849999999E-2</v>
      </c>
      <c r="AD15" s="29">
        <v>1.6399999999999998E-2</v>
      </c>
      <c r="AE15" s="29">
        <v>99.936402340000001</v>
      </c>
      <c r="AF15" s="29">
        <v>0</v>
      </c>
      <c r="AG15" s="29">
        <v>68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457</v>
      </c>
      <c r="AN15" s="29">
        <v>101</v>
      </c>
      <c r="AO15" s="29">
        <v>79</v>
      </c>
      <c r="AP15" s="29">
        <v>136</v>
      </c>
      <c r="AQ15" s="29">
        <v>1226</v>
      </c>
      <c r="AR15" s="29">
        <v>237</v>
      </c>
      <c r="AS15" s="29">
        <v>480</v>
      </c>
      <c r="AT15" s="29">
        <v>3362</v>
      </c>
      <c r="AU15" s="29">
        <v>10222</v>
      </c>
      <c r="AV15" s="29">
        <v>616</v>
      </c>
      <c r="AW15" s="29">
        <v>4862</v>
      </c>
      <c r="AX15" s="29">
        <v>8106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68.02</v>
      </c>
      <c r="BW15" s="29">
        <v>0</v>
      </c>
      <c r="BX15" s="29">
        <v>0</v>
      </c>
      <c r="BY15" s="29">
        <v>106.83999999999968</v>
      </c>
      <c r="BZ15" s="29">
        <v>462.41999999999837</v>
      </c>
      <c r="CA15" s="157">
        <v>1.8599999999999999</v>
      </c>
      <c r="CB15" s="157">
        <v>567.39999999999782</v>
      </c>
      <c r="CC15" s="29">
        <v>567.39999999999782</v>
      </c>
      <c r="CD15" s="29">
        <v>0</v>
      </c>
      <c r="CE15" s="29">
        <v>98</v>
      </c>
      <c r="CF15" s="29">
        <v>13486</v>
      </c>
      <c r="CG15" s="29">
        <v>0</v>
      </c>
      <c r="CH15" s="29">
        <v>13486</v>
      </c>
      <c r="CI15" s="29">
        <v>6.0000000000000005E-2</v>
      </c>
      <c r="CJ15" s="29">
        <v>196.8799999999992</v>
      </c>
      <c r="CK15" s="25">
        <v>0</v>
      </c>
      <c r="CL15" s="25">
        <v>0</v>
      </c>
      <c r="CM15" s="29">
        <v>372.31999999999897</v>
      </c>
      <c r="CN15" s="25">
        <v>0</v>
      </c>
      <c r="CO15" s="25">
        <v>6.0000000000000005E-2</v>
      </c>
      <c r="CP15" s="25">
        <v>0</v>
      </c>
      <c r="CQ15" s="25">
        <v>4862</v>
      </c>
      <c r="CR15" s="25">
        <v>0</v>
      </c>
      <c r="CS15" s="25">
        <v>0</v>
      </c>
      <c r="CT15" s="25">
        <v>8106</v>
      </c>
      <c r="CU15" s="25">
        <v>0</v>
      </c>
      <c r="CV15" s="25">
        <v>616</v>
      </c>
      <c r="CW15" s="25">
        <v>0</v>
      </c>
      <c r="CX15" s="33">
        <v>4862</v>
      </c>
      <c r="CY15" s="33">
        <v>8106</v>
      </c>
      <c r="CZ15" s="33">
        <v>0</v>
      </c>
      <c r="DA15" s="33">
        <v>616</v>
      </c>
      <c r="DB15" s="161">
        <v>0</v>
      </c>
      <c r="DC15" s="33">
        <v>0</v>
      </c>
      <c r="DD15" s="33">
        <v>0</v>
      </c>
      <c r="DE15" s="33">
        <v>0</v>
      </c>
      <c r="DF15" s="154">
        <v>196.8799999999992</v>
      </c>
      <c r="DG15" s="154">
        <v>372.31999999999891</v>
      </c>
      <c r="DH15" s="154">
        <v>0</v>
      </c>
      <c r="DI15" s="154">
        <v>6.0000000000000005E-2</v>
      </c>
      <c r="DJ15" s="154">
        <v>0</v>
      </c>
      <c r="DK15" s="154">
        <v>0</v>
      </c>
      <c r="DL15" s="154">
        <v>0</v>
      </c>
      <c r="DM15" s="154">
        <v>0</v>
      </c>
      <c r="DN15" s="25">
        <v>314856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X15" s="25" t="s">
        <v>206</v>
      </c>
      <c r="DY15" s="25" t="s">
        <v>209</v>
      </c>
      <c r="ED15" s="156">
        <v>43783</v>
      </c>
      <c r="EE15" s="25">
        <v>196.8799999999992</v>
      </c>
      <c r="EF15" s="25">
        <v>372.31999999999891</v>
      </c>
      <c r="EG15" s="25">
        <v>0</v>
      </c>
      <c r="EH15" s="25">
        <v>6.0000000000000005E-2</v>
      </c>
    </row>
    <row r="16" spans="1:138" x14ac:dyDescent="0.25">
      <c r="A16" s="25" t="s">
        <v>66</v>
      </c>
      <c r="B16" s="25" t="s">
        <v>61</v>
      </c>
      <c r="C16" s="156">
        <v>43784</v>
      </c>
      <c r="D16" s="156">
        <v>43784</v>
      </c>
      <c r="E16" s="25" t="s">
        <v>126</v>
      </c>
      <c r="F16" s="25" t="s">
        <v>127</v>
      </c>
      <c r="G16" s="29">
        <v>10728.109999999991</v>
      </c>
      <c r="H16" s="29">
        <v>0</v>
      </c>
      <c r="I16" s="29">
        <v>505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846</v>
      </c>
      <c r="W16" s="29">
        <v>0</v>
      </c>
      <c r="X16" s="29">
        <v>0</v>
      </c>
      <c r="Y16" s="29">
        <v>41106</v>
      </c>
      <c r="Z16" s="29">
        <v>188084</v>
      </c>
      <c r="AA16" s="29">
        <v>97703</v>
      </c>
      <c r="AB16" s="29">
        <v>3231</v>
      </c>
      <c r="AC16" s="29">
        <v>3.6321226849999999E-2</v>
      </c>
      <c r="AD16" s="29">
        <v>1.6399999999999998E-2</v>
      </c>
      <c r="AE16" s="29">
        <v>99.936402340000001</v>
      </c>
      <c r="AF16" s="29">
        <v>0</v>
      </c>
      <c r="AG16" s="29">
        <v>68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83</v>
      </c>
      <c r="AP16" s="29">
        <v>142</v>
      </c>
      <c r="AQ16" s="29">
        <v>1114</v>
      </c>
      <c r="AR16" s="29">
        <v>225</v>
      </c>
      <c r="AS16" s="29">
        <v>389</v>
      </c>
      <c r="AT16" s="29">
        <v>6458</v>
      </c>
      <c r="AU16" s="29">
        <v>14288</v>
      </c>
      <c r="AV16" s="29">
        <v>672</v>
      </c>
      <c r="AW16" s="29">
        <v>9098</v>
      </c>
      <c r="AX16" s="29">
        <v>10976</v>
      </c>
      <c r="AY16" s="29">
        <v>1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60.03</v>
      </c>
      <c r="BW16" s="29">
        <v>0</v>
      </c>
      <c r="BX16" s="29">
        <v>0</v>
      </c>
      <c r="BY16" s="29">
        <v>235.6599999999996</v>
      </c>
      <c r="BZ16" s="29">
        <v>711.21999999999798</v>
      </c>
      <c r="CA16" s="157">
        <v>52.779999999999973</v>
      </c>
      <c r="CB16" s="157">
        <v>894.09999999999729</v>
      </c>
      <c r="CC16" s="29">
        <v>894.09999999999729</v>
      </c>
      <c r="CD16" s="29">
        <v>0</v>
      </c>
      <c r="CE16" s="29">
        <v>1018</v>
      </c>
      <c r="CF16" s="29">
        <v>19728</v>
      </c>
      <c r="CG16" s="29">
        <v>0</v>
      </c>
      <c r="CH16" s="29">
        <v>19728</v>
      </c>
      <c r="CI16" s="29">
        <v>0.18000000000000002</v>
      </c>
      <c r="CJ16" s="29">
        <v>402.07999999999896</v>
      </c>
      <c r="CK16" s="25">
        <v>0</v>
      </c>
      <c r="CL16" s="25">
        <v>0</v>
      </c>
      <c r="CM16" s="29">
        <v>544.61999999999887</v>
      </c>
      <c r="CN16" s="25">
        <v>0</v>
      </c>
      <c r="CO16" s="25">
        <v>0.18000000000000002</v>
      </c>
      <c r="CP16" s="25">
        <v>0</v>
      </c>
      <c r="CQ16" s="25">
        <v>9098</v>
      </c>
      <c r="CR16" s="25">
        <v>0</v>
      </c>
      <c r="CS16" s="25">
        <v>0</v>
      </c>
      <c r="CT16" s="25">
        <v>10976</v>
      </c>
      <c r="CU16" s="25">
        <v>0</v>
      </c>
      <c r="CV16" s="25">
        <v>672</v>
      </c>
      <c r="CW16" s="25">
        <v>0</v>
      </c>
      <c r="CX16" s="33">
        <v>9098</v>
      </c>
      <c r="CY16" s="33">
        <v>10976</v>
      </c>
      <c r="CZ16" s="33">
        <v>0</v>
      </c>
      <c r="DA16" s="33">
        <v>672</v>
      </c>
      <c r="DB16" s="161">
        <v>0</v>
      </c>
      <c r="DC16" s="33">
        <v>0</v>
      </c>
      <c r="DD16" s="33">
        <v>0</v>
      </c>
      <c r="DE16" s="33">
        <v>0</v>
      </c>
      <c r="DF16" s="154">
        <v>402.07999999999885</v>
      </c>
      <c r="DG16" s="154">
        <v>544.61999999999887</v>
      </c>
      <c r="DH16" s="154">
        <v>0</v>
      </c>
      <c r="DI16" s="154">
        <v>0.18000000000000002</v>
      </c>
      <c r="DJ16" s="154">
        <v>0</v>
      </c>
      <c r="DK16" s="154">
        <v>0</v>
      </c>
      <c r="DL16" s="154">
        <v>0</v>
      </c>
      <c r="DM16" s="154">
        <v>0</v>
      </c>
      <c r="DN16" s="25">
        <v>330124</v>
      </c>
      <c r="DO16" s="25">
        <v>0</v>
      </c>
      <c r="DP16" s="25">
        <v>0</v>
      </c>
      <c r="DQ16" s="25">
        <v>0</v>
      </c>
      <c r="DR16" s="25">
        <v>0</v>
      </c>
      <c r="DS16" s="25">
        <v>0</v>
      </c>
      <c r="DX16" s="25" t="s">
        <v>23</v>
      </c>
      <c r="DY16" s="25" t="s">
        <v>117</v>
      </c>
      <c r="ED16" s="156">
        <v>43784</v>
      </c>
      <c r="EE16" s="25">
        <v>402.07999999999885</v>
      </c>
      <c r="EF16" s="25">
        <v>544.61999999999887</v>
      </c>
      <c r="EG16" s="25">
        <v>0</v>
      </c>
      <c r="EH16" s="25">
        <v>0.18000000000000002</v>
      </c>
    </row>
    <row r="17" spans="1:138" x14ac:dyDescent="0.25">
      <c r="A17" s="25" t="s">
        <v>66</v>
      </c>
      <c r="B17" s="25" t="s">
        <v>61</v>
      </c>
      <c r="C17" s="156">
        <v>43785</v>
      </c>
      <c r="D17" s="156">
        <v>43785</v>
      </c>
      <c r="E17" s="25" t="s">
        <v>126</v>
      </c>
      <c r="F17" s="25" t="s">
        <v>127</v>
      </c>
      <c r="G17" s="29">
        <v>7610.1099999999942</v>
      </c>
      <c r="H17" s="29">
        <v>0</v>
      </c>
      <c r="I17" s="29">
        <v>615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822</v>
      </c>
      <c r="W17" s="29">
        <v>0</v>
      </c>
      <c r="X17" s="29">
        <v>0</v>
      </c>
      <c r="Y17" s="29">
        <v>34739</v>
      </c>
      <c r="Z17" s="29">
        <v>206678</v>
      </c>
      <c r="AA17" s="29">
        <v>92843</v>
      </c>
      <c r="AB17" s="29">
        <v>4938</v>
      </c>
      <c r="AC17" s="29">
        <v>3.6321226849999999E-2</v>
      </c>
      <c r="AD17" s="29">
        <v>1.6399999999999998E-2</v>
      </c>
      <c r="AE17" s="29">
        <v>99.936402340000001</v>
      </c>
      <c r="AF17" s="29">
        <v>0</v>
      </c>
      <c r="AG17" s="29">
        <v>68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438</v>
      </c>
      <c r="AN17" s="29">
        <v>100</v>
      </c>
      <c r="AO17" s="29">
        <v>81</v>
      </c>
      <c r="AP17" s="29">
        <v>144</v>
      </c>
      <c r="AQ17" s="29">
        <v>1295</v>
      </c>
      <c r="AR17" s="29">
        <v>259</v>
      </c>
      <c r="AS17" s="29">
        <v>479</v>
      </c>
      <c r="AT17" s="29">
        <v>6608</v>
      </c>
      <c r="AU17" s="29">
        <v>15682</v>
      </c>
      <c r="AV17" s="29">
        <v>364</v>
      </c>
      <c r="AW17" s="29">
        <v>10054</v>
      </c>
      <c r="AX17" s="29">
        <v>11872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67.180000000000007</v>
      </c>
      <c r="BW17" s="29">
        <v>0</v>
      </c>
      <c r="BX17" s="29">
        <v>0</v>
      </c>
      <c r="BY17" s="29">
        <v>225.87999999999943</v>
      </c>
      <c r="BZ17" s="29">
        <v>625.47999999999797</v>
      </c>
      <c r="CA17" s="157">
        <v>212.2799999999994</v>
      </c>
      <c r="CB17" s="157">
        <v>639.07999999999799</v>
      </c>
      <c r="CC17" s="29">
        <v>639.07999999999799</v>
      </c>
      <c r="CD17" s="29">
        <v>0</v>
      </c>
      <c r="CE17" s="29">
        <v>4296</v>
      </c>
      <c r="CF17" s="29">
        <v>17994</v>
      </c>
      <c r="CG17" s="29">
        <v>0</v>
      </c>
      <c r="CH17" s="29">
        <v>17994</v>
      </c>
      <c r="CI17" s="29">
        <v>0.14000000000000001</v>
      </c>
      <c r="CJ17" s="29">
        <v>365.039999999999</v>
      </c>
      <c r="CK17" s="25">
        <v>0</v>
      </c>
      <c r="CL17" s="25">
        <v>0</v>
      </c>
      <c r="CM17" s="29">
        <v>486.1799999999987</v>
      </c>
      <c r="CN17" s="25">
        <v>0</v>
      </c>
      <c r="CO17" s="25">
        <v>0.14000000000000001</v>
      </c>
      <c r="CP17" s="25">
        <v>0</v>
      </c>
      <c r="CQ17" s="25">
        <v>10054</v>
      </c>
      <c r="CR17" s="25">
        <v>0</v>
      </c>
      <c r="CS17" s="25">
        <v>0</v>
      </c>
      <c r="CT17" s="25">
        <v>11872</v>
      </c>
      <c r="CU17" s="25">
        <v>0</v>
      </c>
      <c r="CV17" s="25">
        <v>364</v>
      </c>
      <c r="CW17" s="25">
        <v>0</v>
      </c>
      <c r="CX17" s="33">
        <v>10054</v>
      </c>
      <c r="CY17" s="33">
        <v>11872</v>
      </c>
      <c r="CZ17" s="33">
        <v>0</v>
      </c>
      <c r="DA17" s="33">
        <v>364</v>
      </c>
      <c r="DB17" s="161">
        <v>0</v>
      </c>
      <c r="DC17" s="33">
        <v>0</v>
      </c>
      <c r="DD17" s="33">
        <v>0</v>
      </c>
      <c r="DE17" s="33">
        <v>0</v>
      </c>
      <c r="DF17" s="154">
        <v>365.039999999999</v>
      </c>
      <c r="DG17" s="154">
        <v>486.17999999999864</v>
      </c>
      <c r="DH17" s="154">
        <v>0</v>
      </c>
      <c r="DI17" s="154">
        <v>0.13999999999999999</v>
      </c>
      <c r="DJ17" s="154">
        <v>0</v>
      </c>
      <c r="DK17" s="154">
        <v>0</v>
      </c>
      <c r="DL17" s="154">
        <v>0</v>
      </c>
      <c r="DM17" s="154">
        <v>0</v>
      </c>
      <c r="DN17" s="25">
        <v>339198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X17" s="25" t="s">
        <v>16</v>
      </c>
      <c r="DY17" s="25" t="s">
        <v>118</v>
      </c>
      <c r="ED17" s="156">
        <v>43785</v>
      </c>
      <c r="EE17" s="25">
        <v>365.039999999999</v>
      </c>
      <c r="EF17" s="25">
        <v>486.17999999999864</v>
      </c>
      <c r="EG17" s="25">
        <v>0</v>
      </c>
      <c r="EH17" s="25">
        <v>0.13999999999999999</v>
      </c>
    </row>
    <row r="18" spans="1:138" x14ac:dyDescent="0.25">
      <c r="A18" s="25" t="s">
        <v>66</v>
      </c>
      <c r="B18" s="25" t="s">
        <v>61</v>
      </c>
      <c r="C18" s="156">
        <v>43786</v>
      </c>
      <c r="D18" s="156">
        <v>43786</v>
      </c>
      <c r="E18" s="25" t="s">
        <v>126</v>
      </c>
      <c r="F18" s="25" t="s">
        <v>127</v>
      </c>
      <c r="G18" s="29">
        <v>5320.2599999999939</v>
      </c>
      <c r="H18" s="29">
        <v>0</v>
      </c>
      <c r="I18" s="29">
        <v>579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951</v>
      </c>
      <c r="W18" s="29">
        <v>0</v>
      </c>
      <c r="X18" s="29">
        <v>0</v>
      </c>
      <c r="Y18" s="29">
        <v>40354</v>
      </c>
      <c r="Z18" s="29">
        <v>216046</v>
      </c>
      <c r="AA18" s="29">
        <v>91580</v>
      </c>
      <c r="AB18" s="29">
        <v>6074</v>
      </c>
      <c r="AC18" s="29">
        <v>3.6321226849999999E-2</v>
      </c>
      <c r="AD18" s="29">
        <v>1.6399999999999998E-2</v>
      </c>
      <c r="AE18" s="29">
        <v>99.936402340000001</v>
      </c>
      <c r="AF18" s="29">
        <v>0</v>
      </c>
      <c r="AG18" s="29">
        <v>67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538</v>
      </c>
      <c r="AN18" s="29">
        <v>124</v>
      </c>
      <c r="AO18" s="29">
        <v>76</v>
      </c>
      <c r="AP18" s="29">
        <v>140</v>
      </c>
      <c r="AQ18" s="29">
        <v>0</v>
      </c>
      <c r="AR18" s="29">
        <v>350</v>
      </c>
      <c r="AS18" s="29">
        <v>839</v>
      </c>
      <c r="AT18" s="29">
        <v>5146</v>
      </c>
      <c r="AU18" s="29">
        <v>12672</v>
      </c>
      <c r="AV18" s="29">
        <v>446</v>
      </c>
      <c r="AW18" s="29">
        <v>7530</v>
      </c>
      <c r="AX18" s="29">
        <v>9842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58.68</v>
      </c>
      <c r="BW18" s="29">
        <v>0</v>
      </c>
      <c r="BX18" s="29">
        <v>0</v>
      </c>
      <c r="BY18" s="29">
        <v>209.89999999999964</v>
      </c>
      <c r="BZ18" s="29">
        <v>580.11999999999853</v>
      </c>
      <c r="CA18" s="157">
        <v>191.81999999999942</v>
      </c>
      <c r="CB18" s="157">
        <v>598.19999999999879</v>
      </c>
      <c r="CC18" s="29">
        <v>598.19999999999879</v>
      </c>
      <c r="CD18" s="29">
        <v>0</v>
      </c>
      <c r="CE18" s="29">
        <v>3412</v>
      </c>
      <c r="CF18" s="29">
        <v>14406</v>
      </c>
      <c r="CG18" s="29">
        <v>0</v>
      </c>
      <c r="CH18" s="29">
        <v>14406</v>
      </c>
      <c r="CI18" s="29">
        <v>9.9999999999999992E-2</v>
      </c>
      <c r="CJ18" s="29">
        <v>342.53999999999945</v>
      </c>
      <c r="CK18" s="25">
        <v>0</v>
      </c>
      <c r="CL18" s="25">
        <v>0</v>
      </c>
      <c r="CM18" s="29">
        <v>447.37999999999869</v>
      </c>
      <c r="CN18" s="25">
        <v>0</v>
      </c>
      <c r="CO18" s="25">
        <v>9.9999999999999992E-2</v>
      </c>
      <c r="CP18" s="25">
        <v>0</v>
      </c>
      <c r="CQ18" s="25">
        <v>7530</v>
      </c>
      <c r="CR18" s="25">
        <v>0</v>
      </c>
      <c r="CS18" s="25">
        <v>0</v>
      </c>
      <c r="CT18" s="25">
        <v>9842</v>
      </c>
      <c r="CU18" s="25">
        <v>0</v>
      </c>
      <c r="CV18" s="25">
        <v>446</v>
      </c>
      <c r="CW18" s="25">
        <v>0</v>
      </c>
      <c r="CX18" s="33">
        <v>7530</v>
      </c>
      <c r="CY18" s="33">
        <v>9842</v>
      </c>
      <c r="CZ18" s="33">
        <v>0</v>
      </c>
      <c r="DA18" s="33">
        <v>446</v>
      </c>
      <c r="DB18" s="161">
        <v>0</v>
      </c>
      <c r="DC18" s="33">
        <v>0</v>
      </c>
      <c r="DD18" s="33">
        <v>0</v>
      </c>
      <c r="DE18" s="33">
        <v>0</v>
      </c>
      <c r="DF18" s="154">
        <v>342.53999999999934</v>
      </c>
      <c r="DG18" s="154">
        <v>447.37999999999863</v>
      </c>
      <c r="DH18" s="154">
        <v>0</v>
      </c>
      <c r="DI18" s="154">
        <v>9.9999999999999992E-2</v>
      </c>
      <c r="DJ18" s="154">
        <v>0</v>
      </c>
      <c r="DK18" s="154">
        <v>0</v>
      </c>
      <c r="DL18" s="154">
        <v>0</v>
      </c>
      <c r="DM18" s="154">
        <v>0</v>
      </c>
      <c r="DN18" s="25">
        <v>354054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X18" s="25" t="s">
        <v>24</v>
      </c>
      <c r="DY18" s="25" t="s">
        <v>119</v>
      </c>
      <c r="ED18" s="156">
        <v>43786</v>
      </c>
      <c r="EE18" s="25">
        <v>342.53999999999934</v>
      </c>
      <c r="EF18" s="25">
        <v>447.37999999999863</v>
      </c>
      <c r="EG18" s="25">
        <v>0</v>
      </c>
      <c r="EH18" s="25">
        <v>9.9999999999999992E-2</v>
      </c>
    </row>
    <row r="19" spans="1:138" x14ac:dyDescent="0.25">
      <c r="A19" s="25" t="s">
        <v>66</v>
      </c>
      <c r="B19" s="25" t="s">
        <v>61</v>
      </c>
      <c r="C19" s="156">
        <v>43787</v>
      </c>
      <c r="D19" s="156">
        <v>43787</v>
      </c>
      <c r="E19" s="25" t="s">
        <v>126</v>
      </c>
      <c r="F19" s="25" t="s">
        <v>127</v>
      </c>
      <c r="G19" s="29">
        <v>5713.9599999999955</v>
      </c>
      <c r="H19" s="29">
        <v>0</v>
      </c>
      <c r="I19" s="29">
        <v>419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826</v>
      </c>
      <c r="W19" s="29">
        <v>0</v>
      </c>
      <c r="X19" s="29">
        <v>0</v>
      </c>
      <c r="Y19" s="29">
        <v>27368</v>
      </c>
      <c r="Z19" s="29">
        <v>155205</v>
      </c>
      <c r="AA19" s="29">
        <v>93566</v>
      </c>
      <c r="AB19" s="29">
        <v>5498</v>
      </c>
      <c r="AC19" s="29">
        <v>3.6321226849999999E-2</v>
      </c>
      <c r="AD19" s="29">
        <v>1.6399999999999998E-2</v>
      </c>
      <c r="AE19" s="29">
        <v>99.936402340000001</v>
      </c>
      <c r="AF19" s="29">
        <v>0</v>
      </c>
      <c r="AG19" s="29">
        <v>67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673</v>
      </c>
      <c r="AN19" s="29">
        <v>156</v>
      </c>
      <c r="AO19" s="29">
        <v>76</v>
      </c>
      <c r="AP19" s="29">
        <v>141</v>
      </c>
      <c r="AQ19" s="29">
        <v>1037</v>
      </c>
      <c r="AR19" s="29">
        <v>195</v>
      </c>
      <c r="AS19" s="29">
        <v>602</v>
      </c>
      <c r="AT19" s="29">
        <v>4568</v>
      </c>
      <c r="AU19" s="29">
        <v>13496</v>
      </c>
      <c r="AV19" s="29">
        <v>480</v>
      </c>
      <c r="AW19" s="29">
        <v>7440</v>
      </c>
      <c r="AX19" s="29">
        <v>10144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62.76</v>
      </c>
      <c r="BW19" s="29">
        <v>0</v>
      </c>
      <c r="BX19" s="29">
        <v>0</v>
      </c>
      <c r="BY19" s="29">
        <v>154.09999999999954</v>
      </c>
      <c r="BZ19" s="29">
        <v>632.1799999999987</v>
      </c>
      <c r="CA19" s="157">
        <v>157.55999999999935</v>
      </c>
      <c r="CB19" s="157">
        <v>628.71999999999855</v>
      </c>
      <c r="CC19" s="29">
        <v>628.71999999999855</v>
      </c>
      <c r="CD19" s="29">
        <v>0</v>
      </c>
      <c r="CE19" s="29">
        <v>3414</v>
      </c>
      <c r="CF19" s="29">
        <v>14650</v>
      </c>
      <c r="CG19" s="29">
        <v>0</v>
      </c>
      <c r="CH19" s="29">
        <v>14650</v>
      </c>
      <c r="CI19" s="29">
        <v>0.12</v>
      </c>
      <c r="CJ19" s="29">
        <v>319.55999999999921</v>
      </c>
      <c r="CK19" s="25">
        <v>0</v>
      </c>
      <c r="CL19" s="25">
        <v>0</v>
      </c>
      <c r="CM19" s="29">
        <v>466.59999999999877</v>
      </c>
      <c r="CN19" s="25">
        <v>0</v>
      </c>
      <c r="CO19" s="25">
        <v>0.12</v>
      </c>
      <c r="CP19" s="25">
        <v>0</v>
      </c>
      <c r="CQ19" s="25">
        <v>7440</v>
      </c>
      <c r="CR19" s="25">
        <v>0</v>
      </c>
      <c r="CS19" s="25">
        <v>0</v>
      </c>
      <c r="CT19" s="25">
        <v>10144</v>
      </c>
      <c r="CU19" s="25">
        <v>0</v>
      </c>
      <c r="CV19" s="25">
        <v>480</v>
      </c>
      <c r="CW19" s="25">
        <v>0</v>
      </c>
      <c r="CX19" s="33">
        <v>7440</v>
      </c>
      <c r="CY19" s="33">
        <v>10144</v>
      </c>
      <c r="CZ19" s="33">
        <v>0</v>
      </c>
      <c r="DA19" s="33">
        <v>480</v>
      </c>
      <c r="DB19" s="161">
        <v>0</v>
      </c>
      <c r="DC19" s="33">
        <v>0</v>
      </c>
      <c r="DD19" s="33">
        <v>0</v>
      </c>
      <c r="DE19" s="33">
        <v>0</v>
      </c>
      <c r="DF19" s="154">
        <v>319.55999999999921</v>
      </c>
      <c r="DG19" s="154">
        <v>466.59999999999889</v>
      </c>
      <c r="DH19" s="154">
        <v>0</v>
      </c>
      <c r="DI19" s="154">
        <v>0.12</v>
      </c>
      <c r="DJ19" s="154">
        <v>0</v>
      </c>
      <c r="DK19" s="154">
        <v>0</v>
      </c>
      <c r="DL19" s="154">
        <v>0</v>
      </c>
      <c r="DM19" s="154">
        <v>0</v>
      </c>
      <c r="DN19" s="25">
        <v>281637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X19" s="25" t="s">
        <v>28</v>
      </c>
      <c r="DY19" s="25" t="s">
        <v>120</v>
      </c>
      <c r="ED19" s="156">
        <v>43787</v>
      </c>
      <c r="EE19" s="25">
        <v>319.55999999999921</v>
      </c>
      <c r="EF19" s="25">
        <v>466.59999999999889</v>
      </c>
      <c r="EG19" s="25">
        <v>0</v>
      </c>
      <c r="EH19" s="25">
        <v>0.12</v>
      </c>
    </row>
    <row r="20" spans="1:138" x14ac:dyDescent="0.25">
      <c r="A20" s="25" t="s">
        <v>66</v>
      </c>
      <c r="B20" s="25" t="s">
        <v>61</v>
      </c>
      <c r="C20" s="156">
        <v>43788</v>
      </c>
      <c r="D20" s="156">
        <v>43788</v>
      </c>
      <c r="E20" s="25" t="s">
        <v>126</v>
      </c>
      <c r="F20" s="25" t="s">
        <v>127</v>
      </c>
      <c r="G20" s="29">
        <v>6855.4999999999936</v>
      </c>
      <c r="H20" s="29">
        <v>0</v>
      </c>
      <c r="I20" s="29">
        <v>405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949</v>
      </c>
      <c r="W20" s="29">
        <v>0</v>
      </c>
      <c r="X20" s="29">
        <v>0</v>
      </c>
      <c r="Y20" s="29">
        <v>30720</v>
      </c>
      <c r="Z20" s="29">
        <v>141193</v>
      </c>
      <c r="AA20" s="29">
        <v>81797</v>
      </c>
      <c r="AB20" s="29">
        <v>5243</v>
      </c>
      <c r="AC20" s="29">
        <v>3.6321226849999999E-2</v>
      </c>
      <c r="AD20" s="29">
        <v>1.6399999999999998E-2</v>
      </c>
      <c r="AE20" s="29">
        <v>99.936402340000001</v>
      </c>
      <c r="AF20" s="29">
        <v>0</v>
      </c>
      <c r="AG20" s="29">
        <v>67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629</v>
      </c>
      <c r="AN20" s="29">
        <v>144</v>
      </c>
      <c r="AO20" s="29">
        <v>74</v>
      </c>
      <c r="AP20" s="29">
        <v>146</v>
      </c>
      <c r="AQ20" s="29">
        <v>1315</v>
      </c>
      <c r="AR20" s="29">
        <v>258</v>
      </c>
      <c r="AS20" s="29">
        <v>551</v>
      </c>
      <c r="AT20" s="29">
        <v>4784</v>
      </c>
      <c r="AU20" s="29">
        <v>13366</v>
      </c>
      <c r="AV20" s="29">
        <v>420</v>
      </c>
      <c r="AW20" s="29">
        <v>6862</v>
      </c>
      <c r="AX20" s="29">
        <v>10868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61.39</v>
      </c>
      <c r="BW20" s="29">
        <v>0</v>
      </c>
      <c r="BX20" s="29">
        <v>0</v>
      </c>
      <c r="BY20" s="29">
        <v>170.81999999999957</v>
      </c>
      <c r="BZ20" s="29">
        <v>611.29999999999859</v>
      </c>
      <c r="CA20" s="157">
        <v>133.29999999999959</v>
      </c>
      <c r="CB20" s="157">
        <v>648.81999999999812</v>
      </c>
      <c r="CC20" s="29">
        <v>648.81999999999812</v>
      </c>
      <c r="CD20" s="29">
        <v>0</v>
      </c>
      <c r="CE20" s="29">
        <v>3378</v>
      </c>
      <c r="CF20" s="29">
        <v>14772</v>
      </c>
      <c r="CG20" s="29">
        <v>0</v>
      </c>
      <c r="CH20" s="29">
        <v>14772</v>
      </c>
      <c r="CI20" s="29">
        <v>0.22</v>
      </c>
      <c r="CJ20" s="29">
        <v>311.07999999999907</v>
      </c>
      <c r="CK20" s="25">
        <v>0</v>
      </c>
      <c r="CL20" s="25">
        <v>0</v>
      </c>
      <c r="CM20" s="29">
        <v>470.81999999999869</v>
      </c>
      <c r="CN20" s="25">
        <v>0</v>
      </c>
      <c r="CO20" s="25">
        <v>0.22</v>
      </c>
      <c r="CP20" s="25">
        <v>0</v>
      </c>
      <c r="CQ20" s="25">
        <v>6862</v>
      </c>
      <c r="CR20" s="25">
        <v>0</v>
      </c>
      <c r="CS20" s="25">
        <v>0</v>
      </c>
      <c r="CT20" s="25">
        <v>10868</v>
      </c>
      <c r="CU20" s="25">
        <v>0</v>
      </c>
      <c r="CV20" s="25">
        <v>420</v>
      </c>
      <c r="CW20" s="25">
        <v>0</v>
      </c>
      <c r="CX20" s="33">
        <v>6862</v>
      </c>
      <c r="CY20" s="33">
        <v>10868</v>
      </c>
      <c r="CZ20" s="33">
        <v>0</v>
      </c>
      <c r="DA20" s="33">
        <v>420</v>
      </c>
      <c r="DB20" s="161">
        <v>0</v>
      </c>
      <c r="DC20" s="33">
        <v>0</v>
      </c>
      <c r="DD20" s="33">
        <v>0</v>
      </c>
      <c r="DE20" s="33">
        <v>0</v>
      </c>
      <c r="DF20" s="154">
        <v>311.07999999999913</v>
      </c>
      <c r="DG20" s="154">
        <v>470.81999999999869</v>
      </c>
      <c r="DH20" s="154">
        <v>0</v>
      </c>
      <c r="DI20" s="154">
        <v>0.22</v>
      </c>
      <c r="DJ20" s="154">
        <v>0</v>
      </c>
      <c r="DK20" s="154">
        <v>0</v>
      </c>
      <c r="DL20" s="154">
        <v>0</v>
      </c>
      <c r="DM20" s="154">
        <v>0</v>
      </c>
      <c r="DN20" s="25">
        <v>258953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X20" s="25" t="s">
        <v>31</v>
      </c>
      <c r="ED20" s="156">
        <v>43788</v>
      </c>
      <c r="EE20" s="25">
        <v>311.07999999999913</v>
      </c>
      <c r="EF20" s="25">
        <v>470.81999999999869</v>
      </c>
      <c r="EG20" s="25">
        <v>0</v>
      </c>
      <c r="EH20" s="25">
        <v>0.22</v>
      </c>
    </row>
    <row r="21" spans="1:138" x14ac:dyDescent="0.25">
      <c r="A21" s="25" t="s">
        <v>66</v>
      </c>
      <c r="B21" s="25" t="s">
        <v>61</v>
      </c>
      <c r="C21" s="156">
        <v>43789</v>
      </c>
      <c r="D21" s="156">
        <v>43789</v>
      </c>
      <c r="E21" s="25" t="s">
        <v>126</v>
      </c>
      <c r="F21" s="25" t="s">
        <v>127</v>
      </c>
      <c r="G21" s="29">
        <v>6414.6999999999889</v>
      </c>
      <c r="H21" s="29">
        <v>0</v>
      </c>
      <c r="I21" s="29">
        <v>471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1003</v>
      </c>
      <c r="W21" s="29">
        <v>0</v>
      </c>
      <c r="X21" s="29">
        <v>0</v>
      </c>
      <c r="Y21" s="29">
        <v>40689</v>
      </c>
      <c r="Z21" s="29">
        <v>167135</v>
      </c>
      <c r="AA21" s="29">
        <v>85828</v>
      </c>
      <c r="AB21" s="29">
        <v>5257</v>
      </c>
      <c r="AC21" s="29">
        <v>3.6321226849999999E-2</v>
      </c>
      <c r="AD21" s="29">
        <v>1.6399999999999998E-2</v>
      </c>
      <c r="AE21" s="29">
        <v>99.936402340000001</v>
      </c>
      <c r="AF21" s="29">
        <v>0</v>
      </c>
      <c r="AG21" s="29">
        <v>67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896</v>
      </c>
      <c r="AN21" s="29">
        <v>202</v>
      </c>
      <c r="AO21" s="29">
        <v>75</v>
      </c>
      <c r="AP21" s="29">
        <v>144</v>
      </c>
      <c r="AQ21" s="29">
        <v>1359</v>
      </c>
      <c r="AR21" s="29">
        <v>263</v>
      </c>
      <c r="AS21" s="29">
        <v>502</v>
      </c>
      <c r="AT21" s="29">
        <v>4688</v>
      </c>
      <c r="AU21" s="29">
        <v>11728</v>
      </c>
      <c r="AV21" s="29">
        <v>560</v>
      </c>
      <c r="AW21" s="29">
        <v>5040</v>
      </c>
      <c r="AX21" s="29">
        <v>10816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62.72</v>
      </c>
      <c r="BW21" s="29">
        <v>0</v>
      </c>
      <c r="BX21" s="29">
        <v>0</v>
      </c>
      <c r="BY21" s="29">
        <v>185.6599999999994</v>
      </c>
      <c r="BZ21" s="29">
        <v>571.95999999999901</v>
      </c>
      <c r="CA21" s="157">
        <v>90.919999999999575</v>
      </c>
      <c r="CB21" s="157">
        <v>666.69999999999879</v>
      </c>
      <c r="CC21" s="29">
        <v>666.69999999999879</v>
      </c>
      <c r="CD21" s="29">
        <v>0</v>
      </c>
      <c r="CE21" s="29">
        <v>1792</v>
      </c>
      <c r="CF21" s="29">
        <v>14624</v>
      </c>
      <c r="CG21" s="29">
        <v>0</v>
      </c>
      <c r="CH21" s="29">
        <v>14624</v>
      </c>
      <c r="CI21" s="29">
        <v>0.18000000000000002</v>
      </c>
      <c r="CJ21" s="29">
        <v>254.97999999999939</v>
      </c>
      <c r="CK21" s="25">
        <v>0</v>
      </c>
      <c r="CL21" s="25">
        <v>0</v>
      </c>
      <c r="CM21" s="29">
        <v>502.45999999999856</v>
      </c>
      <c r="CN21" s="25">
        <v>0</v>
      </c>
      <c r="CO21" s="25">
        <v>0.18000000000000002</v>
      </c>
      <c r="CP21" s="25">
        <v>0</v>
      </c>
      <c r="CQ21" s="25">
        <v>5040</v>
      </c>
      <c r="CR21" s="25">
        <v>0</v>
      </c>
      <c r="CS21" s="25">
        <v>0</v>
      </c>
      <c r="CT21" s="25">
        <v>10816</v>
      </c>
      <c r="CU21" s="25">
        <v>0</v>
      </c>
      <c r="CV21" s="25">
        <v>560</v>
      </c>
      <c r="CW21" s="25">
        <v>0</v>
      </c>
      <c r="CX21" s="33">
        <v>5040</v>
      </c>
      <c r="CY21" s="33">
        <v>10816</v>
      </c>
      <c r="CZ21" s="33">
        <v>0</v>
      </c>
      <c r="DA21" s="33">
        <v>560</v>
      </c>
      <c r="DB21" s="161">
        <v>0</v>
      </c>
      <c r="DC21" s="33">
        <v>0</v>
      </c>
      <c r="DD21" s="33">
        <v>0</v>
      </c>
      <c r="DE21" s="33">
        <v>0</v>
      </c>
      <c r="DF21" s="154">
        <v>254.97999999999945</v>
      </c>
      <c r="DG21" s="154">
        <v>502.45999999999862</v>
      </c>
      <c r="DH21" s="154">
        <v>0</v>
      </c>
      <c r="DI21" s="154">
        <v>0.18000000000000002</v>
      </c>
      <c r="DJ21" s="154">
        <v>0</v>
      </c>
      <c r="DK21" s="154">
        <v>0</v>
      </c>
      <c r="DL21" s="154">
        <v>0</v>
      </c>
      <c r="DM21" s="154">
        <v>0</v>
      </c>
      <c r="DN21" s="25">
        <v>298909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X21" s="25" t="s">
        <v>15</v>
      </c>
      <c r="ED21" s="156">
        <v>43789</v>
      </c>
      <c r="EE21" s="25">
        <v>254.97999999999945</v>
      </c>
      <c r="EF21" s="25">
        <v>502.45999999999862</v>
      </c>
      <c r="EG21" s="25">
        <v>0</v>
      </c>
      <c r="EH21" s="25">
        <v>0.18000000000000002</v>
      </c>
    </row>
    <row r="22" spans="1:138" x14ac:dyDescent="0.25">
      <c r="A22" s="25" t="s">
        <v>66</v>
      </c>
      <c r="B22" s="25" t="s">
        <v>61</v>
      </c>
      <c r="C22" s="156">
        <v>43790</v>
      </c>
      <c r="D22" s="156">
        <v>43790</v>
      </c>
      <c r="E22" s="25" t="s">
        <v>126</v>
      </c>
      <c r="F22" s="25" t="s">
        <v>127</v>
      </c>
      <c r="G22" s="29">
        <v>5173.2399999999952</v>
      </c>
      <c r="H22" s="29">
        <v>0</v>
      </c>
      <c r="I22" s="29">
        <v>466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976</v>
      </c>
      <c r="W22" s="29">
        <v>0</v>
      </c>
      <c r="X22" s="29">
        <v>0</v>
      </c>
      <c r="Y22" s="29">
        <v>33022</v>
      </c>
      <c r="Z22" s="29">
        <v>218500</v>
      </c>
      <c r="AA22" s="29">
        <v>86627</v>
      </c>
      <c r="AB22" s="29">
        <v>4504</v>
      </c>
      <c r="AC22" s="29">
        <v>3.6321226849999999E-2</v>
      </c>
      <c r="AD22" s="29">
        <v>1.6399999999999998E-2</v>
      </c>
      <c r="AE22" s="29">
        <v>99.936402340000001</v>
      </c>
      <c r="AF22" s="29">
        <v>0</v>
      </c>
      <c r="AG22" s="29">
        <v>67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75</v>
      </c>
      <c r="AP22" s="29">
        <v>146</v>
      </c>
      <c r="AQ22" s="29">
        <v>888</v>
      </c>
      <c r="AR22" s="29">
        <v>172</v>
      </c>
      <c r="AS22" s="29">
        <v>488</v>
      </c>
      <c r="AT22" s="29">
        <v>6854</v>
      </c>
      <c r="AU22" s="29">
        <v>14586</v>
      </c>
      <c r="AV22" s="29">
        <v>580</v>
      </c>
      <c r="AW22" s="29">
        <v>6700</v>
      </c>
      <c r="AX22" s="29">
        <v>14160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68.150000000000006</v>
      </c>
      <c r="BW22" s="29">
        <v>0</v>
      </c>
      <c r="BX22" s="29">
        <v>0</v>
      </c>
      <c r="BY22" s="29">
        <v>249.4999999999996</v>
      </c>
      <c r="BZ22" s="29">
        <v>701.07999999999856</v>
      </c>
      <c r="CA22" s="157">
        <v>83.639999999999802</v>
      </c>
      <c r="CB22" s="157">
        <v>866.93999999999789</v>
      </c>
      <c r="CC22" s="29">
        <v>866.93999999999789</v>
      </c>
      <c r="CD22" s="29">
        <v>0</v>
      </c>
      <c r="CE22" s="29">
        <v>1802</v>
      </c>
      <c r="CF22" s="29">
        <v>19638</v>
      </c>
      <c r="CG22" s="29">
        <v>0</v>
      </c>
      <c r="CH22" s="29">
        <v>19638</v>
      </c>
      <c r="CI22" s="29">
        <v>0.04</v>
      </c>
      <c r="CJ22" s="29">
        <v>345.65999999999923</v>
      </c>
      <c r="CK22" s="25">
        <v>0</v>
      </c>
      <c r="CL22" s="25">
        <v>0</v>
      </c>
      <c r="CM22" s="29">
        <v>604.87999999999886</v>
      </c>
      <c r="CN22" s="25">
        <v>0</v>
      </c>
      <c r="CO22" s="25">
        <v>0.04</v>
      </c>
      <c r="CP22" s="25">
        <v>0</v>
      </c>
      <c r="CQ22" s="25">
        <v>6700</v>
      </c>
      <c r="CR22" s="25">
        <v>0</v>
      </c>
      <c r="CS22" s="25">
        <v>0</v>
      </c>
      <c r="CT22" s="25">
        <v>14160</v>
      </c>
      <c r="CU22" s="25">
        <v>0</v>
      </c>
      <c r="CV22" s="25">
        <v>580</v>
      </c>
      <c r="CW22" s="25">
        <v>0</v>
      </c>
      <c r="CX22" s="33">
        <v>6700</v>
      </c>
      <c r="CY22" s="33">
        <v>14160</v>
      </c>
      <c r="CZ22" s="33">
        <v>0</v>
      </c>
      <c r="DA22" s="33">
        <v>580</v>
      </c>
      <c r="DB22" s="161">
        <v>0</v>
      </c>
      <c r="DC22" s="33">
        <v>0</v>
      </c>
      <c r="DD22" s="33">
        <v>0</v>
      </c>
      <c r="DE22" s="33">
        <v>0</v>
      </c>
      <c r="DF22" s="154">
        <v>345.65999999999923</v>
      </c>
      <c r="DG22" s="154">
        <v>604.87999999999863</v>
      </c>
      <c r="DH22" s="154">
        <v>0</v>
      </c>
      <c r="DI22" s="154">
        <v>0.04</v>
      </c>
      <c r="DJ22" s="154">
        <v>0</v>
      </c>
      <c r="DK22" s="154">
        <v>0</v>
      </c>
      <c r="DL22" s="154">
        <v>0</v>
      </c>
      <c r="DM22" s="154">
        <v>0</v>
      </c>
      <c r="DN22" s="25">
        <v>342653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X22" s="25" t="s">
        <v>10</v>
      </c>
      <c r="ED22" s="156">
        <v>43790</v>
      </c>
      <c r="EE22" s="25">
        <v>345.65999999999923</v>
      </c>
      <c r="EF22" s="25">
        <v>604.87999999999863</v>
      </c>
      <c r="EG22" s="25">
        <v>0</v>
      </c>
      <c r="EH22" s="25">
        <v>0.04</v>
      </c>
    </row>
    <row r="23" spans="1:138" x14ac:dyDescent="0.25">
      <c r="A23" s="25" t="s">
        <v>66</v>
      </c>
      <c r="B23" s="25" t="s">
        <v>61</v>
      </c>
      <c r="C23" s="156">
        <v>43791</v>
      </c>
      <c r="D23" s="156">
        <v>43791</v>
      </c>
      <c r="E23" s="25" t="s">
        <v>126</v>
      </c>
      <c r="F23" s="25" t="s">
        <v>127</v>
      </c>
      <c r="G23" s="29">
        <v>6166.2699999999959</v>
      </c>
      <c r="H23" s="29">
        <v>0</v>
      </c>
      <c r="I23" s="29">
        <v>442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1090</v>
      </c>
      <c r="W23" s="29">
        <v>0</v>
      </c>
      <c r="X23" s="29">
        <v>0</v>
      </c>
      <c r="Y23" s="29">
        <v>36020</v>
      </c>
      <c r="Z23" s="29">
        <v>252462</v>
      </c>
      <c r="AA23" s="29">
        <v>89750</v>
      </c>
      <c r="AB23" s="29">
        <v>5712</v>
      </c>
      <c r="AC23" s="29">
        <v>3.6321226849999999E-2</v>
      </c>
      <c r="AD23" s="29">
        <v>1.6399999999999998E-2</v>
      </c>
      <c r="AE23" s="29">
        <v>99.936402340000001</v>
      </c>
      <c r="AF23" s="29">
        <v>0</v>
      </c>
      <c r="AG23" s="29">
        <v>67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919</v>
      </c>
      <c r="AN23" s="29">
        <v>206</v>
      </c>
      <c r="AO23" s="29">
        <v>65</v>
      </c>
      <c r="AP23" s="29">
        <v>144</v>
      </c>
      <c r="AQ23" s="29">
        <v>0</v>
      </c>
      <c r="AR23" s="29">
        <v>0</v>
      </c>
      <c r="AS23" s="29">
        <v>0</v>
      </c>
      <c r="AT23" s="29">
        <v>7948</v>
      </c>
      <c r="AU23" s="29">
        <v>20006</v>
      </c>
      <c r="AV23" s="29">
        <v>594</v>
      </c>
      <c r="AW23" s="29">
        <v>8878</v>
      </c>
      <c r="AX23" s="29">
        <v>18482</v>
      </c>
      <c r="AY23" s="29">
        <v>1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79.83</v>
      </c>
      <c r="BW23" s="29">
        <v>0</v>
      </c>
      <c r="BX23" s="29">
        <v>0</v>
      </c>
      <c r="BY23" s="29">
        <v>304.41999999999962</v>
      </c>
      <c r="BZ23" s="29">
        <v>999.55999999999779</v>
      </c>
      <c r="CA23" s="157">
        <v>175.81999999999968</v>
      </c>
      <c r="CB23" s="157">
        <v>1128.1599999999971</v>
      </c>
      <c r="CC23" s="29">
        <v>1128.1599999999971</v>
      </c>
      <c r="CD23" s="29">
        <v>0</v>
      </c>
      <c r="CE23" s="29">
        <v>3664</v>
      </c>
      <c r="CF23" s="29">
        <v>24290</v>
      </c>
      <c r="CG23" s="29">
        <v>0</v>
      </c>
      <c r="CH23" s="29">
        <v>24290</v>
      </c>
      <c r="CI23" s="29">
        <v>0.08</v>
      </c>
      <c r="CJ23" s="29">
        <v>466.57999999999942</v>
      </c>
      <c r="CK23" s="25">
        <v>0</v>
      </c>
      <c r="CL23" s="25">
        <v>0</v>
      </c>
      <c r="CM23" s="29">
        <v>837.319999999998</v>
      </c>
      <c r="CN23" s="25">
        <v>0</v>
      </c>
      <c r="CO23" s="25">
        <v>0.08</v>
      </c>
      <c r="CP23" s="25">
        <v>0</v>
      </c>
      <c r="CQ23" s="25">
        <v>8878</v>
      </c>
      <c r="CR23" s="25">
        <v>0</v>
      </c>
      <c r="CS23" s="25">
        <v>0</v>
      </c>
      <c r="CT23" s="25">
        <v>18482</v>
      </c>
      <c r="CU23" s="25">
        <v>0</v>
      </c>
      <c r="CV23" s="25">
        <v>594</v>
      </c>
      <c r="CW23" s="25">
        <v>0</v>
      </c>
      <c r="CX23" s="33">
        <v>8878</v>
      </c>
      <c r="CY23" s="33">
        <v>18482</v>
      </c>
      <c r="CZ23" s="33">
        <v>0</v>
      </c>
      <c r="DA23" s="33">
        <v>594</v>
      </c>
      <c r="DB23" s="161">
        <v>0</v>
      </c>
      <c r="DC23" s="33">
        <v>0</v>
      </c>
      <c r="DD23" s="33">
        <v>0</v>
      </c>
      <c r="DE23" s="33">
        <v>0</v>
      </c>
      <c r="DF23" s="154">
        <v>466.57999999999942</v>
      </c>
      <c r="DG23" s="154">
        <v>837.31999999999789</v>
      </c>
      <c r="DH23" s="154">
        <v>0</v>
      </c>
      <c r="DI23" s="154">
        <v>0.08</v>
      </c>
      <c r="DJ23" s="154">
        <v>0</v>
      </c>
      <c r="DK23" s="154">
        <v>0</v>
      </c>
      <c r="DL23" s="154">
        <v>0</v>
      </c>
      <c r="DM23" s="154">
        <v>0</v>
      </c>
      <c r="DN23" s="25">
        <v>383944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X23" s="25" t="s">
        <v>27</v>
      </c>
      <c r="ED23" s="156">
        <v>43791</v>
      </c>
      <c r="EE23" s="25">
        <v>466.57999999999942</v>
      </c>
      <c r="EF23" s="25">
        <v>837.31999999999789</v>
      </c>
      <c r="EG23" s="25">
        <v>0</v>
      </c>
      <c r="EH23" s="25">
        <v>0.08</v>
      </c>
    </row>
    <row r="24" spans="1:138" x14ac:dyDescent="0.25">
      <c r="A24" s="25" t="s">
        <v>66</v>
      </c>
      <c r="B24" s="25" t="s">
        <v>61</v>
      </c>
      <c r="C24" s="156">
        <v>43792</v>
      </c>
      <c r="D24" s="156">
        <v>43792</v>
      </c>
      <c r="E24" s="25" t="s">
        <v>126</v>
      </c>
      <c r="F24" s="25" t="s">
        <v>127</v>
      </c>
      <c r="G24" s="29">
        <v>3591.7899999999959</v>
      </c>
      <c r="H24" s="29">
        <v>0</v>
      </c>
      <c r="I24" s="29">
        <v>554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703</v>
      </c>
      <c r="W24" s="29">
        <v>0</v>
      </c>
      <c r="X24" s="29">
        <v>0</v>
      </c>
      <c r="Y24" s="29">
        <v>29648</v>
      </c>
      <c r="Z24" s="29">
        <v>256046</v>
      </c>
      <c r="AA24" s="29">
        <v>102492</v>
      </c>
      <c r="AB24" s="29">
        <v>4838</v>
      </c>
      <c r="AC24" s="29">
        <v>3.6321226849999999E-2</v>
      </c>
      <c r="AD24" s="29">
        <v>1.6399999999999998E-2</v>
      </c>
      <c r="AE24" s="29">
        <v>99.936402340000001</v>
      </c>
      <c r="AF24" s="29">
        <v>0</v>
      </c>
      <c r="AG24" s="29">
        <v>67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530</v>
      </c>
      <c r="AN24" s="29">
        <v>121</v>
      </c>
      <c r="AO24" s="29">
        <v>68</v>
      </c>
      <c r="AP24" s="29">
        <v>143</v>
      </c>
      <c r="AQ24" s="29">
        <v>1165</v>
      </c>
      <c r="AR24" s="29">
        <v>234</v>
      </c>
      <c r="AS24" s="29">
        <v>528</v>
      </c>
      <c r="AT24" s="29">
        <v>8718</v>
      </c>
      <c r="AU24" s="29">
        <v>19568</v>
      </c>
      <c r="AV24" s="29">
        <v>700</v>
      </c>
      <c r="AW24" s="29">
        <v>9124</v>
      </c>
      <c r="AX24" s="29">
        <v>18462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59.67</v>
      </c>
      <c r="BW24" s="29">
        <v>0</v>
      </c>
      <c r="BX24" s="29">
        <v>0</v>
      </c>
      <c r="BY24" s="29">
        <v>371.3999999999993</v>
      </c>
      <c r="BZ24" s="29">
        <v>965.57999999999777</v>
      </c>
      <c r="CA24" s="157">
        <v>213.93999999999966</v>
      </c>
      <c r="CB24" s="157">
        <v>1123.0399999999972</v>
      </c>
      <c r="CC24" s="29">
        <v>1123.0399999999972</v>
      </c>
      <c r="CD24" s="29">
        <v>0</v>
      </c>
      <c r="CE24" s="29">
        <v>4650</v>
      </c>
      <c r="CF24" s="29">
        <v>23636</v>
      </c>
      <c r="CG24" s="29">
        <v>0</v>
      </c>
      <c r="CH24" s="29">
        <v>23636</v>
      </c>
      <c r="CI24" s="29">
        <v>0.12</v>
      </c>
      <c r="CJ24" s="29">
        <v>493.13999999999896</v>
      </c>
      <c r="CK24" s="25">
        <v>0</v>
      </c>
      <c r="CL24" s="25">
        <v>0</v>
      </c>
      <c r="CM24" s="29">
        <v>843.71999999999809</v>
      </c>
      <c r="CN24" s="25">
        <v>0</v>
      </c>
      <c r="CO24" s="25">
        <v>0.12</v>
      </c>
      <c r="CP24" s="25">
        <v>0</v>
      </c>
      <c r="CQ24" s="25">
        <v>9124</v>
      </c>
      <c r="CR24" s="25">
        <v>0</v>
      </c>
      <c r="CS24" s="25">
        <v>0</v>
      </c>
      <c r="CT24" s="25">
        <v>18462</v>
      </c>
      <c r="CU24" s="25">
        <v>0</v>
      </c>
      <c r="CV24" s="25">
        <v>700</v>
      </c>
      <c r="CW24" s="25">
        <v>0</v>
      </c>
      <c r="CX24" s="33">
        <v>9124</v>
      </c>
      <c r="CY24" s="33">
        <v>18462</v>
      </c>
      <c r="CZ24" s="33">
        <v>0</v>
      </c>
      <c r="DA24" s="33">
        <v>700</v>
      </c>
      <c r="DB24" s="161">
        <v>0</v>
      </c>
      <c r="DC24" s="33">
        <v>0</v>
      </c>
      <c r="DD24" s="33">
        <v>0</v>
      </c>
      <c r="DE24" s="33">
        <v>0</v>
      </c>
      <c r="DF24" s="154">
        <v>493.13999999999902</v>
      </c>
      <c r="DG24" s="154">
        <v>843.71999999999787</v>
      </c>
      <c r="DH24" s="154">
        <v>0</v>
      </c>
      <c r="DI24" s="154">
        <v>0.12</v>
      </c>
      <c r="DJ24" s="154">
        <v>0</v>
      </c>
      <c r="DK24" s="154">
        <v>0</v>
      </c>
      <c r="DL24" s="154">
        <v>0</v>
      </c>
      <c r="DM24" s="154">
        <v>0</v>
      </c>
      <c r="DN24" s="25">
        <v>393024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X24" s="25" t="s">
        <v>25</v>
      </c>
      <c r="ED24" s="156">
        <v>43792</v>
      </c>
      <c r="EE24" s="25">
        <v>493.13999999999902</v>
      </c>
      <c r="EF24" s="25">
        <v>843.71999999999787</v>
      </c>
      <c r="EG24" s="25">
        <v>0</v>
      </c>
      <c r="EH24" s="25">
        <v>0.12</v>
      </c>
    </row>
    <row r="25" spans="1:138" x14ac:dyDescent="0.25">
      <c r="A25" s="25" t="s">
        <v>66</v>
      </c>
      <c r="B25" s="25" t="s">
        <v>61</v>
      </c>
      <c r="C25" s="156">
        <v>43793</v>
      </c>
      <c r="D25" s="156">
        <v>43793</v>
      </c>
      <c r="E25" s="25" t="s">
        <v>126</v>
      </c>
      <c r="F25" s="25" t="s">
        <v>127</v>
      </c>
      <c r="G25" s="29">
        <v>4921.1999999999953</v>
      </c>
      <c r="H25" s="29">
        <v>0</v>
      </c>
      <c r="I25" s="29">
        <v>557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982</v>
      </c>
      <c r="W25" s="29">
        <v>0</v>
      </c>
      <c r="X25" s="29">
        <v>0</v>
      </c>
      <c r="Y25" s="29">
        <v>32036</v>
      </c>
      <c r="Z25" s="29">
        <v>212481</v>
      </c>
      <c r="AA25" s="29">
        <v>145970</v>
      </c>
      <c r="AB25" s="29">
        <v>5252</v>
      </c>
      <c r="AC25" s="29">
        <v>3.6321226849999999E-2</v>
      </c>
      <c r="AD25" s="29">
        <v>1.6399999999999998E-2</v>
      </c>
      <c r="AE25" s="29">
        <v>99.936402340000001</v>
      </c>
      <c r="AF25" s="29">
        <v>0</v>
      </c>
      <c r="AG25" s="29">
        <v>94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635</v>
      </c>
      <c r="AN25" s="29">
        <v>144</v>
      </c>
      <c r="AO25" s="29">
        <v>69</v>
      </c>
      <c r="AP25" s="29">
        <v>146</v>
      </c>
      <c r="AQ25" s="29">
        <v>1442</v>
      </c>
      <c r="AR25" s="29">
        <v>277</v>
      </c>
      <c r="AS25" s="29">
        <v>676</v>
      </c>
      <c r="AT25" s="29">
        <v>8454</v>
      </c>
      <c r="AU25" s="29">
        <v>18406</v>
      </c>
      <c r="AV25" s="29">
        <v>650</v>
      </c>
      <c r="AW25" s="29">
        <v>9376</v>
      </c>
      <c r="AX25" s="29">
        <v>16834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61.03</v>
      </c>
      <c r="BW25" s="29">
        <v>0</v>
      </c>
      <c r="BX25" s="29">
        <v>0</v>
      </c>
      <c r="BY25" s="29">
        <v>371.35999999999967</v>
      </c>
      <c r="BZ25" s="29">
        <v>916.01999999999805</v>
      </c>
      <c r="CA25" s="157">
        <v>151.19999999999979</v>
      </c>
      <c r="CB25" s="157">
        <v>1136.1799999999971</v>
      </c>
      <c r="CC25" s="29">
        <v>1136.1799999999971</v>
      </c>
      <c r="CD25" s="29">
        <v>0</v>
      </c>
      <c r="CE25" s="29">
        <v>3466</v>
      </c>
      <c r="CF25" s="29">
        <v>23394</v>
      </c>
      <c r="CG25" s="29">
        <v>0</v>
      </c>
      <c r="CH25" s="29">
        <v>23394</v>
      </c>
      <c r="CI25" s="29">
        <v>0.18000000000000002</v>
      </c>
      <c r="CJ25" s="29">
        <v>464.17999999999915</v>
      </c>
      <c r="CK25" s="25">
        <v>0</v>
      </c>
      <c r="CL25" s="25">
        <v>0</v>
      </c>
      <c r="CM25" s="29">
        <v>823.0199999999985</v>
      </c>
      <c r="CN25" s="25">
        <v>0</v>
      </c>
      <c r="CO25" s="25">
        <v>0.18000000000000002</v>
      </c>
      <c r="CP25" s="25">
        <v>0</v>
      </c>
      <c r="CQ25" s="25">
        <v>9376</v>
      </c>
      <c r="CR25" s="25">
        <v>0</v>
      </c>
      <c r="CS25" s="25">
        <v>0</v>
      </c>
      <c r="CT25" s="25">
        <v>16834</v>
      </c>
      <c r="CU25" s="25">
        <v>0</v>
      </c>
      <c r="CV25" s="25">
        <v>650</v>
      </c>
      <c r="CW25" s="25">
        <v>0</v>
      </c>
      <c r="CX25" s="33">
        <v>9376</v>
      </c>
      <c r="CY25" s="33">
        <v>16834</v>
      </c>
      <c r="CZ25" s="33">
        <v>0</v>
      </c>
      <c r="DA25" s="33">
        <v>650</v>
      </c>
      <c r="DB25" s="161">
        <v>0</v>
      </c>
      <c r="DC25" s="33">
        <v>0</v>
      </c>
      <c r="DD25" s="33">
        <v>0</v>
      </c>
      <c r="DE25" s="33">
        <v>0</v>
      </c>
      <c r="DF25" s="154">
        <v>464.17999999999932</v>
      </c>
      <c r="DG25" s="154">
        <v>823.01999999999805</v>
      </c>
      <c r="DH25" s="154">
        <v>0</v>
      </c>
      <c r="DI25" s="154">
        <v>0.18000000000000002</v>
      </c>
      <c r="DJ25" s="154">
        <v>0</v>
      </c>
      <c r="DK25" s="154">
        <v>0</v>
      </c>
      <c r="DL25" s="154">
        <v>0</v>
      </c>
      <c r="DM25" s="154">
        <v>0</v>
      </c>
      <c r="DN25" s="25">
        <v>395739</v>
      </c>
      <c r="DO25" s="25">
        <v>0</v>
      </c>
      <c r="DP25" s="25">
        <v>0</v>
      </c>
      <c r="DQ25" s="25">
        <v>0</v>
      </c>
      <c r="DR25" s="25">
        <v>0</v>
      </c>
      <c r="DS25" s="25">
        <v>0</v>
      </c>
      <c r="DX25" s="25" t="s">
        <v>90</v>
      </c>
      <c r="ED25" s="156">
        <v>43793</v>
      </c>
      <c r="EE25" s="25">
        <v>464.17999999999932</v>
      </c>
      <c r="EF25" s="25">
        <v>823.01999999999805</v>
      </c>
      <c r="EG25" s="25">
        <v>0</v>
      </c>
      <c r="EH25" s="25">
        <v>0.18000000000000002</v>
      </c>
    </row>
    <row r="26" spans="1:138" x14ac:dyDescent="0.25">
      <c r="A26" s="25" t="s">
        <v>66</v>
      </c>
      <c r="B26" s="25" t="s">
        <v>61</v>
      </c>
      <c r="C26" s="156">
        <v>43794</v>
      </c>
      <c r="D26" s="156">
        <v>43794</v>
      </c>
      <c r="E26" s="25" t="s">
        <v>126</v>
      </c>
      <c r="F26" s="25" t="s">
        <v>127</v>
      </c>
      <c r="G26" s="29">
        <v>3603.709999999995</v>
      </c>
      <c r="H26" s="29">
        <v>0</v>
      </c>
      <c r="I26" s="29">
        <v>500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844</v>
      </c>
      <c r="W26" s="29">
        <v>0</v>
      </c>
      <c r="X26" s="29">
        <v>0</v>
      </c>
      <c r="Y26" s="29">
        <v>30262</v>
      </c>
      <c r="Z26" s="29">
        <v>160769</v>
      </c>
      <c r="AA26" s="29">
        <v>235182</v>
      </c>
      <c r="AB26" s="29">
        <v>5146</v>
      </c>
      <c r="AC26" s="29">
        <v>3.6321226849999999E-2</v>
      </c>
      <c r="AD26" s="29">
        <v>1.6399999999999998E-2</v>
      </c>
      <c r="AE26" s="29">
        <v>99.936402340000001</v>
      </c>
      <c r="AF26" s="29">
        <v>0</v>
      </c>
      <c r="AG26" s="29">
        <v>94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565</v>
      </c>
      <c r="AN26" s="29">
        <v>125</v>
      </c>
      <c r="AO26" s="29">
        <v>73</v>
      </c>
      <c r="AP26" s="29">
        <v>149</v>
      </c>
      <c r="AQ26" s="29">
        <v>672</v>
      </c>
      <c r="AR26" s="29">
        <v>138</v>
      </c>
      <c r="AS26" s="29">
        <v>684</v>
      </c>
      <c r="AT26" s="29">
        <v>9182</v>
      </c>
      <c r="AU26" s="29">
        <v>16444</v>
      </c>
      <c r="AV26" s="29">
        <v>580</v>
      </c>
      <c r="AW26" s="29">
        <v>9966</v>
      </c>
      <c r="AX26" s="29">
        <v>15080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62.83</v>
      </c>
      <c r="BW26" s="29">
        <v>0</v>
      </c>
      <c r="BX26" s="29">
        <v>0</v>
      </c>
      <c r="BY26" s="29">
        <v>432.99999999999892</v>
      </c>
      <c r="BZ26" s="29">
        <v>915.33999999999719</v>
      </c>
      <c r="CA26" s="157">
        <v>81.539999999999992</v>
      </c>
      <c r="CB26" s="157">
        <v>1266.7999999999961</v>
      </c>
      <c r="CC26" s="29">
        <v>1266.7999999999961</v>
      </c>
      <c r="CD26" s="29">
        <v>0</v>
      </c>
      <c r="CE26" s="29">
        <v>1406</v>
      </c>
      <c r="CF26" s="29">
        <v>24220</v>
      </c>
      <c r="CG26" s="29">
        <v>0</v>
      </c>
      <c r="CH26" s="29">
        <v>24220</v>
      </c>
      <c r="CI26" s="29">
        <v>0.14000000000000001</v>
      </c>
      <c r="CJ26" s="29">
        <v>553.57999999999868</v>
      </c>
      <c r="CK26" s="25">
        <v>0</v>
      </c>
      <c r="CL26" s="25">
        <v>0</v>
      </c>
      <c r="CM26" s="29">
        <v>794.61999999999762</v>
      </c>
      <c r="CN26" s="25">
        <v>0</v>
      </c>
      <c r="CO26" s="25">
        <v>0.14000000000000001</v>
      </c>
      <c r="CP26" s="25">
        <v>0</v>
      </c>
      <c r="CQ26" s="25">
        <v>9966</v>
      </c>
      <c r="CR26" s="25">
        <v>0</v>
      </c>
      <c r="CS26" s="25">
        <v>0</v>
      </c>
      <c r="CT26" s="25">
        <v>15080</v>
      </c>
      <c r="CU26" s="25">
        <v>0</v>
      </c>
      <c r="CV26" s="25">
        <v>580</v>
      </c>
      <c r="CW26" s="25">
        <v>0</v>
      </c>
      <c r="CX26" s="33">
        <v>9966</v>
      </c>
      <c r="CY26" s="33">
        <v>15080</v>
      </c>
      <c r="CZ26" s="33">
        <v>0</v>
      </c>
      <c r="DA26" s="33">
        <v>580</v>
      </c>
      <c r="DB26" s="161">
        <v>0</v>
      </c>
      <c r="DC26" s="33">
        <v>0</v>
      </c>
      <c r="DD26" s="33">
        <v>0</v>
      </c>
      <c r="DE26" s="33">
        <v>0</v>
      </c>
      <c r="DF26" s="154">
        <v>553.57999999999868</v>
      </c>
      <c r="DG26" s="154">
        <v>794.6199999999975</v>
      </c>
      <c r="DH26" s="154">
        <v>0</v>
      </c>
      <c r="DI26" s="154">
        <v>0.14000000000000001</v>
      </c>
      <c r="DJ26" s="154">
        <v>0</v>
      </c>
      <c r="DK26" s="154">
        <v>0</v>
      </c>
      <c r="DL26" s="154">
        <v>0</v>
      </c>
      <c r="DM26" s="154">
        <v>0</v>
      </c>
      <c r="DN26" s="25">
        <v>431359</v>
      </c>
      <c r="DO26" s="25">
        <v>0</v>
      </c>
      <c r="DP26" s="25">
        <v>0</v>
      </c>
      <c r="DQ26" s="25">
        <v>0</v>
      </c>
      <c r="DR26" s="25">
        <v>0</v>
      </c>
      <c r="DS26" s="25">
        <v>0</v>
      </c>
      <c r="DX26" s="25" t="s">
        <v>30</v>
      </c>
      <c r="ED26" s="156">
        <v>43794</v>
      </c>
      <c r="EE26" s="25">
        <v>553.57999999999868</v>
      </c>
      <c r="EF26" s="25">
        <v>794.6199999999975</v>
      </c>
      <c r="EG26" s="25">
        <v>0</v>
      </c>
      <c r="EH26" s="25">
        <v>0.14000000000000001</v>
      </c>
    </row>
    <row r="27" spans="1:138" x14ac:dyDescent="0.25">
      <c r="A27" s="25" t="s">
        <v>66</v>
      </c>
      <c r="B27" s="25" t="s">
        <v>61</v>
      </c>
      <c r="C27" s="156">
        <v>43795</v>
      </c>
      <c r="D27" s="156">
        <v>43795</v>
      </c>
      <c r="E27" s="25" t="s">
        <v>126</v>
      </c>
      <c r="F27" s="25" t="s">
        <v>127</v>
      </c>
      <c r="G27" s="29">
        <v>3761.1599999999949</v>
      </c>
      <c r="H27" s="29">
        <v>0</v>
      </c>
      <c r="I27" s="29">
        <v>470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1005</v>
      </c>
      <c r="W27" s="29">
        <v>0</v>
      </c>
      <c r="X27" s="29">
        <v>0</v>
      </c>
      <c r="Y27" s="29">
        <v>40155</v>
      </c>
      <c r="Z27" s="29">
        <v>178857</v>
      </c>
      <c r="AA27" s="29">
        <v>175602</v>
      </c>
      <c r="AB27" s="29">
        <v>6907</v>
      </c>
      <c r="AC27" s="29">
        <v>3.6321226849999999E-2</v>
      </c>
      <c r="AD27" s="29">
        <v>1.6399999999999998E-2</v>
      </c>
      <c r="AE27" s="29">
        <v>99.936402340000001</v>
      </c>
      <c r="AF27" s="29">
        <v>0</v>
      </c>
      <c r="AG27" s="29">
        <v>94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657</v>
      </c>
      <c r="AN27" s="29">
        <v>149</v>
      </c>
      <c r="AO27" s="29">
        <v>74</v>
      </c>
      <c r="AP27" s="29">
        <v>151</v>
      </c>
      <c r="AQ27" s="29">
        <v>806</v>
      </c>
      <c r="AR27" s="29">
        <v>158</v>
      </c>
      <c r="AS27" s="29">
        <v>562</v>
      </c>
      <c r="AT27" s="29">
        <v>9686</v>
      </c>
      <c r="AU27" s="29">
        <v>18600</v>
      </c>
      <c r="AV27" s="29">
        <v>594</v>
      </c>
      <c r="AW27" s="29">
        <v>10348</v>
      </c>
      <c r="AX27" s="29">
        <v>17344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60.79</v>
      </c>
      <c r="BW27" s="29">
        <v>0</v>
      </c>
      <c r="BX27" s="29">
        <v>0</v>
      </c>
      <c r="BY27" s="29">
        <v>401.45999999999862</v>
      </c>
      <c r="BZ27" s="29">
        <v>897.47999999999718</v>
      </c>
      <c r="CA27" s="157">
        <v>68.879999999999768</v>
      </c>
      <c r="CB27" s="157">
        <v>1230.0599999999961</v>
      </c>
      <c r="CC27" s="29">
        <v>1230.0599999999961</v>
      </c>
      <c r="CD27" s="29">
        <v>0</v>
      </c>
      <c r="CE27" s="29">
        <v>1866</v>
      </c>
      <c r="CF27" s="29">
        <v>26420</v>
      </c>
      <c r="CG27" s="29">
        <v>0</v>
      </c>
      <c r="CH27" s="29">
        <v>26420</v>
      </c>
      <c r="CI27" s="29">
        <v>0.22</v>
      </c>
      <c r="CJ27" s="29">
        <v>530.5399999999978</v>
      </c>
      <c r="CK27" s="25">
        <v>0</v>
      </c>
      <c r="CL27" s="25">
        <v>0</v>
      </c>
      <c r="CM27" s="29">
        <v>768.17999999999745</v>
      </c>
      <c r="CN27" s="25">
        <v>0</v>
      </c>
      <c r="CO27" s="25">
        <v>0.22</v>
      </c>
      <c r="CP27" s="25">
        <v>0</v>
      </c>
      <c r="CQ27" s="25">
        <v>10348</v>
      </c>
      <c r="CR27" s="25">
        <v>0</v>
      </c>
      <c r="CS27" s="25">
        <v>0</v>
      </c>
      <c r="CT27" s="25">
        <v>17344</v>
      </c>
      <c r="CU27" s="25">
        <v>0</v>
      </c>
      <c r="CV27" s="25">
        <v>594</v>
      </c>
      <c r="CW27" s="25">
        <v>0</v>
      </c>
      <c r="CX27" s="33">
        <v>10348</v>
      </c>
      <c r="CY27" s="33">
        <v>17344</v>
      </c>
      <c r="CZ27" s="33">
        <v>0</v>
      </c>
      <c r="DA27" s="33">
        <v>594</v>
      </c>
      <c r="DB27" s="161">
        <v>0</v>
      </c>
      <c r="DC27" s="33">
        <v>0</v>
      </c>
      <c r="DD27" s="33">
        <v>0</v>
      </c>
      <c r="DE27" s="33">
        <v>0</v>
      </c>
      <c r="DF27" s="154">
        <v>530.53999999999814</v>
      </c>
      <c r="DG27" s="154">
        <v>768.17999999999734</v>
      </c>
      <c r="DH27" s="154">
        <v>0</v>
      </c>
      <c r="DI27" s="154">
        <v>0.22</v>
      </c>
      <c r="DJ27" s="154">
        <v>0</v>
      </c>
      <c r="DK27" s="154">
        <v>0</v>
      </c>
      <c r="DL27" s="154">
        <v>0</v>
      </c>
      <c r="DM27" s="154">
        <v>0</v>
      </c>
      <c r="DN27" s="25">
        <v>401521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X27" s="25" t="s">
        <v>91</v>
      </c>
      <c r="ED27" s="156">
        <v>43795</v>
      </c>
      <c r="EE27" s="25">
        <v>530.53999999999814</v>
      </c>
      <c r="EF27" s="25">
        <v>768.17999999999734</v>
      </c>
      <c r="EG27" s="25">
        <v>0</v>
      </c>
      <c r="EH27" s="25">
        <v>0.22</v>
      </c>
    </row>
    <row r="28" spans="1:138" x14ac:dyDescent="0.25">
      <c r="A28" s="25" t="s">
        <v>66</v>
      </c>
      <c r="B28" s="25" t="s">
        <v>61</v>
      </c>
      <c r="C28" s="156">
        <v>43796</v>
      </c>
      <c r="D28" s="156">
        <v>43796</v>
      </c>
      <c r="E28" s="25" t="s">
        <v>126</v>
      </c>
      <c r="F28" s="25" t="s">
        <v>127</v>
      </c>
      <c r="G28" s="29">
        <v>6132.4999999999936</v>
      </c>
      <c r="H28" s="29">
        <v>0</v>
      </c>
      <c r="I28" s="29">
        <v>578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1112</v>
      </c>
      <c r="W28" s="29">
        <v>0</v>
      </c>
      <c r="X28" s="29">
        <v>0</v>
      </c>
      <c r="Y28" s="29">
        <v>37196</v>
      </c>
      <c r="Z28" s="29">
        <v>279791</v>
      </c>
      <c r="AA28" s="29">
        <v>217369</v>
      </c>
      <c r="AB28" s="29">
        <v>5870</v>
      </c>
      <c r="AC28" s="29">
        <v>3.6321226849999999E-2</v>
      </c>
      <c r="AD28" s="29">
        <v>1.6399999999999998E-2</v>
      </c>
      <c r="AE28" s="29">
        <v>99.936402340000001</v>
      </c>
      <c r="AF28" s="29">
        <v>0</v>
      </c>
      <c r="AG28" s="29">
        <v>94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792</v>
      </c>
      <c r="AN28" s="29">
        <v>186</v>
      </c>
      <c r="AO28" s="29">
        <v>75</v>
      </c>
      <c r="AP28" s="29">
        <v>151</v>
      </c>
      <c r="AQ28" s="29">
        <v>895</v>
      </c>
      <c r="AR28" s="29">
        <v>184</v>
      </c>
      <c r="AS28" s="29">
        <v>681</v>
      </c>
      <c r="AT28" s="29">
        <v>10130</v>
      </c>
      <c r="AU28" s="29">
        <v>17096</v>
      </c>
      <c r="AV28" s="29">
        <v>790</v>
      </c>
      <c r="AW28" s="29">
        <v>9690</v>
      </c>
      <c r="AX28" s="29">
        <v>16746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40.39</v>
      </c>
      <c r="BW28" s="29">
        <v>0</v>
      </c>
      <c r="BX28" s="29">
        <v>0</v>
      </c>
      <c r="BY28" s="29">
        <v>496.81999999999846</v>
      </c>
      <c r="BZ28" s="29">
        <v>924.39999999999679</v>
      </c>
      <c r="CA28" s="157">
        <v>77.219999999999786</v>
      </c>
      <c r="CB28" s="157">
        <v>1343.9999999999957</v>
      </c>
      <c r="CC28" s="29">
        <v>1343.9999999999957</v>
      </c>
      <c r="CD28" s="29">
        <v>0</v>
      </c>
      <c r="CE28" s="29">
        <v>1900</v>
      </c>
      <c r="CF28" s="29">
        <v>25326</v>
      </c>
      <c r="CG28" s="29">
        <v>0</v>
      </c>
      <c r="CH28" s="29">
        <v>25326</v>
      </c>
      <c r="CI28" s="29">
        <v>0.16000000000000003</v>
      </c>
      <c r="CJ28" s="29">
        <v>576.63999999999851</v>
      </c>
      <c r="CK28" s="25">
        <v>0</v>
      </c>
      <c r="CL28" s="25">
        <v>0</v>
      </c>
      <c r="CM28" s="29">
        <v>844.41999999999666</v>
      </c>
      <c r="CN28" s="25">
        <v>0</v>
      </c>
      <c r="CO28" s="25">
        <v>0.16000000000000003</v>
      </c>
      <c r="CP28" s="25">
        <v>0</v>
      </c>
      <c r="CQ28" s="25">
        <v>9690</v>
      </c>
      <c r="CR28" s="25">
        <v>0</v>
      </c>
      <c r="CS28" s="25">
        <v>0</v>
      </c>
      <c r="CT28" s="25">
        <v>16746</v>
      </c>
      <c r="CU28" s="25">
        <v>0</v>
      </c>
      <c r="CV28" s="25">
        <v>790</v>
      </c>
      <c r="CW28" s="25">
        <v>0</v>
      </c>
      <c r="CX28" s="33">
        <v>9690</v>
      </c>
      <c r="CY28" s="33">
        <v>16746</v>
      </c>
      <c r="CZ28" s="33">
        <v>0</v>
      </c>
      <c r="DA28" s="33">
        <v>790</v>
      </c>
      <c r="DB28" s="161">
        <v>0</v>
      </c>
      <c r="DC28" s="33">
        <v>0</v>
      </c>
      <c r="DD28" s="33">
        <v>0</v>
      </c>
      <c r="DE28" s="33">
        <v>0</v>
      </c>
      <c r="DF28" s="154">
        <v>576.63999999999862</v>
      </c>
      <c r="DG28" s="154">
        <v>844.41999999999643</v>
      </c>
      <c r="DH28" s="154">
        <v>0</v>
      </c>
      <c r="DI28" s="154">
        <v>0.16000000000000003</v>
      </c>
      <c r="DJ28" s="154">
        <v>0</v>
      </c>
      <c r="DK28" s="154">
        <v>0</v>
      </c>
      <c r="DL28" s="154">
        <v>0</v>
      </c>
      <c r="DM28" s="154">
        <v>0</v>
      </c>
      <c r="DN28" s="25">
        <v>540226</v>
      </c>
      <c r="DO28" s="25">
        <v>0</v>
      </c>
      <c r="DP28" s="25">
        <v>0</v>
      </c>
      <c r="DQ28" s="25">
        <v>0</v>
      </c>
      <c r="DR28" s="25">
        <v>0</v>
      </c>
      <c r="DS28" s="25">
        <v>0</v>
      </c>
      <c r="DX28" s="25" t="s">
        <v>22</v>
      </c>
      <c r="ED28" s="156">
        <v>43796</v>
      </c>
      <c r="EE28" s="25">
        <v>576.63999999999862</v>
      </c>
      <c r="EF28" s="25">
        <v>844.41999999999643</v>
      </c>
      <c r="EG28" s="25">
        <v>0</v>
      </c>
      <c r="EH28" s="25">
        <v>0.16000000000000003</v>
      </c>
    </row>
    <row r="29" spans="1:138" x14ac:dyDescent="0.25">
      <c r="A29" s="25" t="s">
        <v>66</v>
      </c>
      <c r="B29" s="25" t="s">
        <v>61</v>
      </c>
      <c r="C29" s="156">
        <v>43797</v>
      </c>
      <c r="D29" s="156">
        <v>43797</v>
      </c>
      <c r="E29" s="25" t="s">
        <v>126</v>
      </c>
      <c r="F29" s="25" t="s">
        <v>127</v>
      </c>
      <c r="G29" s="29">
        <v>5184.9199999999937</v>
      </c>
      <c r="H29" s="29">
        <v>0</v>
      </c>
      <c r="I29" s="29">
        <v>527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1140</v>
      </c>
      <c r="W29" s="29">
        <v>0</v>
      </c>
      <c r="X29" s="29">
        <v>0</v>
      </c>
      <c r="Y29" s="29">
        <v>43266</v>
      </c>
      <c r="Z29" s="29">
        <v>294657</v>
      </c>
      <c r="AA29" s="29">
        <v>112484</v>
      </c>
      <c r="AB29" s="29">
        <v>7775</v>
      </c>
      <c r="AC29" s="29">
        <v>3.6321226849999999E-2</v>
      </c>
      <c r="AD29" s="29">
        <v>1.6399999999999998E-2</v>
      </c>
      <c r="AE29" s="29">
        <v>99.936402340000001</v>
      </c>
      <c r="AF29" s="29">
        <v>0</v>
      </c>
      <c r="AG29" s="29">
        <v>94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857</v>
      </c>
      <c r="AN29" s="29">
        <v>194</v>
      </c>
      <c r="AO29" s="29">
        <v>81</v>
      </c>
      <c r="AP29" s="29">
        <v>150</v>
      </c>
      <c r="AQ29" s="29">
        <v>0</v>
      </c>
      <c r="AR29" s="29">
        <v>293</v>
      </c>
      <c r="AS29" s="29">
        <v>664</v>
      </c>
      <c r="AT29" s="29">
        <v>7346</v>
      </c>
      <c r="AU29" s="29">
        <v>13938</v>
      </c>
      <c r="AV29" s="29">
        <v>742</v>
      </c>
      <c r="AW29" s="29">
        <v>9354</v>
      </c>
      <c r="AX29" s="29">
        <v>11188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60.74</v>
      </c>
      <c r="BW29" s="29">
        <v>0</v>
      </c>
      <c r="BX29" s="29">
        <v>0</v>
      </c>
      <c r="BY29" s="29">
        <v>280.99999999999949</v>
      </c>
      <c r="BZ29" s="29">
        <v>785.85999999999808</v>
      </c>
      <c r="CA29" s="157">
        <v>86.199999999999946</v>
      </c>
      <c r="CB29" s="157">
        <v>980.65999999999758</v>
      </c>
      <c r="CC29" s="29">
        <v>980.65999999999758</v>
      </c>
      <c r="CD29" s="29">
        <v>0</v>
      </c>
      <c r="CE29" s="29">
        <v>1816</v>
      </c>
      <c r="CF29" s="29">
        <v>19468</v>
      </c>
      <c r="CG29" s="29">
        <v>0</v>
      </c>
      <c r="CH29" s="29">
        <v>19468</v>
      </c>
      <c r="CI29" s="29">
        <v>0.14000000000000001</v>
      </c>
      <c r="CJ29" s="29">
        <v>452.61999999999898</v>
      </c>
      <c r="CK29" s="25">
        <v>0</v>
      </c>
      <c r="CL29" s="25">
        <v>0</v>
      </c>
      <c r="CM29" s="29">
        <v>614.09999999999889</v>
      </c>
      <c r="CN29" s="25">
        <v>0</v>
      </c>
      <c r="CO29" s="25">
        <v>0.14000000000000001</v>
      </c>
      <c r="CP29" s="25">
        <v>0</v>
      </c>
      <c r="CQ29" s="25">
        <v>9354</v>
      </c>
      <c r="CR29" s="25">
        <v>0</v>
      </c>
      <c r="CS29" s="25">
        <v>0</v>
      </c>
      <c r="CT29" s="25">
        <v>11188</v>
      </c>
      <c r="CU29" s="25">
        <v>0</v>
      </c>
      <c r="CV29" s="25">
        <v>742</v>
      </c>
      <c r="CW29" s="25">
        <v>0</v>
      </c>
      <c r="CX29" s="33">
        <v>9354</v>
      </c>
      <c r="CY29" s="33">
        <v>11188</v>
      </c>
      <c r="CZ29" s="33">
        <v>0</v>
      </c>
      <c r="DA29" s="33">
        <v>742</v>
      </c>
      <c r="DB29" s="161">
        <v>0</v>
      </c>
      <c r="DC29" s="33">
        <v>0</v>
      </c>
      <c r="DD29" s="33">
        <v>0</v>
      </c>
      <c r="DE29" s="33">
        <v>0</v>
      </c>
      <c r="DF29" s="154">
        <v>452.61999999999887</v>
      </c>
      <c r="DG29" s="154">
        <v>614.099999999999</v>
      </c>
      <c r="DH29" s="154">
        <v>0</v>
      </c>
      <c r="DI29" s="154">
        <v>0.14000000000000001</v>
      </c>
      <c r="DJ29" s="154">
        <v>0</v>
      </c>
      <c r="DK29" s="154">
        <v>0</v>
      </c>
      <c r="DL29" s="154">
        <v>0</v>
      </c>
      <c r="DM29" s="154">
        <v>0</v>
      </c>
      <c r="DN29" s="25">
        <v>458182</v>
      </c>
      <c r="DO29" s="25">
        <v>0</v>
      </c>
      <c r="DP29" s="25">
        <v>0</v>
      </c>
      <c r="DQ29" s="25">
        <v>0</v>
      </c>
      <c r="DR29" s="25">
        <v>0</v>
      </c>
      <c r="DS29" s="25">
        <v>0</v>
      </c>
      <c r="DX29" s="25" t="s">
        <v>92</v>
      </c>
      <c r="ED29" s="156">
        <v>43797</v>
      </c>
      <c r="EE29" s="25">
        <v>452.61999999999887</v>
      </c>
      <c r="EF29" s="25">
        <v>614.099999999999</v>
      </c>
      <c r="EG29" s="25">
        <v>0</v>
      </c>
      <c r="EH29" s="25">
        <v>0.14000000000000001</v>
      </c>
    </row>
    <row r="30" spans="1:138" x14ac:dyDescent="0.25">
      <c r="A30" s="25" t="s">
        <v>66</v>
      </c>
      <c r="B30" s="25" t="s">
        <v>61</v>
      </c>
      <c r="C30" s="156">
        <v>43798</v>
      </c>
      <c r="D30" s="156">
        <v>43798</v>
      </c>
      <c r="E30" s="25" t="s">
        <v>126</v>
      </c>
      <c r="F30" s="25" t="s">
        <v>127</v>
      </c>
      <c r="G30" s="29">
        <v>8794.1099999999933</v>
      </c>
      <c r="H30" s="29">
        <v>0</v>
      </c>
      <c r="I30" s="29">
        <v>508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1194</v>
      </c>
      <c r="W30" s="29">
        <v>0</v>
      </c>
      <c r="X30" s="29">
        <v>0</v>
      </c>
      <c r="Y30" s="29">
        <v>39210</v>
      </c>
      <c r="Z30" s="29">
        <v>262270</v>
      </c>
      <c r="AA30" s="29">
        <v>97033</v>
      </c>
      <c r="AB30" s="29">
        <v>9659</v>
      </c>
      <c r="AC30" s="29">
        <v>3.6321226849999999E-2</v>
      </c>
      <c r="AD30" s="29">
        <v>1.6399999999999998E-2</v>
      </c>
      <c r="AE30" s="29">
        <v>99.936402340000001</v>
      </c>
      <c r="AF30" s="29">
        <v>0</v>
      </c>
      <c r="AG30" s="29">
        <v>94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899</v>
      </c>
      <c r="AN30" s="29">
        <v>213</v>
      </c>
      <c r="AO30" s="29">
        <v>79</v>
      </c>
      <c r="AP30" s="29">
        <v>138</v>
      </c>
      <c r="AQ30" s="29">
        <v>0</v>
      </c>
      <c r="AR30" s="29">
        <v>0</v>
      </c>
      <c r="AS30" s="29">
        <v>0</v>
      </c>
      <c r="AT30" s="29">
        <v>11740</v>
      </c>
      <c r="AU30" s="29">
        <v>18994</v>
      </c>
      <c r="AV30" s="29">
        <v>546</v>
      </c>
      <c r="AW30" s="29">
        <v>11216</v>
      </c>
      <c r="AX30" s="29">
        <v>18972</v>
      </c>
      <c r="AY30" s="29">
        <v>1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70.209999999999994</v>
      </c>
      <c r="BW30" s="29">
        <v>0</v>
      </c>
      <c r="BX30" s="29">
        <v>0</v>
      </c>
      <c r="BY30" s="29">
        <v>531.61999999999864</v>
      </c>
      <c r="BZ30" s="29">
        <v>997.59999999999775</v>
      </c>
      <c r="CA30" s="157">
        <v>121.99999999999977</v>
      </c>
      <c r="CB30" s="157">
        <v>1407.2199999999959</v>
      </c>
      <c r="CC30" s="29">
        <v>1407.2199999999959</v>
      </c>
      <c r="CD30" s="29">
        <v>0</v>
      </c>
      <c r="CE30" s="29">
        <v>2414</v>
      </c>
      <c r="CF30" s="29">
        <v>28320</v>
      </c>
      <c r="CG30" s="29">
        <v>0</v>
      </c>
      <c r="CH30" s="29">
        <v>28320</v>
      </c>
      <c r="CI30" s="29">
        <v>0.26</v>
      </c>
      <c r="CJ30" s="29">
        <v>543.65999999999826</v>
      </c>
      <c r="CK30" s="25">
        <v>0</v>
      </c>
      <c r="CL30" s="25">
        <v>0</v>
      </c>
      <c r="CM30" s="29">
        <v>985.29999999999791</v>
      </c>
      <c r="CN30" s="25">
        <v>0</v>
      </c>
      <c r="CO30" s="25">
        <v>0.26</v>
      </c>
      <c r="CP30" s="25">
        <v>0</v>
      </c>
      <c r="CQ30" s="25">
        <v>11216</v>
      </c>
      <c r="CR30" s="25">
        <v>0</v>
      </c>
      <c r="CS30" s="25">
        <v>0</v>
      </c>
      <c r="CT30" s="25">
        <v>18972</v>
      </c>
      <c r="CU30" s="25">
        <v>0</v>
      </c>
      <c r="CV30" s="25">
        <v>546</v>
      </c>
      <c r="CW30" s="25">
        <v>0</v>
      </c>
      <c r="CX30" s="33">
        <v>11216</v>
      </c>
      <c r="CY30" s="33">
        <v>18972</v>
      </c>
      <c r="CZ30" s="33">
        <v>0</v>
      </c>
      <c r="DA30" s="33">
        <v>546</v>
      </c>
      <c r="DB30" s="161">
        <v>0</v>
      </c>
      <c r="DC30" s="33">
        <v>0</v>
      </c>
      <c r="DD30" s="33">
        <v>0</v>
      </c>
      <c r="DE30" s="33">
        <v>0</v>
      </c>
      <c r="DF30" s="154">
        <v>543.65999999999838</v>
      </c>
      <c r="DG30" s="154">
        <v>985.29999999999768</v>
      </c>
      <c r="DH30" s="154">
        <v>0</v>
      </c>
      <c r="DI30" s="154">
        <v>0.26</v>
      </c>
      <c r="DJ30" s="154">
        <v>0</v>
      </c>
      <c r="DK30" s="154">
        <v>0</v>
      </c>
      <c r="DL30" s="154">
        <v>0</v>
      </c>
      <c r="DM30" s="154">
        <v>0</v>
      </c>
      <c r="DN30" s="25">
        <v>408172</v>
      </c>
      <c r="DO30" s="25">
        <v>0</v>
      </c>
      <c r="DP30" s="25">
        <v>0</v>
      </c>
      <c r="DQ30" s="25">
        <v>0</v>
      </c>
      <c r="DR30" s="25">
        <v>0</v>
      </c>
      <c r="DS30" s="25">
        <v>0</v>
      </c>
      <c r="DX30" s="25" t="s">
        <v>14</v>
      </c>
      <c r="ED30" s="156">
        <v>43798</v>
      </c>
      <c r="EE30" s="25">
        <v>543.65999999999838</v>
      </c>
      <c r="EF30" s="25">
        <v>985.29999999999768</v>
      </c>
      <c r="EG30" s="25">
        <v>0</v>
      </c>
      <c r="EH30" s="25">
        <v>0.26</v>
      </c>
    </row>
    <row r="31" spans="1:138" x14ac:dyDescent="0.25">
      <c r="A31" s="25" t="s">
        <v>66</v>
      </c>
      <c r="B31" s="25" t="s">
        <v>61</v>
      </c>
      <c r="C31" s="156">
        <v>43799</v>
      </c>
      <c r="D31" s="156">
        <v>43799</v>
      </c>
      <c r="E31" s="25" t="s">
        <v>126</v>
      </c>
      <c r="F31" s="25" t="s">
        <v>127</v>
      </c>
      <c r="G31" s="29">
        <v>6126.5299999999897</v>
      </c>
      <c r="H31" s="29">
        <v>0</v>
      </c>
      <c r="I31" s="29">
        <v>457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1271</v>
      </c>
      <c r="W31" s="29">
        <v>0</v>
      </c>
      <c r="X31" s="29">
        <v>0</v>
      </c>
      <c r="Y31" s="29">
        <v>40815</v>
      </c>
      <c r="Z31" s="29">
        <v>222708</v>
      </c>
      <c r="AA31" s="29">
        <v>86373</v>
      </c>
      <c r="AB31" s="29">
        <v>13129</v>
      </c>
      <c r="AC31" s="29">
        <v>3.6321226849999999E-2</v>
      </c>
      <c r="AD31" s="29">
        <v>1.6399999999999998E-2</v>
      </c>
      <c r="AE31" s="29">
        <v>99.936402340000001</v>
      </c>
      <c r="AF31" s="29">
        <v>0</v>
      </c>
      <c r="AG31" s="29">
        <v>94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914</v>
      </c>
      <c r="AN31" s="29">
        <v>213</v>
      </c>
      <c r="AO31" s="29">
        <v>78</v>
      </c>
      <c r="AP31" s="29">
        <v>132</v>
      </c>
      <c r="AQ31" s="29">
        <v>0</v>
      </c>
      <c r="AR31" s="29">
        <v>0</v>
      </c>
      <c r="AS31" s="29">
        <v>0</v>
      </c>
      <c r="AT31" s="29">
        <v>14406</v>
      </c>
      <c r="AU31" s="29">
        <v>15890</v>
      </c>
      <c r="AV31" s="29">
        <v>638</v>
      </c>
      <c r="AW31" s="29">
        <v>10382</v>
      </c>
      <c r="AX31" s="29">
        <v>19276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60.74</v>
      </c>
      <c r="BW31" s="29">
        <v>0</v>
      </c>
      <c r="BX31" s="29">
        <v>0</v>
      </c>
      <c r="BY31" s="29">
        <v>687.47999999999877</v>
      </c>
      <c r="BZ31" s="29">
        <v>1055.8999999999969</v>
      </c>
      <c r="CA31" s="157">
        <v>110.51999999999963</v>
      </c>
      <c r="CB31" s="157">
        <v>1632.8599999999949</v>
      </c>
      <c r="CC31" s="29">
        <v>1632.8599999999949</v>
      </c>
      <c r="CD31" s="29">
        <v>0</v>
      </c>
      <c r="CE31" s="29">
        <v>2280</v>
      </c>
      <c r="CF31" s="29">
        <v>28016</v>
      </c>
      <c r="CG31" s="29">
        <v>0</v>
      </c>
      <c r="CH31" s="29">
        <v>28016</v>
      </c>
      <c r="CI31" s="29">
        <v>0.15999999999999992</v>
      </c>
      <c r="CJ31" s="29">
        <v>563.43999999999824</v>
      </c>
      <c r="CK31" s="25">
        <v>0</v>
      </c>
      <c r="CL31" s="25">
        <v>0</v>
      </c>
      <c r="CM31" s="29">
        <v>1179.7799999999975</v>
      </c>
      <c r="CN31" s="25">
        <v>0</v>
      </c>
      <c r="CO31" s="25">
        <v>0.15999999999999992</v>
      </c>
      <c r="CP31" s="25">
        <v>0</v>
      </c>
      <c r="CQ31" s="25">
        <v>10382</v>
      </c>
      <c r="CR31" s="25">
        <v>0</v>
      </c>
      <c r="CS31" s="25">
        <v>0</v>
      </c>
      <c r="CT31" s="25">
        <v>19276</v>
      </c>
      <c r="CU31" s="25">
        <v>0</v>
      </c>
      <c r="CV31" s="25">
        <v>638</v>
      </c>
      <c r="CW31" s="25">
        <v>0</v>
      </c>
      <c r="CX31" s="33">
        <v>10382</v>
      </c>
      <c r="CY31" s="33">
        <v>19276</v>
      </c>
      <c r="CZ31" s="33">
        <v>0</v>
      </c>
      <c r="DA31" s="33">
        <v>638</v>
      </c>
      <c r="DB31" s="161">
        <v>0</v>
      </c>
      <c r="DC31" s="33">
        <v>0</v>
      </c>
      <c r="DD31" s="33">
        <v>0</v>
      </c>
      <c r="DE31" s="33">
        <v>0</v>
      </c>
      <c r="DF31" s="154">
        <v>563.43999999999801</v>
      </c>
      <c r="DG31" s="154">
        <v>1179.7799999999975</v>
      </c>
      <c r="DH31" s="154">
        <v>0</v>
      </c>
      <c r="DI31" s="154">
        <v>0.15999999999999992</v>
      </c>
      <c r="DJ31" s="154">
        <v>0</v>
      </c>
      <c r="DK31" s="154">
        <v>0</v>
      </c>
      <c r="DL31" s="154">
        <v>0</v>
      </c>
      <c r="DM31" s="154">
        <v>0</v>
      </c>
      <c r="DN31" s="25">
        <v>363025</v>
      </c>
      <c r="DO31" s="25">
        <v>0</v>
      </c>
      <c r="DP31" s="25">
        <v>0</v>
      </c>
      <c r="DQ31" s="25">
        <v>0</v>
      </c>
      <c r="DR31" s="25">
        <v>0</v>
      </c>
      <c r="DS31" s="25">
        <v>0</v>
      </c>
      <c r="DX31" s="25" t="s">
        <v>11</v>
      </c>
      <c r="ED31" s="156">
        <v>43799</v>
      </c>
      <c r="EE31" s="25">
        <v>563.43999999999801</v>
      </c>
      <c r="EF31" s="25">
        <v>1179.7799999999975</v>
      </c>
      <c r="EG31" s="25">
        <v>0</v>
      </c>
      <c r="EH31" s="25">
        <v>0.15999999999999992</v>
      </c>
    </row>
    <row r="32" spans="1:138" x14ac:dyDescent="0.25">
      <c r="A32" s="25" t="s">
        <v>66</v>
      </c>
      <c r="B32" s="25" t="s">
        <v>61</v>
      </c>
      <c r="C32" s="156">
        <v>43800</v>
      </c>
      <c r="D32" s="156">
        <v>43800</v>
      </c>
      <c r="E32" s="25" t="s">
        <v>126</v>
      </c>
      <c r="F32" s="25" t="s">
        <v>127</v>
      </c>
      <c r="G32" s="29">
        <v>5910.229999999995</v>
      </c>
      <c r="H32" s="29">
        <v>0</v>
      </c>
      <c r="I32" s="29">
        <v>436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1019</v>
      </c>
      <c r="W32" s="29">
        <v>0</v>
      </c>
      <c r="X32" s="29">
        <v>0</v>
      </c>
      <c r="Y32" s="29">
        <v>39373</v>
      </c>
      <c r="Z32" s="29">
        <v>195770</v>
      </c>
      <c r="AA32" s="29">
        <v>104294</v>
      </c>
      <c r="AB32" s="29">
        <v>10976</v>
      </c>
      <c r="AC32" s="29">
        <v>3.6146840700000002E-2</v>
      </c>
      <c r="AD32" s="29">
        <v>1.72E-2</v>
      </c>
      <c r="AE32" s="29">
        <v>99.947313539999996</v>
      </c>
      <c r="AF32" s="29">
        <v>0</v>
      </c>
      <c r="AG32" s="29">
        <v>75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837</v>
      </c>
      <c r="AN32" s="29">
        <v>195</v>
      </c>
      <c r="AO32" s="29">
        <v>80</v>
      </c>
      <c r="AP32" s="29">
        <v>122</v>
      </c>
      <c r="AQ32" s="29">
        <v>0</v>
      </c>
      <c r="AR32" s="29">
        <v>445</v>
      </c>
      <c r="AS32" s="29">
        <v>720</v>
      </c>
      <c r="AT32" s="29">
        <v>10658</v>
      </c>
      <c r="AU32" s="29">
        <v>12706</v>
      </c>
      <c r="AV32" s="29">
        <v>804</v>
      </c>
      <c r="AW32" s="29">
        <v>7910</v>
      </c>
      <c r="AX32" s="29">
        <v>14650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60.7</v>
      </c>
      <c r="BW32" s="29">
        <v>0</v>
      </c>
      <c r="BX32" s="29">
        <v>0</v>
      </c>
      <c r="BY32" s="29">
        <v>551.97999999999865</v>
      </c>
      <c r="BZ32" s="29">
        <v>808.3999999999977</v>
      </c>
      <c r="CA32" s="157">
        <v>136.53999999999971</v>
      </c>
      <c r="CB32" s="157">
        <v>1223.8399999999967</v>
      </c>
      <c r="CC32" s="29">
        <v>1223.8399999999967</v>
      </c>
      <c r="CD32" s="29">
        <v>0</v>
      </c>
      <c r="CE32" s="29">
        <v>2686</v>
      </c>
      <c r="CF32" s="29">
        <v>20678</v>
      </c>
      <c r="CG32" s="29">
        <v>0</v>
      </c>
      <c r="CH32" s="29">
        <v>20678</v>
      </c>
      <c r="CI32" s="29">
        <v>0.2</v>
      </c>
      <c r="CJ32" s="29">
        <v>413.09999999999923</v>
      </c>
      <c r="CK32" s="25">
        <v>0</v>
      </c>
      <c r="CL32" s="25">
        <v>0</v>
      </c>
      <c r="CM32" s="29">
        <v>947.07999999999777</v>
      </c>
      <c r="CN32" s="25">
        <v>0</v>
      </c>
      <c r="CO32" s="25">
        <v>0.2</v>
      </c>
      <c r="CP32" s="25">
        <v>0</v>
      </c>
      <c r="CQ32" s="25">
        <v>7910</v>
      </c>
      <c r="CR32" s="25">
        <v>0</v>
      </c>
      <c r="CS32" s="25">
        <v>0</v>
      </c>
      <c r="CT32" s="25">
        <v>14650</v>
      </c>
      <c r="CU32" s="25">
        <v>0</v>
      </c>
      <c r="CV32" s="25">
        <v>804</v>
      </c>
      <c r="CW32" s="25">
        <v>0</v>
      </c>
      <c r="CX32" s="33">
        <v>7910</v>
      </c>
      <c r="CY32" s="33">
        <v>14650</v>
      </c>
      <c r="CZ32" s="33">
        <v>0</v>
      </c>
      <c r="DA32" s="33">
        <v>804</v>
      </c>
      <c r="DB32" s="161">
        <v>0</v>
      </c>
      <c r="DC32" s="33">
        <v>0</v>
      </c>
      <c r="DD32" s="33">
        <v>0</v>
      </c>
      <c r="DE32" s="33">
        <v>0</v>
      </c>
      <c r="DF32" s="154">
        <v>413.09999999999923</v>
      </c>
      <c r="DG32" s="154">
        <v>947.07999999999788</v>
      </c>
      <c r="DH32" s="154">
        <v>0</v>
      </c>
      <c r="DI32" s="154">
        <v>0.20000000000000004</v>
      </c>
      <c r="DJ32" s="154">
        <v>0</v>
      </c>
      <c r="DK32" s="154">
        <v>0</v>
      </c>
      <c r="DL32" s="154">
        <v>0</v>
      </c>
      <c r="DM32" s="154">
        <v>0</v>
      </c>
      <c r="DN32" s="25">
        <v>350413</v>
      </c>
      <c r="DO32" s="25">
        <v>0</v>
      </c>
      <c r="DP32" s="25">
        <v>0</v>
      </c>
      <c r="DQ32" s="25">
        <v>0</v>
      </c>
      <c r="DR32" s="25">
        <v>0</v>
      </c>
      <c r="DS32" s="25">
        <v>0</v>
      </c>
      <c r="DX32" s="25" t="s">
        <v>93</v>
      </c>
      <c r="ED32" s="156">
        <v>43800</v>
      </c>
      <c r="EE32" s="25">
        <v>413.09999999999923</v>
      </c>
      <c r="EF32" s="25">
        <v>947.07999999999788</v>
      </c>
      <c r="EG32" s="25">
        <v>0</v>
      </c>
      <c r="EH32" s="25">
        <v>0.20000000000000004</v>
      </c>
    </row>
    <row r="33" spans="1:138" x14ac:dyDescent="0.25">
      <c r="A33" s="25" t="s">
        <v>66</v>
      </c>
      <c r="B33" s="25" t="s">
        <v>61</v>
      </c>
      <c r="C33" s="156">
        <v>43801</v>
      </c>
      <c r="D33" s="156">
        <v>43801</v>
      </c>
      <c r="E33" s="25" t="s">
        <v>126</v>
      </c>
      <c r="F33" s="25" t="s">
        <v>127</v>
      </c>
      <c r="G33" s="29">
        <v>3572.1199999999953</v>
      </c>
      <c r="H33" s="29">
        <v>0</v>
      </c>
      <c r="I33" s="29">
        <v>392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760</v>
      </c>
      <c r="W33" s="29">
        <v>0</v>
      </c>
      <c r="X33" s="29">
        <v>0</v>
      </c>
      <c r="Y33" s="29">
        <v>34610</v>
      </c>
      <c r="Z33" s="29">
        <v>197261</v>
      </c>
      <c r="AA33" s="29">
        <v>94841</v>
      </c>
      <c r="AB33" s="29">
        <v>10607</v>
      </c>
      <c r="AC33" s="29">
        <v>3.6146840700000002E-2</v>
      </c>
      <c r="AD33" s="29">
        <v>1.72E-2</v>
      </c>
      <c r="AE33" s="29">
        <v>99.947313539999996</v>
      </c>
      <c r="AF33" s="29">
        <v>0</v>
      </c>
      <c r="AG33" s="29">
        <v>75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752</v>
      </c>
      <c r="AN33" s="29">
        <v>168</v>
      </c>
      <c r="AO33" s="29">
        <v>79</v>
      </c>
      <c r="AP33" s="29">
        <v>129</v>
      </c>
      <c r="AQ33" s="29">
        <v>1047</v>
      </c>
      <c r="AR33" s="29">
        <v>205</v>
      </c>
      <c r="AS33" s="29">
        <v>667</v>
      </c>
      <c r="AT33" s="29">
        <v>10878</v>
      </c>
      <c r="AU33" s="29">
        <v>12994</v>
      </c>
      <c r="AV33" s="29">
        <v>1162</v>
      </c>
      <c r="AW33" s="29">
        <v>7936</v>
      </c>
      <c r="AX33" s="29">
        <v>14774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59.26</v>
      </c>
      <c r="BW33" s="29">
        <v>0</v>
      </c>
      <c r="BX33" s="29">
        <v>0</v>
      </c>
      <c r="BY33" s="29">
        <v>496.13999999999891</v>
      </c>
      <c r="BZ33" s="29">
        <v>750.97999999999831</v>
      </c>
      <c r="CA33" s="157">
        <v>100.65999999999961</v>
      </c>
      <c r="CB33" s="157">
        <v>1146.4599999999973</v>
      </c>
      <c r="CC33" s="29">
        <v>1146.4599999999973</v>
      </c>
      <c r="CD33" s="29">
        <v>0</v>
      </c>
      <c r="CE33" s="29">
        <v>1824</v>
      </c>
      <c r="CF33" s="29">
        <v>22048</v>
      </c>
      <c r="CG33" s="29">
        <v>0</v>
      </c>
      <c r="CH33" s="29">
        <v>22048</v>
      </c>
      <c r="CI33" s="29">
        <v>9.9999999999999992E-2</v>
      </c>
      <c r="CJ33" s="29">
        <v>376.37999999999931</v>
      </c>
      <c r="CK33" s="25">
        <v>0</v>
      </c>
      <c r="CL33" s="25">
        <v>0</v>
      </c>
      <c r="CM33" s="29">
        <v>870.63999999999794</v>
      </c>
      <c r="CN33" s="25">
        <v>0</v>
      </c>
      <c r="CO33" s="25">
        <v>9.9999999999999992E-2</v>
      </c>
      <c r="CP33" s="25">
        <v>0</v>
      </c>
      <c r="CQ33" s="25">
        <v>7936</v>
      </c>
      <c r="CR33" s="25">
        <v>0</v>
      </c>
      <c r="CS33" s="25">
        <v>0</v>
      </c>
      <c r="CT33" s="25">
        <v>14774</v>
      </c>
      <c r="CU33" s="25">
        <v>0</v>
      </c>
      <c r="CV33" s="25">
        <v>1162</v>
      </c>
      <c r="CW33" s="25">
        <v>0</v>
      </c>
      <c r="CX33" s="33">
        <v>7936</v>
      </c>
      <c r="CY33" s="33">
        <v>14774</v>
      </c>
      <c r="CZ33" s="33">
        <v>0</v>
      </c>
      <c r="DA33" s="33">
        <v>1162</v>
      </c>
      <c r="DB33" s="161">
        <v>0</v>
      </c>
      <c r="DC33" s="33">
        <v>0</v>
      </c>
      <c r="DD33" s="33">
        <v>0</v>
      </c>
      <c r="DE33" s="33">
        <v>0</v>
      </c>
      <c r="DF33" s="154">
        <v>376.37999999999926</v>
      </c>
      <c r="DG33" s="154">
        <v>870.63999999999805</v>
      </c>
      <c r="DH33" s="154">
        <v>0</v>
      </c>
      <c r="DI33" s="154">
        <v>9.9999999999999992E-2</v>
      </c>
      <c r="DJ33" s="154">
        <v>0</v>
      </c>
      <c r="DK33" s="154">
        <v>0</v>
      </c>
      <c r="DL33" s="154">
        <v>0</v>
      </c>
      <c r="DM33" s="154">
        <v>0</v>
      </c>
      <c r="DN33" s="25">
        <v>337319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X33" s="25" t="s">
        <v>94</v>
      </c>
      <c r="ED33" s="156">
        <v>43801</v>
      </c>
      <c r="EE33" s="25">
        <v>376.37999999999926</v>
      </c>
      <c r="EF33" s="25">
        <v>870.63999999999805</v>
      </c>
      <c r="EG33" s="25">
        <v>0</v>
      </c>
      <c r="EH33" s="25">
        <v>9.9999999999999992E-2</v>
      </c>
    </row>
    <row r="34" spans="1:138" x14ac:dyDescent="0.25">
      <c r="A34" s="25" t="s">
        <v>66</v>
      </c>
      <c r="B34" s="25" t="s">
        <v>61</v>
      </c>
      <c r="C34" s="156">
        <v>43802</v>
      </c>
      <c r="D34" s="156">
        <v>43802</v>
      </c>
      <c r="E34" s="25" t="s">
        <v>126</v>
      </c>
      <c r="F34" s="25" t="s">
        <v>127</v>
      </c>
      <c r="G34" s="29">
        <v>4661.3299999999954</v>
      </c>
      <c r="H34" s="29">
        <v>0</v>
      </c>
      <c r="I34" s="29">
        <v>437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1038</v>
      </c>
      <c r="W34" s="29">
        <v>0</v>
      </c>
      <c r="X34" s="29">
        <v>0</v>
      </c>
      <c r="Y34" s="29">
        <v>37979</v>
      </c>
      <c r="Z34" s="29">
        <v>156550</v>
      </c>
      <c r="AA34" s="29">
        <v>85034</v>
      </c>
      <c r="AB34" s="29">
        <v>7342</v>
      </c>
      <c r="AC34" s="29">
        <v>3.6146840700000002E-2</v>
      </c>
      <c r="AD34" s="29">
        <v>1.72E-2</v>
      </c>
      <c r="AE34" s="29">
        <v>99.947313539999996</v>
      </c>
      <c r="AF34" s="29">
        <v>0</v>
      </c>
      <c r="AG34" s="29">
        <v>75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596</v>
      </c>
      <c r="AN34" s="29">
        <v>132</v>
      </c>
      <c r="AO34" s="29">
        <v>80</v>
      </c>
      <c r="AP34" s="29">
        <v>136</v>
      </c>
      <c r="AQ34" s="29">
        <v>1335</v>
      </c>
      <c r="AR34" s="29">
        <v>268</v>
      </c>
      <c r="AS34" s="29">
        <v>1055</v>
      </c>
      <c r="AT34" s="29">
        <v>10596</v>
      </c>
      <c r="AU34" s="29">
        <v>13548</v>
      </c>
      <c r="AV34" s="29">
        <v>1018</v>
      </c>
      <c r="AW34" s="29">
        <v>6824</v>
      </c>
      <c r="AX34" s="29">
        <v>16302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57.43</v>
      </c>
      <c r="BW34" s="29">
        <v>0</v>
      </c>
      <c r="BX34" s="29">
        <v>0</v>
      </c>
      <c r="BY34" s="29">
        <v>438.11999999999887</v>
      </c>
      <c r="BZ34" s="29">
        <v>728.07999999999822</v>
      </c>
      <c r="CA34" s="157">
        <v>89.499999999999631</v>
      </c>
      <c r="CB34" s="157">
        <v>1076.6999999999971</v>
      </c>
      <c r="CC34" s="29">
        <v>1076.6999999999971</v>
      </c>
      <c r="CD34" s="29">
        <v>0</v>
      </c>
      <c r="CE34" s="29">
        <v>1716</v>
      </c>
      <c r="CF34" s="29">
        <v>22428</v>
      </c>
      <c r="CG34" s="29">
        <v>0</v>
      </c>
      <c r="CH34" s="29">
        <v>22428</v>
      </c>
      <c r="CI34" s="29">
        <v>0.4</v>
      </c>
      <c r="CJ34" s="29">
        <v>331.0199999999993</v>
      </c>
      <c r="CK34" s="25">
        <v>0</v>
      </c>
      <c r="CL34" s="25">
        <v>0</v>
      </c>
      <c r="CM34" s="29">
        <v>834.77999999999781</v>
      </c>
      <c r="CN34" s="25">
        <v>0</v>
      </c>
      <c r="CO34" s="25">
        <v>0.4</v>
      </c>
      <c r="CP34" s="25">
        <v>0</v>
      </c>
      <c r="CQ34" s="25">
        <v>6824</v>
      </c>
      <c r="CR34" s="25">
        <v>0</v>
      </c>
      <c r="CS34" s="25">
        <v>0</v>
      </c>
      <c r="CT34" s="25">
        <v>16302</v>
      </c>
      <c r="CU34" s="25">
        <v>0</v>
      </c>
      <c r="CV34" s="25">
        <v>1018</v>
      </c>
      <c r="CW34" s="25">
        <v>0</v>
      </c>
      <c r="CX34" s="33">
        <v>6824</v>
      </c>
      <c r="CY34" s="33">
        <v>16302</v>
      </c>
      <c r="CZ34" s="33">
        <v>0</v>
      </c>
      <c r="DA34" s="33">
        <v>1018</v>
      </c>
      <c r="DB34" s="161">
        <v>0</v>
      </c>
      <c r="DC34" s="33">
        <v>0</v>
      </c>
      <c r="DD34" s="33">
        <v>0</v>
      </c>
      <c r="DE34" s="33">
        <v>0</v>
      </c>
      <c r="DF34" s="154">
        <v>331.01999999999919</v>
      </c>
      <c r="DG34" s="154">
        <v>834.77999999999804</v>
      </c>
      <c r="DH34" s="154">
        <v>0</v>
      </c>
      <c r="DI34" s="154">
        <v>0.4</v>
      </c>
      <c r="DJ34" s="154">
        <v>0</v>
      </c>
      <c r="DK34" s="154">
        <v>0</v>
      </c>
      <c r="DL34" s="154">
        <v>0</v>
      </c>
      <c r="DM34" s="154">
        <v>0</v>
      </c>
      <c r="DN34" s="25">
        <v>286905</v>
      </c>
      <c r="DO34" s="25">
        <v>0</v>
      </c>
      <c r="DP34" s="25">
        <v>0</v>
      </c>
      <c r="DQ34" s="25">
        <v>0</v>
      </c>
      <c r="DR34" s="25">
        <v>0</v>
      </c>
      <c r="DS34" s="25">
        <v>0</v>
      </c>
      <c r="DX34" s="25" t="s">
        <v>95</v>
      </c>
      <c r="ED34" s="156">
        <v>43802</v>
      </c>
      <c r="EE34" s="25">
        <v>331.01999999999919</v>
      </c>
      <c r="EF34" s="25">
        <v>834.77999999999804</v>
      </c>
      <c r="EG34" s="25">
        <v>0</v>
      </c>
      <c r="EH34" s="25">
        <v>0.4</v>
      </c>
    </row>
    <row r="35" spans="1:138" x14ac:dyDescent="0.25">
      <c r="A35" s="25" t="s">
        <v>66</v>
      </c>
      <c r="B35" s="25" t="s">
        <v>61</v>
      </c>
      <c r="C35" s="156">
        <v>43803</v>
      </c>
      <c r="D35" s="156">
        <v>43803</v>
      </c>
      <c r="E35" s="25" t="s">
        <v>126</v>
      </c>
      <c r="F35" s="25" t="s">
        <v>127</v>
      </c>
      <c r="G35" s="29">
        <v>3160.0699999999952</v>
      </c>
      <c r="H35" s="29">
        <v>0</v>
      </c>
      <c r="I35" s="29">
        <v>442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960</v>
      </c>
      <c r="W35" s="29">
        <v>0</v>
      </c>
      <c r="X35" s="29">
        <v>0</v>
      </c>
      <c r="Y35" s="29">
        <v>33203</v>
      </c>
      <c r="Z35" s="29">
        <v>136434</v>
      </c>
      <c r="AA35" s="29">
        <v>83576</v>
      </c>
      <c r="AB35" s="29">
        <v>6746</v>
      </c>
      <c r="AC35" s="29">
        <v>3.6146840700000002E-2</v>
      </c>
      <c r="AD35" s="29">
        <v>1.72E-2</v>
      </c>
      <c r="AE35" s="29">
        <v>99.947313539999996</v>
      </c>
      <c r="AF35" s="29">
        <v>0</v>
      </c>
      <c r="AG35" s="29">
        <v>75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754</v>
      </c>
      <c r="AN35" s="29">
        <v>169</v>
      </c>
      <c r="AO35" s="29">
        <v>83</v>
      </c>
      <c r="AP35" s="29">
        <v>134</v>
      </c>
      <c r="AQ35" s="29">
        <v>0</v>
      </c>
      <c r="AR35" s="29">
        <v>0</v>
      </c>
      <c r="AS35" s="29">
        <v>0</v>
      </c>
      <c r="AT35" s="29">
        <v>10592</v>
      </c>
      <c r="AU35" s="29">
        <v>12872</v>
      </c>
      <c r="AV35" s="29">
        <v>828</v>
      </c>
      <c r="AW35" s="29">
        <v>7262</v>
      </c>
      <c r="AX35" s="29">
        <v>15374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0</v>
      </c>
      <c r="BT35" s="29">
        <v>0</v>
      </c>
      <c r="BU35" s="29">
        <v>0</v>
      </c>
      <c r="BV35" s="29">
        <v>62.43</v>
      </c>
      <c r="BW35" s="29">
        <v>0</v>
      </c>
      <c r="BX35" s="29">
        <v>0</v>
      </c>
      <c r="BY35" s="29">
        <v>412.81999999999886</v>
      </c>
      <c r="BZ35" s="29">
        <v>630.67999999999859</v>
      </c>
      <c r="CA35" s="157">
        <v>48.859999999999779</v>
      </c>
      <c r="CB35" s="157">
        <v>994.63999999999771</v>
      </c>
      <c r="CC35" s="29">
        <v>994.63999999999771</v>
      </c>
      <c r="CD35" s="29">
        <v>0</v>
      </c>
      <c r="CE35" s="29">
        <v>1052</v>
      </c>
      <c r="CF35" s="29">
        <v>22412</v>
      </c>
      <c r="CG35" s="29">
        <v>0</v>
      </c>
      <c r="CH35" s="29">
        <v>22412</v>
      </c>
      <c r="CI35" s="29">
        <v>0.36000000000000004</v>
      </c>
      <c r="CJ35" s="29">
        <v>297.61999999999932</v>
      </c>
      <c r="CK35" s="25">
        <v>0</v>
      </c>
      <c r="CL35" s="25">
        <v>0</v>
      </c>
      <c r="CM35" s="29">
        <v>745.51999999999805</v>
      </c>
      <c r="CN35" s="25">
        <v>0</v>
      </c>
      <c r="CO35" s="25">
        <v>0.36000000000000004</v>
      </c>
      <c r="CP35" s="25">
        <v>0</v>
      </c>
      <c r="CQ35" s="25">
        <v>7262</v>
      </c>
      <c r="CR35" s="25">
        <v>0</v>
      </c>
      <c r="CS35" s="25">
        <v>0</v>
      </c>
      <c r="CT35" s="25">
        <v>15374</v>
      </c>
      <c r="CU35" s="25">
        <v>0</v>
      </c>
      <c r="CV35" s="25">
        <v>828</v>
      </c>
      <c r="CW35" s="25">
        <v>0</v>
      </c>
      <c r="CX35" s="33">
        <v>7262</v>
      </c>
      <c r="CY35" s="33">
        <v>15374</v>
      </c>
      <c r="CZ35" s="33">
        <v>0</v>
      </c>
      <c r="DA35" s="33">
        <v>828</v>
      </c>
      <c r="DB35" s="161">
        <v>0</v>
      </c>
      <c r="DC35" s="33">
        <v>0</v>
      </c>
      <c r="DD35" s="33">
        <v>0</v>
      </c>
      <c r="DE35" s="33">
        <v>0</v>
      </c>
      <c r="DF35" s="154">
        <v>297.61999999999938</v>
      </c>
      <c r="DG35" s="154">
        <v>745.51999999999794</v>
      </c>
      <c r="DH35" s="154">
        <v>0</v>
      </c>
      <c r="DI35" s="154">
        <v>0.36</v>
      </c>
      <c r="DJ35" s="154">
        <v>0</v>
      </c>
      <c r="DK35" s="154">
        <v>0</v>
      </c>
      <c r="DL35" s="154">
        <v>0</v>
      </c>
      <c r="DM35" s="154">
        <v>0</v>
      </c>
      <c r="DN35" s="25">
        <v>259959</v>
      </c>
      <c r="DO35" s="25">
        <v>0</v>
      </c>
      <c r="DP35" s="25">
        <v>0</v>
      </c>
      <c r="DQ35" s="25">
        <v>0</v>
      </c>
      <c r="DR35" s="25">
        <v>0</v>
      </c>
      <c r="DS35" s="25">
        <v>0</v>
      </c>
      <c r="DX35" s="25" t="s">
        <v>96</v>
      </c>
      <c r="ED35" s="156">
        <v>43803</v>
      </c>
      <c r="EE35" s="25">
        <v>297.61999999999938</v>
      </c>
      <c r="EF35" s="25">
        <v>745.51999999999794</v>
      </c>
      <c r="EG35" s="25">
        <v>0</v>
      </c>
      <c r="EH35" s="25">
        <v>0.36</v>
      </c>
    </row>
    <row r="36" spans="1:138" x14ac:dyDescent="0.25">
      <c r="A36" s="25" t="s">
        <v>66</v>
      </c>
      <c r="B36" s="25" t="s">
        <v>61</v>
      </c>
      <c r="C36" s="156">
        <v>43804</v>
      </c>
      <c r="D36" s="156">
        <v>43804</v>
      </c>
      <c r="E36" s="25" t="s">
        <v>126</v>
      </c>
      <c r="F36" s="25" t="s">
        <v>127</v>
      </c>
      <c r="G36" s="29">
        <v>5331.1099999999924</v>
      </c>
      <c r="H36" s="29">
        <v>0</v>
      </c>
      <c r="I36" s="29">
        <v>470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852</v>
      </c>
      <c r="W36" s="29">
        <v>0</v>
      </c>
      <c r="X36" s="29">
        <v>0</v>
      </c>
      <c r="Y36" s="29">
        <v>31949</v>
      </c>
      <c r="Z36" s="29">
        <v>202054</v>
      </c>
      <c r="AA36" s="29">
        <v>89803</v>
      </c>
      <c r="AB36" s="29">
        <v>6822</v>
      </c>
      <c r="AC36" s="29">
        <v>3.6146840700000002E-2</v>
      </c>
      <c r="AD36" s="29">
        <v>1.72E-2</v>
      </c>
      <c r="AE36" s="29">
        <v>99.947313539999996</v>
      </c>
      <c r="AF36" s="29">
        <v>0</v>
      </c>
      <c r="AG36" s="29">
        <v>75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660</v>
      </c>
      <c r="AN36" s="29">
        <v>148</v>
      </c>
      <c r="AO36" s="29">
        <v>0</v>
      </c>
      <c r="AP36" s="29">
        <v>132</v>
      </c>
      <c r="AQ36" s="29">
        <v>0</v>
      </c>
      <c r="AR36" s="29">
        <v>378</v>
      </c>
      <c r="AS36" s="29">
        <v>442</v>
      </c>
      <c r="AT36" s="29">
        <v>11168</v>
      </c>
      <c r="AU36" s="29">
        <v>15106</v>
      </c>
      <c r="AV36" s="29">
        <v>966</v>
      </c>
      <c r="AW36" s="29">
        <v>8476</v>
      </c>
      <c r="AX36" s="29">
        <v>16832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58.01</v>
      </c>
      <c r="BW36" s="29">
        <v>0</v>
      </c>
      <c r="BX36" s="29">
        <v>0</v>
      </c>
      <c r="BY36" s="29">
        <v>406.31999999999863</v>
      </c>
      <c r="BZ36" s="29">
        <v>652.33999999999833</v>
      </c>
      <c r="CA36" s="157">
        <v>71.479999999999634</v>
      </c>
      <c r="CB36" s="157">
        <v>987.17999999999734</v>
      </c>
      <c r="CC36" s="29">
        <v>987.17999999999734</v>
      </c>
      <c r="CD36" s="29">
        <v>0</v>
      </c>
      <c r="CE36" s="29">
        <v>1326</v>
      </c>
      <c r="CF36" s="29">
        <v>24948</v>
      </c>
      <c r="CG36" s="29">
        <v>0</v>
      </c>
      <c r="CH36" s="29">
        <v>24948</v>
      </c>
      <c r="CI36" s="29">
        <v>0.42</v>
      </c>
      <c r="CJ36" s="29">
        <v>327.13999999999925</v>
      </c>
      <c r="CK36" s="25">
        <v>0</v>
      </c>
      <c r="CL36" s="25">
        <v>0</v>
      </c>
      <c r="CM36" s="29">
        <v>731.09999999999798</v>
      </c>
      <c r="CN36" s="25">
        <v>0</v>
      </c>
      <c r="CO36" s="25">
        <v>0.42</v>
      </c>
      <c r="CP36" s="25">
        <v>0</v>
      </c>
      <c r="CQ36" s="25">
        <v>8476</v>
      </c>
      <c r="CR36" s="25">
        <v>0</v>
      </c>
      <c r="CS36" s="25">
        <v>0</v>
      </c>
      <c r="CT36" s="25">
        <v>16832</v>
      </c>
      <c r="CU36" s="25">
        <v>0</v>
      </c>
      <c r="CV36" s="25">
        <v>966</v>
      </c>
      <c r="CW36" s="25">
        <v>0</v>
      </c>
      <c r="CX36" s="33">
        <v>8476</v>
      </c>
      <c r="CY36" s="33">
        <v>16832</v>
      </c>
      <c r="CZ36" s="33">
        <v>0</v>
      </c>
      <c r="DA36" s="33">
        <v>966</v>
      </c>
      <c r="DB36" s="161">
        <v>0</v>
      </c>
      <c r="DC36" s="33">
        <v>0</v>
      </c>
      <c r="DD36" s="33">
        <v>0</v>
      </c>
      <c r="DE36" s="33">
        <v>0</v>
      </c>
      <c r="DF36" s="154">
        <v>327.13999999999925</v>
      </c>
      <c r="DG36" s="154">
        <v>731.09999999999775</v>
      </c>
      <c r="DH36" s="154">
        <v>0</v>
      </c>
      <c r="DI36" s="154">
        <v>0.42</v>
      </c>
      <c r="DJ36" s="154">
        <v>0</v>
      </c>
      <c r="DK36" s="154">
        <v>0</v>
      </c>
      <c r="DL36" s="154">
        <v>0</v>
      </c>
      <c r="DM36" s="154">
        <v>0</v>
      </c>
      <c r="DN36" s="25">
        <v>330628</v>
      </c>
      <c r="DO36" s="25">
        <v>0</v>
      </c>
      <c r="DP36" s="25">
        <v>0</v>
      </c>
      <c r="DQ36" s="25">
        <v>0</v>
      </c>
      <c r="DR36" s="25">
        <v>0</v>
      </c>
      <c r="DS36" s="25">
        <v>0</v>
      </c>
      <c r="DX36" s="25" t="s">
        <v>97</v>
      </c>
      <c r="ED36" s="156">
        <v>43804</v>
      </c>
      <c r="EE36" s="25">
        <v>327.13999999999925</v>
      </c>
      <c r="EF36" s="25">
        <v>731.09999999999775</v>
      </c>
      <c r="EG36" s="25">
        <v>0</v>
      </c>
      <c r="EH36" s="25">
        <v>0.42</v>
      </c>
    </row>
    <row r="37" spans="1:138" x14ac:dyDescent="0.25">
      <c r="A37" s="25" t="s">
        <v>66</v>
      </c>
      <c r="B37" s="25" t="s">
        <v>61</v>
      </c>
      <c r="C37" s="156">
        <v>43805</v>
      </c>
      <c r="D37" s="156">
        <v>43805</v>
      </c>
      <c r="E37" s="25" t="s">
        <v>126</v>
      </c>
      <c r="F37" s="25" t="s">
        <v>127</v>
      </c>
      <c r="G37" s="29">
        <v>5444.0999999999913</v>
      </c>
      <c r="H37" s="29">
        <v>0</v>
      </c>
      <c r="I37" s="29">
        <v>443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992</v>
      </c>
      <c r="W37" s="29">
        <v>0</v>
      </c>
      <c r="X37" s="29">
        <v>0</v>
      </c>
      <c r="Y37" s="29">
        <v>41767</v>
      </c>
      <c r="Z37" s="29">
        <v>236866</v>
      </c>
      <c r="AA37" s="29">
        <v>93913</v>
      </c>
      <c r="AB37" s="29">
        <v>9046</v>
      </c>
      <c r="AC37" s="29">
        <v>3.6146840700000002E-2</v>
      </c>
      <c r="AD37" s="29">
        <v>1.72E-2</v>
      </c>
      <c r="AE37" s="29">
        <v>99.947313539999996</v>
      </c>
      <c r="AF37" s="29">
        <v>0</v>
      </c>
      <c r="AG37" s="29">
        <v>75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606</v>
      </c>
      <c r="AN37" s="29">
        <v>134</v>
      </c>
      <c r="AO37" s="29">
        <v>87</v>
      </c>
      <c r="AP37" s="29">
        <v>124</v>
      </c>
      <c r="AQ37" s="29">
        <v>0</v>
      </c>
      <c r="AR37" s="29">
        <v>313</v>
      </c>
      <c r="AS37" s="29">
        <v>591</v>
      </c>
      <c r="AT37" s="29">
        <v>12646</v>
      </c>
      <c r="AU37" s="29">
        <v>18412</v>
      </c>
      <c r="AV37" s="29">
        <v>898</v>
      </c>
      <c r="AW37" s="29">
        <v>10778</v>
      </c>
      <c r="AX37" s="29">
        <v>19382</v>
      </c>
      <c r="AY37" s="29">
        <v>1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35.630000000000003</v>
      </c>
      <c r="BW37" s="29">
        <v>0</v>
      </c>
      <c r="BX37" s="29">
        <v>0</v>
      </c>
      <c r="BY37" s="29">
        <v>502.91999999999877</v>
      </c>
      <c r="BZ37" s="29">
        <v>797.97999999999661</v>
      </c>
      <c r="CA37" s="157">
        <v>81.05999999999959</v>
      </c>
      <c r="CB37" s="157">
        <v>1219.8399999999958</v>
      </c>
      <c r="CC37" s="29">
        <v>1219.8399999999958</v>
      </c>
      <c r="CD37" s="29">
        <v>0</v>
      </c>
      <c r="CE37" s="29">
        <v>1890</v>
      </c>
      <c r="CF37" s="29">
        <v>29168</v>
      </c>
      <c r="CG37" s="29">
        <v>0</v>
      </c>
      <c r="CH37" s="29">
        <v>29168</v>
      </c>
      <c r="CI37" s="29">
        <v>0.38</v>
      </c>
      <c r="CJ37" s="29">
        <v>442.2999999999991</v>
      </c>
      <c r="CK37" s="25">
        <v>0</v>
      </c>
      <c r="CL37" s="25">
        <v>0</v>
      </c>
      <c r="CM37" s="29">
        <v>858.21999999999605</v>
      </c>
      <c r="CN37" s="25">
        <v>0</v>
      </c>
      <c r="CO37" s="25">
        <v>0.38</v>
      </c>
      <c r="CP37" s="25">
        <v>0</v>
      </c>
      <c r="CQ37" s="25">
        <v>10778</v>
      </c>
      <c r="CR37" s="25">
        <v>0</v>
      </c>
      <c r="CS37" s="25">
        <v>0</v>
      </c>
      <c r="CT37" s="25">
        <v>19382</v>
      </c>
      <c r="CU37" s="25">
        <v>0</v>
      </c>
      <c r="CV37" s="25">
        <v>898</v>
      </c>
      <c r="CW37" s="25">
        <v>0</v>
      </c>
      <c r="CX37" s="33">
        <v>10778</v>
      </c>
      <c r="CY37" s="33">
        <v>19382</v>
      </c>
      <c r="CZ37" s="33">
        <v>0</v>
      </c>
      <c r="DA37" s="33">
        <v>898</v>
      </c>
      <c r="DB37" s="161">
        <v>0</v>
      </c>
      <c r="DC37" s="33">
        <v>0</v>
      </c>
      <c r="DD37" s="33">
        <v>0</v>
      </c>
      <c r="DE37" s="33">
        <v>0</v>
      </c>
      <c r="DF37" s="154">
        <v>442.29999999999916</v>
      </c>
      <c r="DG37" s="154">
        <v>858.21999999999616</v>
      </c>
      <c r="DH37" s="154">
        <v>0</v>
      </c>
      <c r="DI37" s="154">
        <v>0.38</v>
      </c>
      <c r="DJ37" s="154">
        <v>0</v>
      </c>
      <c r="DK37" s="154">
        <v>0</v>
      </c>
      <c r="DL37" s="154">
        <v>0</v>
      </c>
      <c r="DM37" s="154">
        <v>0</v>
      </c>
      <c r="DN37" s="25">
        <v>381592</v>
      </c>
      <c r="DO37" s="25">
        <v>0</v>
      </c>
      <c r="DP37" s="25">
        <v>0</v>
      </c>
      <c r="DQ37" s="25">
        <v>0</v>
      </c>
      <c r="DR37" s="25">
        <v>0</v>
      </c>
      <c r="DS37" s="25">
        <v>0</v>
      </c>
      <c r="DX37" s="25" t="s">
        <v>98</v>
      </c>
      <c r="ED37" s="156">
        <v>43805</v>
      </c>
      <c r="EE37" s="25">
        <v>442.29999999999916</v>
      </c>
      <c r="EF37" s="25">
        <v>858.21999999999616</v>
      </c>
      <c r="EG37" s="25">
        <v>0</v>
      </c>
      <c r="EH37" s="25">
        <v>0.38</v>
      </c>
    </row>
    <row r="38" spans="1:138" x14ac:dyDescent="0.25">
      <c r="A38" s="25" t="s">
        <v>66</v>
      </c>
      <c r="B38" s="25" t="s">
        <v>61</v>
      </c>
      <c r="C38" s="156">
        <v>43806</v>
      </c>
      <c r="D38" s="156">
        <v>43806</v>
      </c>
      <c r="E38" s="25" t="s">
        <v>126</v>
      </c>
      <c r="F38" s="25" t="s">
        <v>127</v>
      </c>
      <c r="G38" s="29">
        <v>6063.9599999999928</v>
      </c>
      <c r="H38" s="29">
        <v>0</v>
      </c>
      <c r="I38" s="29">
        <v>503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752</v>
      </c>
      <c r="W38" s="29">
        <v>0</v>
      </c>
      <c r="X38" s="29">
        <v>0</v>
      </c>
      <c r="Y38" s="29">
        <v>37385</v>
      </c>
      <c r="Z38" s="29">
        <v>206999</v>
      </c>
      <c r="AA38" s="29">
        <v>88578</v>
      </c>
      <c r="AB38" s="29">
        <v>6838</v>
      </c>
      <c r="AC38" s="29">
        <v>3.6146840700000002E-2</v>
      </c>
      <c r="AD38" s="29">
        <v>1.72E-2</v>
      </c>
      <c r="AE38" s="29">
        <v>99.947313539999996</v>
      </c>
      <c r="AF38" s="29">
        <v>0</v>
      </c>
      <c r="AG38" s="29">
        <v>75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679</v>
      </c>
      <c r="AN38" s="29">
        <v>155</v>
      </c>
      <c r="AO38" s="29">
        <v>89</v>
      </c>
      <c r="AP38" s="29">
        <v>128</v>
      </c>
      <c r="AQ38" s="29">
        <v>0</v>
      </c>
      <c r="AR38" s="29">
        <v>355</v>
      </c>
      <c r="AS38" s="29">
        <v>815</v>
      </c>
      <c r="AT38" s="29">
        <v>13958</v>
      </c>
      <c r="AU38" s="29">
        <v>15764</v>
      </c>
      <c r="AV38" s="29">
        <v>824</v>
      </c>
      <c r="AW38" s="29">
        <v>10792</v>
      </c>
      <c r="AX38" s="29">
        <v>18106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58.66</v>
      </c>
      <c r="BW38" s="29">
        <v>0</v>
      </c>
      <c r="BX38" s="29">
        <v>0</v>
      </c>
      <c r="BY38" s="29">
        <v>548.77999999999918</v>
      </c>
      <c r="BZ38" s="29">
        <v>733.25999999999851</v>
      </c>
      <c r="CA38" s="157">
        <v>81.779999999999802</v>
      </c>
      <c r="CB38" s="157">
        <v>1200.2599999999977</v>
      </c>
      <c r="CC38" s="29">
        <v>1200.2599999999977</v>
      </c>
      <c r="CD38" s="29">
        <v>0</v>
      </c>
      <c r="CE38" s="29">
        <v>1654</v>
      </c>
      <c r="CF38" s="29">
        <v>28068</v>
      </c>
      <c r="CG38" s="29">
        <v>0</v>
      </c>
      <c r="CH38" s="29">
        <v>28068</v>
      </c>
      <c r="CI38" s="29">
        <v>0.21999999999999989</v>
      </c>
      <c r="CJ38" s="29">
        <v>436.23999999999921</v>
      </c>
      <c r="CK38" s="25">
        <v>0</v>
      </c>
      <c r="CL38" s="25">
        <v>0</v>
      </c>
      <c r="CM38" s="29">
        <v>845.57999999999822</v>
      </c>
      <c r="CN38" s="25">
        <v>0</v>
      </c>
      <c r="CO38" s="25">
        <v>0.21999999999999989</v>
      </c>
      <c r="CP38" s="25">
        <v>0</v>
      </c>
      <c r="CQ38" s="25">
        <v>10792</v>
      </c>
      <c r="CR38" s="25">
        <v>0</v>
      </c>
      <c r="CS38" s="25">
        <v>0</v>
      </c>
      <c r="CT38" s="25">
        <v>18106</v>
      </c>
      <c r="CU38" s="25">
        <v>0</v>
      </c>
      <c r="CV38" s="25">
        <v>824</v>
      </c>
      <c r="CW38" s="25">
        <v>0</v>
      </c>
      <c r="CX38" s="33">
        <v>10792</v>
      </c>
      <c r="CY38" s="33">
        <v>18106</v>
      </c>
      <c r="CZ38" s="33">
        <v>0</v>
      </c>
      <c r="DA38" s="33">
        <v>824</v>
      </c>
      <c r="DB38" s="161">
        <v>0</v>
      </c>
      <c r="DC38" s="33">
        <v>0</v>
      </c>
      <c r="DD38" s="33">
        <v>0</v>
      </c>
      <c r="DE38" s="33">
        <v>0</v>
      </c>
      <c r="DF38" s="154">
        <v>436.23999999999916</v>
      </c>
      <c r="DG38" s="154">
        <v>845.57999999999834</v>
      </c>
      <c r="DH38" s="154">
        <v>0</v>
      </c>
      <c r="DI38" s="154">
        <v>0.21999999999999989</v>
      </c>
      <c r="DJ38" s="154">
        <v>0</v>
      </c>
      <c r="DK38" s="154">
        <v>0</v>
      </c>
      <c r="DL38" s="154">
        <v>0</v>
      </c>
      <c r="DM38" s="154">
        <v>0</v>
      </c>
      <c r="DN38" s="25">
        <v>339800</v>
      </c>
      <c r="DO38" s="25">
        <v>0</v>
      </c>
      <c r="DP38" s="25">
        <v>0</v>
      </c>
      <c r="DQ38" s="25">
        <v>0</v>
      </c>
      <c r="DR38" s="25">
        <v>0</v>
      </c>
      <c r="DS38" s="25">
        <v>0</v>
      </c>
      <c r="DX38" s="25" t="s">
        <v>99</v>
      </c>
      <c r="ED38" s="156">
        <v>43806</v>
      </c>
      <c r="EE38" s="25">
        <v>436.23999999999916</v>
      </c>
      <c r="EF38" s="25">
        <v>845.57999999999834</v>
      </c>
      <c r="EG38" s="25">
        <v>0</v>
      </c>
      <c r="EH38" s="25">
        <v>0.21999999999999989</v>
      </c>
    </row>
    <row r="39" spans="1:138" x14ac:dyDescent="0.25">
      <c r="A39" s="25" t="s">
        <v>66</v>
      </c>
      <c r="B39" s="25" t="s">
        <v>61</v>
      </c>
      <c r="C39" s="156">
        <v>43807</v>
      </c>
      <c r="D39" s="156">
        <v>43807</v>
      </c>
      <c r="E39" s="25" t="s">
        <v>126</v>
      </c>
      <c r="F39" s="25" t="s">
        <v>127</v>
      </c>
      <c r="G39" s="29">
        <v>5061.5499999999929</v>
      </c>
      <c r="H39" s="29">
        <v>0</v>
      </c>
      <c r="I39" s="29">
        <v>591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1035</v>
      </c>
      <c r="W39" s="29">
        <v>0</v>
      </c>
      <c r="X39" s="29">
        <v>0</v>
      </c>
      <c r="Y39" s="29">
        <v>33205</v>
      </c>
      <c r="Z39" s="29">
        <v>189247</v>
      </c>
      <c r="AA39" s="29">
        <v>94635</v>
      </c>
      <c r="AB39" s="29">
        <v>5875</v>
      </c>
      <c r="AC39" s="29">
        <v>3.6146840700000002E-2</v>
      </c>
      <c r="AD39" s="29">
        <v>1.72E-2</v>
      </c>
      <c r="AE39" s="29">
        <v>99.947313539999996</v>
      </c>
      <c r="AF39" s="29">
        <v>0</v>
      </c>
      <c r="AG39" s="29">
        <v>74</v>
      </c>
      <c r="AH39" s="29">
        <v>35</v>
      </c>
      <c r="AI39" s="29">
        <v>0</v>
      </c>
      <c r="AJ39" s="29">
        <v>0</v>
      </c>
      <c r="AK39" s="29">
        <v>0</v>
      </c>
      <c r="AL39" s="29">
        <v>0</v>
      </c>
      <c r="AM39" s="29">
        <v>602</v>
      </c>
      <c r="AN39" s="29">
        <v>134</v>
      </c>
      <c r="AO39" s="29">
        <v>88</v>
      </c>
      <c r="AP39" s="29">
        <v>134</v>
      </c>
      <c r="AQ39" s="29">
        <v>1056</v>
      </c>
      <c r="AR39" s="29">
        <v>206</v>
      </c>
      <c r="AS39" s="29">
        <v>443</v>
      </c>
      <c r="AT39" s="29">
        <v>10804</v>
      </c>
      <c r="AU39" s="29">
        <v>13434</v>
      </c>
      <c r="AV39" s="29">
        <v>846</v>
      </c>
      <c r="AW39" s="29">
        <v>9330</v>
      </c>
      <c r="AX39" s="29">
        <v>14062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53.04</v>
      </c>
      <c r="BW39" s="29">
        <v>0</v>
      </c>
      <c r="BX39" s="29">
        <v>0</v>
      </c>
      <c r="BY39" s="29">
        <v>451.29999999999899</v>
      </c>
      <c r="BZ39" s="29">
        <v>693.39999999999804</v>
      </c>
      <c r="CA39" s="157">
        <v>41.899999999999984</v>
      </c>
      <c r="CB39" s="157">
        <v>1102.7999999999968</v>
      </c>
      <c r="CC39" s="29">
        <v>1102.7999999999968</v>
      </c>
      <c r="CD39" s="29">
        <v>0</v>
      </c>
      <c r="CE39" s="29">
        <v>776</v>
      </c>
      <c r="CF39" s="29">
        <v>23462</v>
      </c>
      <c r="CG39" s="29">
        <v>0</v>
      </c>
      <c r="CH39" s="29">
        <v>23462</v>
      </c>
      <c r="CI39" s="29">
        <v>0.26</v>
      </c>
      <c r="CJ39" s="29">
        <v>432.2799999999994</v>
      </c>
      <c r="CK39" s="25">
        <v>0</v>
      </c>
      <c r="CL39" s="25">
        <v>0</v>
      </c>
      <c r="CM39" s="29">
        <v>712.15999999999792</v>
      </c>
      <c r="CN39" s="25">
        <v>0</v>
      </c>
      <c r="CO39" s="25">
        <v>0.26</v>
      </c>
      <c r="CP39" s="25">
        <v>0</v>
      </c>
      <c r="CQ39" s="25">
        <v>9330</v>
      </c>
      <c r="CR39" s="25">
        <v>0</v>
      </c>
      <c r="CS39" s="25">
        <v>0</v>
      </c>
      <c r="CT39" s="25">
        <v>14062</v>
      </c>
      <c r="CU39" s="25">
        <v>0</v>
      </c>
      <c r="CV39" s="25">
        <v>846</v>
      </c>
      <c r="CW39" s="25">
        <v>0</v>
      </c>
      <c r="CX39" s="33">
        <v>9330</v>
      </c>
      <c r="CY39" s="33">
        <v>14062</v>
      </c>
      <c r="CZ39" s="33">
        <v>0</v>
      </c>
      <c r="DA39" s="33">
        <v>846</v>
      </c>
      <c r="DB39" s="161">
        <v>0</v>
      </c>
      <c r="DC39" s="33">
        <v>0</v>
      </c>
      <c r="DD39" s="33">
        <v>0</v>
      </c>
      <c r="DE39" s="33">
        <v>0</v>
      </c>
      <c r="DF39" s="154">
        <v>432.27999999999935</v>
      </c>
      <c r="DG39" s="154">
        <v>712.15999999999781</v>
      </c>
      <c r="DH39" s="154">
        <v>0</v>
      </c>
      <c r="DI39" s="154">
        <v>0.26</v>
      </c>
      <c r="DJ39" s="154">
        <v>0</v>
      </c>
      <c r="DK39" s="154">
        <v>0</v>
      </c>
      <c r="DL39" s="154">
        <v>0</v>
      </c>
      <c r="DM39" s="154">
        <v>0</v>
      </c>
      <c r="DN39" s="25">
        <v>322962</v>
      </c>
      <c r="DO39" s="25">
        <v>0</v>
      </c>
      <c r="DP39" s="25">
        <v>0</v>
      </c>
      <c r="DQ39" s="25">
        <v>0</v>
      </c>
      <c r="DR39" s="25">
        <v>0</v>
      </c>
      <c r="DS39" s="25">
        <v>0</v>
      </c>
      <c r="DX39" s="25" t="s">
        <v>100</v>
      </c>
      <c r="ED39" s="156">
        <v>43807</v>
      </c>
      <c r="EE39" s="25">
        <v>432.27999999999935</v>
      </c>
      <c r="EF39" s="25">
        <v>712.15999999999781</v>
      </c>
      <c r="EG39" s="25">
        <v>0</v>
      </c>
      <c r="EH39" s="25">
        <v>0.26</v>
      </c>
    </row>
    <row r="40" spans="1:138" x14ac:dyDescent="0.25">
      <c r="A40" s="25" t="s">
        <v>66</v>
      </c>
      <c r="B40" s="25" t="s">
        <v>61</v>
      </c>
      <c r="C40" s="156">
        <v>43808</v>
      </c>
      <c r="D40" s="156">
        <v>43808</v>
      </c>
      <c r="E40" s="25" t="s">
        <v>126</v>
      </c>
      <c r="F40" s="25" t="s">
        <v>127</v>
      </c>
      <c r="G40" s="29">
        <v>3953.1499999999924</v>
      </c>
      <c r="H40" s="29">
        <v>0</v>
      </c>
      <c r="I40" s="29">
        <v>516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899</v>
      </c>
      <c r="W40" s="29">
        <v>0</v>
      </c>
      <c r="X40" s="29">
        <v>0</v>
      </c>
      <c r="Y40" s="29">
        <v>27736</v>
      </c>
      <c r="Z40" s="29">
        <v>122427</v>
      </c>
      <c r="AA40" s="29">
        <v>105434</v>
      </c>
      <c r="AB40" s="29">
        <v>6063</v>
      </c>
      <c r="AC40" s="29">
        <v>3.6146840700000002E-2</v>
      </c>
      <c r="AD40" s="29">
        <v>1.72E-2</v>
      </c>
      <c r="AE40" s="29">
        <v>99.947313539999996</v>
      </c>
      <c r="AF40" s="29">
        <v>0</v>
      </c>
      <c r="AG40" s="29">
        <v>74</v>
      </c>
      <c r="AH40" s="29">
        <v>35</v>
      </c>
      <c r="AI40" s="29">
        <v>0</v>
      </c>
      <c r="AJ40" s="29">
        <v>0</v>
      </c>
      <c r="AK40" s="29">
        <v>0</v>
      </c>
      <c r="AL40" s="29">
        <v>0</v>
      </c>
      <c r="AM40" s="29">
        <v>671</v>
      </c>
      <c r="AN40" s="29">
        <v>150</v>
      </c>
      <c r="AO40" s="29">
        <v>84</v>
      </c>
      <c r="AP40" s="29">
        <v>129</v>
      </c>
      <c r="AQ40" s="29">
        <v>1472</v>
      </c>
      <c r="AR40" s="29">
        <v>280</v>
      </c>
      <c r="AS40" s="29">
        <v>572</v>
      </c>
      <c r="AT40" s="29">
        <v>13674</v>
      </c>
      <c r="AU40" s="29">
        <v>17540</v>
      </c>
      <c r="AV40" s="29">
        <v>996</v>
      </c>
      <c r="AW40" s="29">
        <v>10750</v>
      </c>
      <c r="AX40" s="29">
        <v>19468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60.46</v>
      </c>
      <c r="BW40" s="29">
        <v>0</v>
      </c>
      <c r="BX40" s="29">
        <v>0</v>
      </c>
      <c r="BY40" s="29">
        <v>533.37999999999874</v>
      </c>
      <c r="BZ40" s="29">
        <v>771.39999999999816</v>
      </c>
      <c r="CA40" s="157">
        <v>35.839999999999989</v>
      </c>
      <c r="CB40" s="157">
        <v>1268.9399999999962</v>
      </c>
      <c r="CC40" s="29">
        <v>1268.9399999999962</v>
      </c>
      <c r="CD40" s="29">
        <v>0</v>
      </c>
      <c r="CE40" s="29">
        <v>762</v>
      </c>
      <c r="CF40" s="29">
        <v>30452</v>
      </c>
      <c r="CG40" s="29">
        <v>0</v>
      </c>
      <c r="CH40" s="29">
        <v>30452</v>
      </c>
      <c r="CI40" s="29">
        <v>0.27999999999999903</v>
      </c>
      <c r="CJ40" s="29">
        <v>431.37999999999909</v>
      </c>
      <c r="CK40" s="25">
        <v>0</v>
      </c>
      <c r="CL40" s="25">
        <v>0</v>
      </c>
      <c r="CM40" s="29">
        <v>873.11999999999784</v>
      </c>
      <c r="CN40" s="25">
        <v>0</v>
      </c>
      <c r="CO40" s="25">
        <v>0.27999999999999903</v>
      </c>
      <c r="CP40" s="25">
        <v>0</v>
      </c>
      <c r="CQ40" s="25">
        <v>10750</v>
      </c>
      <c r="CR40" s="25">
        <v>0</v>
      </c>
      <c r="CS40" s="25">
        <v>0</v>
      </c>
      <c r="CT40" s="25">
        <v>19468</v>
      </c>
      <c r="CU40" s="25">
        <v>0</v>
      </c>
      <c r="CV40" s="25">
        <v>996</v>
      </c>
      <c r="CW40" s="25">
        <v>0</v>
      </c>
      <c r="CX40" s="33">
        <v>10750</v>
      </c>
      <c r="CY40" s="33">
        <v>19468</v>
      </c>
      <c r="CZ40" s="33">
        <v>0</v>
      </c>
      <c r="DA40" s="33">
        <v>996</v>
      </c>
      <c r="DB40" s="161">
        <v>0</v>
      </c>
      <c r="DC40" s="33">
        <v>0</v>
      </c>
      <c r="DD40" s="33">
        <v>0</v>
      </c>
      <c r="DE40" s="33">
        <v>0</v>
      </c>
      <c r="DF40" s="154">
        <v>431.3799999999992</v>
      </c>
      <c r="DG40" s="154">
        <v>873.11999999999784</v>
      </c>
      <c r="DH40" s="154">
        <v>0</v>
      </c>
      <c r="DI40" s="154">
        <v>0.27999999999999903</v>
      </c>
      <c r="DJ40" s="154">
        <v>0</v>
      </c>
      <c r="DK40" s="154">
        <v>0</v>
      </c>
      <c r="DL40" s="154">
        <v>0</v>
      </c>
      <c r="DM40" s="154">
        <v>0</v>
      </c>
      <c r="DN40" s="25">
        <v>261660</v>
      </c>
      <c r="DO40" s="25">
        <v>0</v>
      </c>
      <c r="DP40" s="25">
        <v>0</v>
      </c>
      <c r="DQ40" s="25">
        <v>0</v>
      </c>
      <c r="DR40" s="25">
        <v>0</v>
      </c>
      <c r="DS40" s="25">
        <v>0</v>
      </c>
      <c r="DX40" s="25" t="s">
        <v>101</v>
      </c>
      <c r="ED40" s="156">
        <v>43808</v>
      </c>
      <c r="EE40" s="25">
        <v>431.3799999999992</v>
      </c>
      <c r="EF40" s="25">
        <v>873.11999999999784</v>
      </c>
      <c r="EG40" s="25">
        <v>0</v>
      </c>
      <c r="EH40" s="25">
        <v>0.27999999999999903</v>
      </c>
    </row>
    <row r="41" spans="1:138" x14ac:dyDescent="0.25">
      <c r="A41" s="25" t="s">
        <v>66</v>
      </c>
      <c r="B41" s="25" t="s">
        <v>61</v>
      </c>
      <c r="C41" s="156">
        <v>43809</v>
      </c>
      <c r="D41" s="156">
        <v>43809</v>
      </c>
      <c r="E41" s="25" t="s">
        <v>126</v>
      </c>
      <c r="F41" s="25" t="s">
        <v>127</v>
      </c>
      <c r="G41" s="29">
        <v>3590.4499999999971</v>
      </c>
      <c r="H41" s="29">
        <v>0</v>
      </c>
      <c r="I41" s="29">
        <v>467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837</v>
      </c>
      <c r="W41" s="29">
        <v>0</v>
      </c>
      <c r="X41" s="29">
        <v>0</v>
      </c>
      <c r="Y41" s="29">
        <v>34718</v>
      </c>
      <c r="Z41" s="29">
        <v>147577</v>
      </c>
      <c r="AA41" s="29">
        <v>103315</v>
      </c>
      <c r="AB41" s="29">
        <v>5018</v>
      </c>
      <c r="AC41" s="29">
        <v>3.6146840700000002E-2</v>
      </c>
      <c r="AD41" s="29">
        <v>1.72E-2</v>
      </c>
      <c r="AE41" s="29">
        <v>99.947313539999996</v>
      </c>
      <c r="AF41" s="29">
        <v>0</v>
      </c>
      <c r="AG41" s="29">
        <v>74</v>
      </c>
      <c r="AH41" s="29">
        <v>35</v>
      </c>
      <c r="AI41" s="29">
        <v>0</v>
      </c>
      <c r="AJ41" s="29">
        <v>0</v>
      </c>
      <c r="AK41" s="29">
        <v>0</v>
      </c>
      <c r="AL41" s="29">
        <v>0</v>
      </c>
      <c r="AM41" s="29">
        <v>428</v>
      </c>
      <c r="AN41" s="29">
        <v>84</v>
      </c>
      <c r="AO41" s="29">
        <v>84</v>
      </c>
      <c r="AP41" s="29">
        <v>121</v>
      </c>
      <c r="AQ41" s="29">
        <v>1151</v>
      </c>
      <c r="AR41" s="29">
        <v>229</v>
      </c>
      <c r="AS41" s="29">
        <v>747</v>
      </c>
      <c r="AT41" s="29">
        <v>14590</v>
      </c>
      <c r="AU41" s="29">
        <v>17224</v>
      </c>
      <c r="AV41" s="29">
        <v>1144</v>
      </c>
      <c r="AW41" s="29">
        <v>10902</v>
      </c>
      <c r="AX41" s="29">
        <v>19768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56.58</v>
      </c>
      <c r="BW41" s="29">
        <v>0</v>
      </c>
      <c r="BX41" s="29">
        <v>0</v>
      </c>
      <c r="BY41" s="29">
        <v>585.31999999999846</v>
      </c>
      <c r="BZ41" s="29">
        <v>796.79999999999666</v>
      </c>
      <c r="CA41" s="157">
        <v>28.139999999999972</v>
      </c>
      <c r="CB41" s="157">
        <v>1353.9799999999946</v>
      </c>
      <c r="CC41" s="29">
        <v>1353.9799999999946</v>
      </c>
      <c r="CD41" s="29">
        <v>0</v>
      </c>
      <c r="CE41" s="29">
        <v>778</v>
      </c>
      <c r="CF41" s="29">
        <v>31036</v>
      </c>
      <c r="CG41" s="29">
        <v>0</v>
      </c>
      <c r="CH41" s="29">
        <v>31036</v>
      </c>
      <c r="CI41" s="29">
        <v>0.26</v>
      </c>
      <c r="CJ41" s="29">
        <v>489.01999999999902</v>
      </c>
      <c r="CK41" s="25">
        <v>0</v>
      </c>
      <c r="CL41" s="25">
        <v>0</v>
      </c>
      <c r="CM41" s="29">
        <v>892.83999999999583</v>
      </c>
      <c r="CN41" s="25">
        <v>0</v>
      </c>
      <c r="CO41" s="25">
        <v>0.26</v>
      </c>
      <c r="CP41" s="25">
        <v>0</v>
      </c>
      <c r="CQ41" s="25">
        <v>10902</v>
      </c>
      <c r="CR41" s="25">
        <v>0</v>
      </c>
      <c r="CS41" s="25">
        <v>0</v>
      </c>
      <c r="CT41" s="25">
        <v>19768</v>
      </c>
      <c r="CU41" s="25">
        <v>0</v>
      </c>
      <c r="CV41" s="25">
        <v>1144</v>
      </c>
      <c r="CW41" s="25">
        <v>0</v>
      </c>
      <c r="CX41" s="33">
        <v>10902</v>
      </c>
      <c r="CY41" s="33">
        <v>19768</v>
      </c>
      <c r="CZ41" s="33">
        <v>0</v>
      </c>
      <c r="DA41" s="33">
        <v>1144</v>
      </c>
      <c r="DB41" s="161">
        <v>0</v>
      </c>
      <c r="DC41" s="33">
        <v>0</v>
      </c>
      <c r="DD41" s="33">
        <v>0</v>
      </c>
      <c r="DE41" s="33">
        <v>0</v>
      </c>
      <c r="DF41" s="154">
        <v>489.01999999999907</v>
      </c>
      <c r="DG41" s="154">
        <v>892.83999999999583</v>
      </c>
      <c r="DH41" s="154">
        <v>0</v>
      </c>
      <c r="DI41" s="154">
        <v>0.26</v>
      </c>
      <c r="DJ41" s="154">
        <v>0</v>
      </c>
      <c r="DK41" s="154">
        <v>0</v>
      </c>
      <c r="DL41" s="154">
        <v>0</v>
      </c>
      <c r="DM41" s="154">
        <v>0</v>
      </c>
      <c r="DN41" s="25">
        <v>290628</v>
      </c>
      <c r="DO41" s="25">
        <v>0</v>
      </c>
      <c r="DP41" s="25">
        <v>0</v>
      </c>
      <c r="DQ41" s="25">
        <v>0</v>
      </c>
      <c r="DR41" s="25">
        <v>0</v>
      </c>
      <c r="DS41" s="25">
        <v>0</v>
      </c>
      <c r="DX41" s="25" t="s">
        <v>20</v>
      </c>
      <c r="DY41" s="25" t="s">
        <v>124</v>
      </c>
      <c r="ED41" s="156">
        <v>43809</v>
      </c>
      <c r="EE41" s="25">
        <v>489.01999999999907</v>
      </c>
      <c r="EF41" s="25">
        <v>892.83999999999583</v>
      </c>
      <c r="EG41" s="25">
        <v>0</v>
      </c>
      <c r="EH41" s="25">
        <v>0.26</v>
      </c>
    </row>
    <row r="42" spans="1:138" x14ac:dyDescent="0.25">
      <c r="A42" s="25" t="s">
        <v>66</v>
      </c>
      <c r="B42" s="25" t="s">
        <v>61</v>
      </c>
      <c r="C42" s="156">
        <v>43810</v>
      </c>
      <c r="D42" s="156">
        <v>43810</v>
      </c>
      <c r="E42" s="25" t="s">
        <v>126</v>
      </c>
      <c r="F42" s="25" t="s">
        <v>127</v>
      </c>
      <c r="G42" s="29">
        <v>4427.7499999999964</v>
      </c>
      <c r="H42" s="29">
        <v>0</v>
      </c>
      <c r="I42" s="29">
        <v>429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1014</v>
      </c>
      <c r="W42" s="29">
        <v>0</v>
      </c>
      <c r="X42" s="29">
        <v>0</v>
      </c>
      <c r="Y42" s="29">
        <v>33106</v>
      </c>
      <c r="Z42" s="29">
        <v>185885</v>
      </c>
      <c r="AA42" s="29">
        <v>97019</v>
      </c>
      <c r="AB42" s="29">
        <v>6466</v>
      </c>
      <c r="AC42" s="29">
        <v>3.6146840700000002E-2</v>
      </c>
      <c r="AD42" s="29">
        <v>1.72E-2</v>
      </c>
      <c r="AE42" s="29">
        <v>99.947313539999996</v>
      </c>
      <c r="AF42" s="29">
        <v>0</v>
      </c>
      <c r="AG42" s="29">
        <v>74</v>
      </c>
      <c r="AH42" s="29">
        <v>35</v>
      </c>
      <c r="AI42" s="29">
        <v>0</v>
      </c>
      <c r="AJ42" s="29">
        <v>0</v>
      </c>
      <c r="AK42" s="29">
        <v>0</v>
      </c>
      <c r="AL42" s="29">
        <v>0</v>
      </c>
      <c r="AM42" s="29">
        <v>604</v>
      </c>
      <c r="AN42" s="29">
        <v>125</v>
      </c>
      <c r="AO42" s="29">
        <v>81</v>
      </c>
      <c r="AP42" s="29">
        <v>113</v>
      </c>
      <c r="AQ42" s="29">
        <v>1125</v>
      </c>
      <c r="AR42" s="29">
        <v>235</v>
      </c>
      <c r="AS42" s="29">
        <v>677</v>
      </c>
      <c r="AT42" s="29">
        <v>15580</v>
      </c>
      <c r="AU42" s="29">
        <v>14274</v>
      </c>
      <c r="AV42" s="29">
        <v>1434</v>
      </c>
      <c r="AW42" s="29">
        <v>12386</v>
      </c>
      <c r="AX42" s="29">
        <v>16034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58.84</v>
      </c>
      <c r="BW42" s="29">
        <v>0</v>
      </c>
      <c r="BX42" s="29">
        <v>0</v>
      </c>
      <c r="BY42" s="29">
        <v>643.319999999998</v>
      </c>
      <c r="BZ42" s="29">
        <v>842.87999999999761</v>
      </c>
      <c r="CA42" s="157">
        <v>26.479999999999976</v>
      </c>
      <c r="CB42" s="157">
        <v>1459.719999999995</v>
      </c>
      <c r="CC42" s="29">
        <v>1459.719999999995</v>
      </c>
      <c r="CD42" s="29">
        <v>0</v>
      </c>
      <c r="CE42" s="29">
        <v>542</v>
      </c>
      <c r="CF42" s="29">
        <v>29312</v>
      </c>
      <c r="CG42" s="29">
        <v>0</v>
      </c>
      <c r="CH42" s="29">
        <v>29312</v>
      </c>
      <c r="CI42" s="29">
        <v>0.36</v>
      </c>
      <c r="CJ42" s="29">
        <v>538.47999999999877</v>
      </c>
      <c r="CK42" s="25">
        <v>0</v>
      </c>
      <c r="CL42" s="25">
        <v>0</v>
      </c>
      <c r="CM42" s="29">
        <v>947.35999999999706</v>
      </c>
      <c r="CN42" s="25">
        <v>0</v>
      </c>
      <c r="CO42" s="25">
        <v>0.36</v>
      </c>
      <c r="CP42" s="25">
        <v>0</v>
      </c>
      <c r="CQ42" s="25">
        <v>12386</v>
      </c>
      <c r="CR42" s="25">
        <v>0</v>
      </c>
      <c r="CS42" s="25">
        <v>0</v>
      </c>
      <c r="CT42" s="25">
        <v>16034</v>
      </c>
      <c r="CU42" s="25">
        <v>0</v>
      </c>
      <c r="CV42" s="25">
        <v>1434</v>
      </c>
      <c r="CW42" s="25">
        <v>0</v>
      </c>
      <c r="CX42" s="33">
        <v>12386</v>
      </c>
      <c r="CY42" s="33">
        <v>16034</v>
      </c>
      <c r="CZ42" s="33">
        <v>0</v>
      </c>
      <c r="DA42" s="33">
        <v>1434</v>
      </c>
      <c r="DB42" s="161">
        <v>0</v>
      </c>
      <c r="DC42" s="33">
        <v>0</v>
      </c>
      <c r="DD42" s="33">
        <v>0</v>
      </c>
      <c r="DE42" s="33">
        <v>0</v>
      </c>
      <c r="DF42" s="154">
        <v>538.47999999999911</v>
      </c>
      <c r="DG42" s="154">
        <v>947.35999999999706</v>
      </c>
      <c r="DH42" s="154">
        <v>0</v>
      </c>
      <c r="DI42" s="154">
        <v>0.36</v>
      </c>
      <c r="DJ42" s="154">
        <v>0</v>
      </c>
      <c r="DK42" s="154">
        <v>0</v>
      </c>
      <c r="DL42" s="154">
        <v>0</v>
      </c>
      <c r="DM42" s="154">
        <v>0</v>
      </c>
      <c r="DN42" s="25">
        <v>322476</v>
      </c>
      <c r="DO42" s="25">
        <v>0</v>
      </c>
      <c r="DP42" s="25">
        <v>0</v>
      </c>
      <c r="DQ42" s="25">
        <v>0</v>
      </c>
      <c r="DR42" s="25">
        <v>0</v>
      </c>
      <c r="DS42" s="25">
        <v>0</v>
      </c>
      <c r="DX42" s="25" t="s">
        <v>29</v>
      </c>
      <c r="DY42" s="25" t="s">
        <v>125</v>
      </c>
      <c r="ED42" s="156">
        <v>43810</v>
      </c>
      <c r="EE42" s="25">
        <v>538.47999999999911</v>
      </c>
      <c r="EF42" s="25">
        <v>947.35999999999706</v>
      </c>
      <c r="EG42" s="25">
        <v>0</v>
      </c>
      <c r="EH42" s="25">
        <v>0.36</v>
      </c>
    </row>
    <row r="43" spans="1:138" x14ac:dyDescent="0.25">
      <c r="A43" s="25" t="s">
        <v>66</v>
      </c>
      <c r="B43" s="25" t="s">
        <v>61</v>
      </c>
      <c r="C43" s="156">
        <v>43811</v>
      </c>
      <c r="D43" s="156">
        <v>43811</v>
      </c>
      <c r="E43" s="25" t="s">
        <v>126</v>
      </c>
      <c r="F43" s="25" t="s">
        <v>127</v>
      </c>
      <c r="G43" s="29">
        <v>5241.0199999999959</v>
      </c>
      <c r="H43" s="29">
        <v>0</v>
      </c>
      <c r="I43" s="29">
        <v>379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866</v>
      </c>
      <c r="W43" s="29">
        <v>0</v>
      </c>
      <c r="X43" s="29">
        <v>0</v>
      </c>
      <c r="Y43" s="29">
        <v>37278</v>
      </c>
      <c r="Z43" s="29">
        <v>211548</v>
      </c>
      <c r="AA43" s="29">
        <v>93080</v>
      </c>
      <c r="AB43" s="29">
        <v>5196</v>
      </c>
      <c r="AC43" s="29">
        <v>3.6146840700000002E-2</v>
      </c>
      <c r="AD43" s="29">
        <v>1.72E-2</v>
      </c>
      <c r="AE43" s="29">
        <v>99.947313539999996</v>
      </c>
      <c r="AF43" s="29">
        <v>0</v>
      </c>
      <c r="AG43" s="29">
        <v>74</v>
      </c>
      <c r="AH43" s="29">
        <v>35</v>
      </c>
      <c r="AI43" s="29">
        <v>0</v>
      </c>
      <c r="AJ43" s="29">
        <v>0</v>
      </c>
      <c r="AK43" s="29">
        <v>0</v>
      </c>
      <c r="AL43" s="29">
        <v>0</v>
      </c>
      <c r="AM43" s="29">
        <v>562</v>
      </c>
      <c r="AN43" s="29">
        <v>125</v>
      </c>
      <c r="AO43" s="29">
        <v>84</v>
      </c>
      <c r="AP43" s="29">
        <v>114</v>
      </c>
      <c r="AQ43" s="29">
        <v>0</v>
      </c>
      <c r="AR43" s="29">
        <v>0</v>
      </c>
      <c r="AS43" s="29">
        <v>0</v>
      </c>
      <c r="AT43" s="29">
        <v>8824</v>
      </c>
      <c r="AU43" s="29">
        <v>9598</v>
      </c>
      <c r="AV43" s="29">
        <v>1020</v>
      </c>
      <c r="AW43" s="29">
        <v>7452</v>
      </c>
      <c r="AX43" s="29">
        <v>9950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41.79</v>
      </c>
      <c r="BW43" s="29">
        <v>0</v>
      </c>
      <c r="BX43" s="29">
        <v>0</v>
      </c>
      <c r="BY43" s="29">
        <v>397.09999999999906</v>
      </c>
      <c r="BZ43" s="29">
        <v>624.09999999999843</v>
      </c>
      <c r="CA43" s="157">
        <v>22.999999999999993</v>
      </c>
      <c r="CB43" s="157">
        <v>998.19999999999766</v>
      </c>
      <c r="CC43" s="29">
        <v>998.19999999999766</v>
      </c>
      <c r="CD43" s="29">
        <v>0</v>
      </c>
      <c r="CE43" s="29">
        <v>482</v>
      </c>
      <c r="CF43" s="29">
        <v>17940</v>
      </c>
      <c r="CG43" s="29">
        <v>0</v>
      </c>
      <c r="CH43" s="29">
        <v>17940</v>
      </c>
      <c r="CI43" s="29">
        <v>0.23999999999999899</v>
      </c>
      <c r="CJ43" s="29">
        <v>365.33999999999918</v>
      </c>
      <c r="CK43" s="25">
        <v>0</v>
      </c>
      <c r="CL43" s="25">
        <v>0</v>
      </c>
      <c r="CM43" s="29">
        <v>655.61999999999807</v>
      </c>
      <c r="CN43" s="25">
        <v>0</v>
      </c>
      <c r="CO43" s="25">
        <v>0.23999999999999899</v>
      </c>
      <c r="CP43" s="25">
        <v>0</v>
      </c>
      <c r="CQ43" s="25">
        <v>7452</v>
      </c>
      <c r="CR43" s="25">
        <v>0</v>
      </c>
      <c r="CS43" s="25">
        <v>0</v>
      </c>
      <c r="CT43" s="25">
        <v>9950</v>
      </c>
      <c r="CU43" s="25">
        <v>0</v>
      </c>
      <c r="CV43" s="25">
        <v>1020</v>
      </c>
      <c r="CW43" s="25">
        <v>0</v>
      </c>
      <c r="CX43" s="33">
        <v>7452</v>
      </c>
      <c r="CY43" s="33">
        <v>9950</v>
      </c>
      <c r="CZ43" s="33">
        <v>0</v>
      </c>
      <c r="DA43" s="33">
        <v>1020</v>
      </c>
      <c r="DB43" s="161">
        <v>0</v>
      </c>
      <c r="DC43" s="33">
        <v>0</v>
      </c>
      <c r="DD43" s="33">
        <v>0</v>
      </c>
      <c r="DE43" s="33">
        <v>0</v>
      </c>
      <c r="DF43" s="154">
        <v>365.33999999999924</v>
      </c>
      <c r="DG43" s="154">
        <v>655.61999999999819</v>
      </c>
      <c r="DH43" s="154">
        <v>0</v>
      </c>
      <c r="DI43" s="154">
        <v>0.23999999999999899</v>
      </c>
      <c r="DJ43" s="154">
        <v>0</v>
      </c>
      <c r="DK43" s="154">
        <v>0</v>
      </c>
      <c r="DL43" s="154">
        <v>0</v>
      </c>
      <c r="DM43" s="154">
        <v>0</v>
      </c>
      <c r="DN43" s="25">
        <v>347102</v>
      </c>
      <c r="DO43" s="25">
        <v>0</v>
      </c>
      <c r="DP43" s="25">
        <v>0</v>
      </c>
      <c r="DQ43" s="25">
        <v>0</v>
      </c>
      <c r="DR43" s="25">
        <v>0</v>
      </c>
      <c r="DS43" s="25">
        <v>0</v>
      </c>
      <c r="DX43" s="25" t="s">
        <v>17</v>
      </c>
      <c r="ED43" s="156">
        <v>43811</v>
      </c>
      <c r="EE43" s="25">
        <v>365.33999999999924</v>
      </c>
      <c r="EF43" s="25">
        <v>655.61999999999819</v>
      </c>
      <c r="EG43" s="25">
        <v>0</v>
      </c>
      <c r="EH43" s="25">
        <v>0.23999999999999899</v>
      </c>
    </row>
    <row r="44" spans="1:138" x14ac:dyDescent="0.25">
      <c r="A44" s="25" t="s">
        <v>66</v>
      </c>
      <c r="B44" s="25" t="s">
        <v>61</v>
      </c>
      <c r="C44" s="156">
        <v>43812</v>
      </c>
      <c r="D44" s="156">
        <v>43812</v>
      </c>
      <c r="E44" s="25" t="s">
        <v>126</v>
      </c>
      <c r="F44" s="25" t="s">
        <v>127</v>
      </c>
      <c r="G44" s="29">
        <v>6441.4999999999891</v>
      </c>
      <c r="H44" s="29">
        <v>0</v>
      </c>
      <c r="I44" s="29">
        <v>425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1116</v>
      </c>
      <c r="W44" s="29">
        <v>0</v>
      </c>
      <c r="X44" s="29">
        <v>0</v>
      </c>
      <c r="Y44" s="29">
        <v>46588</v>
      </c>
      <c r="Z44" s="29">
        <v>204527</v>
      </c>
      <c r="AA44" s="29">
        <v>85488</v>
      </c>
      <c r="AB44" s="29">
        <v>6578</v>
      </c>
      <c r="AC44" s="29">
        <v>3.6146840700000002E-2</v>
      </c>
      <c r="AD44" s="29">
        <v>1.72E-2</v>
      </c>
      <c r="AE44" s="29">
        <v>99.947313539999996</v>
      </c>
      <c r="AF44" s="29">
        <v>0</v>
      </c>
      <c r="AG44" s="29">
        <v>74</v>
      </c>
      <c r="AH44" s="29">
        <v>35</v>
      </c>
      <c r="AI44" s="29">
        <v>0</v>
      </c>
      <c r="AJ44" s="29">
        <v>0</v>
      </c>
      <c r="AK44" s="29">
        <v>0</v>
      </c>
      <c r="AL44" s="29">
        <v>0</v>
      </c>
      <c r="AM44" s="29">
        <v>530</v>
      </c>
      <c r="AN44" s="29">
        <v>124</v>
      </c>
      <c r="AO44" s="29">
        <v>78</v>
      </c>
      <c r="AP44" s="29">
        <v>114</v>
      </c>
      <c r="AQ44" s="29">
        <v>949</v>
      </c>
      <c r="AR44" s="29">
        <v>195</v>
      </c>
      <c r="AS44" s="29">
        <v>833</v>
      </c>
      <c r="AT44" s="29">
        <v>12076</v>
      </c>
      <c r="AU44" s="29">
        <v>16330</v>
      </c>
      <c r="AV44" s="29">
        <v>712</v>
      </c>
      <c r="AW44" s="29">
        <v>9618</v>
      </c>
      <c r="AX44" s="29">
        <v>18076</v>
      </c>
      <c r="AY44" s="29">
        <v>1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48.98</v>
      </c>
      <c r="BW44" s="29">
        <v>0</v>
      </c>
      <c r="BX44" s="29">
        <v>0</v>
      </c>
      <c r="BY44" s="29">
        <v>512.09999999999866</v>
      </c>
      <c r="BZ44" s="29">
        <v>826.7199999999973</v>
      </c>
      <c r="CA44" s="157">
        <v>30.139999999999805</v>
      </c>
      <c r="CB44" s="157">
        <v>1308.6799999999962</v>
      </c>
      <c r="CC44" s="29">
        <v>1308.6799999999962</v>
      </c>
      <c r="CD44" s="29">
        <v>0</v>
      </c>
      <c r="CE44" s="29">
        <v>558</v>
      </c>
      <c r="CF44" s="29">
        <v>27848</v>
      </c>
      <c r="CG44" s="29">
        <v>0</v>
      </c>
      <c r="CH44" s="29">
        <v>27848</v>
      </c>
      <c r="CI44" s="29">
        <v>0.14000000000000001</v>
      </c>
      <c r="CJ44" s="29">
        <v>450.21999999999861</v>
      </c>
      <c r="CK44" s="25">
        <v>0</v>
      </c>
      <c r="CL44" s="25">
        <v>0</v>
      </c>
      <c r="CM44" s="29">
        <v>888.45999999999765</v>
      </c>
      <c r="CN44" s="25">
        <v>0</v>
      </c>
      <c r="CO44" s="25">
        <v>0.14000000000000001</v>
      </c>
      <c r="CP44" s="25">
        <v>0</v>
      </c>
      <c r="CQ44" s="25">
        <v>9618</v>
      </c>
      <c r="CR44" s="25">
        <v>0</v>
      </c>
      <c r="CS44" s="25">
        <v>0</v>
      </c>
      <c r="CT44" s="25">
        <v>18076</v>
      </c>
      <c r="CU44" s="25">
        <v>0</v>
      </c>
      <c r="CV44" s="25">
        <v>712</v>
      </c>
      <c r="CW44" s="25">
        <v>0</v>
      </c>
      <c r="CX44" s="33">
        <v>9618</v>
      </c>
      <c r="CY44" s="33">
        <v>18076</v>
      </c>
      <c r="CZ44" s="33">
        <v>0</v>
      </c>
      <c r="DA44" s="33">
        <v>712</v>
      </c>
      <c r="DB44" s="161">
        <v>0</v>
      </c>
      <c r="DC44" s="33">
        <v>0</v>
      </c>
      <c r="DD44" s="33">
        <v>0</v>
      </c>
      <c r="DE44" s="33">
        <v>0</v>
      </c>
      <c r="DF44" s="154">
        <v>450.21999999999855</v>
      </c>
      <c r="DG44" s="154">
        <v>888.45999999999788</v>
      </c>
      <c r="DH44" s="154">
        <v>0</v>
      </c>
      <c r="DI44" s="154">
        <v>0.14000000000000001</v>
      </c>
      <c r="DJ44" s="154">
        <v>0</v>
      </c>
      <c r="DK44" s="154">
        <v>0</v>
      </c>
      <c r="DL44" s="154">
        <v>0</v>
      </c>
      <c r="DM44" s="154">
        <v>0</v>
      </c>
      <c r="DN44" s="25">
        <v>343181</v>
      </c>
      <c r="DO44" s="25">
        <v>0</v>
      </c>
      <c r="DP44" s="25">
        <v>0</v>
      </c>
      <c r="DQ44" s="25">
        <v>0</v>
      </c>
      <c r="DR44" s="25">
        <v>0</v>
      </c>
      <c r="DS44" s="25">
        <v>0</v>
      </c>
      <c r="DX44" s="25" t="s">
        <v>12</v>
      </c>
      <c r="DY44" s="33" t="s">
        <v>121</v>
      </c>
      <c r="ED44" s="156">
        <v>43812</v>
      </c>
      <c r="EE44" s="25">
        <v>450.21999999999855</v>
      </c>
      <c r="EF44" s="25">
        <v>888.45999999999788</v>
      </c>
      <c r="EG44" s="25">
        <v>0</v>
      </c>
      <c r="EH44" s="25">
        <v>0.14000000000000001</v>
      </c>
    </row>
    <row r="45" spans="1:138" x14ac:dyDescent="0.25">
      <c r="A45" s="25" t="s">
        <v>66</v>
      </c>
      <c r="B45" s="25" t="s">
        <v>61</v>
      </c>
      <c r="C45" s="156">
        <v>43813</v>
      </c>
      <c r="D45" s="156">
        <v>43813</v>
      </c>
      <c r="E45" s="25" t="s">
        <v>126</v>
      </c>
      <c r="F45" s="25" t="s">
        <v>127</v>
      </c>
      <c r="G45" s="29">
        <v>7238.8799999999901</v>
      </c>
      <c r="H45" s="29">
        <v>0</v>
      </c>
      <c r="I45" s="29">
        <v>558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1299</v>
      </c>
      <c r="W45" s="29">
        <v>0</v>
      </c>
      <c r="X45" s="29">
        <v>0</v>
      </c>
      <c r="Y45" s="29">
        <v>43038</v>
      </c>
      <c r="Z45" s="29">
        <v>193005</v>
      </c>
      <c r="AA45" s="29">
        <v>85854</v>
      </c>
      <c r="AB45" s="29">
        <v>5276</v>
      </c>
      <c r="AC45" s="29">
        <v>3.6146840700000002E-2</v>
      </c>
      <c r="AD45" s="29">
        <v>1.72E-2</v>
      </c>
      <c r="AE45" s="29">
        <v>99.947313539999996</v>
      </c>
      <c r="AF45" s="29">
        <v>0</v>
      </c>
      <c r="AG45" s="29">
        <v>74</v>
      </c>
      <c r="AH45" s="29">
        <v>35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82</v>
      </c>
      <c r="AP45" s="29">
        <v>118</v>
      </c>
      <c r="AQ45" s="29">
        <v>916</v>
      </c>
      <c r="AR45" s="29">
        <v>188</v>
      </c>
      <c r="AS45" s="29">
        <v>623</v>
      </c>
      <c r="AT45" s="29">
        <v>8134</v>
      </c>
      <c r="AU45" s="29">
        <v>11338</v>
      </c>
      <c r="AV45" s="29">
        <v>824</v>
      </c>
      <c r="AW45" s="29">
        <v>6598</v>
      </c>
      <c r="AX45" s="29">
        <v>12050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63.51</v>
      </c>
      <c r="BW45" s="29">
        <v>0</v>
      </c>
      <c r="BX45" s="29">
        <v>0</v>
      </c>
      <c r="BY45" s="29">
        <v>369.599999999999</v>
      </c>
      <c r="BZ45" s="29">
        <v>684.49999999999841</v>
      </c>
      <c r="CA45" s="157">
        <v>21.91999999999998</v>
      </c>
      <c r="CB45" s="157">
        <v>1032.1799999999969</v>
      </c>
      <c r="CC45" s="29">
        <v>1032.1799999999969</v>
      </c>
      <c r="CD45" s="29">
        <v>0</v>
      </c>
      <c r="CE45" s="29">
        <v>536</v>
      </c>
      <c r="CF45" s="29">
        <v>18936</v>
      </c>
      <c r="CG45" s="29">
        <v>0</v>
      </c>
      <c r="CH45" s="29">
        <v>18936</v>
      </c>
      <c r="CI45" s="29">
        <v>0.22</v>
      </c>
      <c r="CJ45" s="29">
        <v>311.89999999999935</v>
      </c>
      <c r="CK45" s="25">
        <v>0</v>
      </c>
      <c r="CL45" s="25">
        <v>0</v>
      </c>
      <c r="CM45" s="29">
        <v>741.97999999999809</v>
      </c>
      <c r="CN45" s="25">
        <v>0</v>
      </c>
      <c r="CO45" s="25">
        <v>0.22</v>
      </c>
      <c r="CP45" s="25">
        <v>0</v>
      </c>
      <c r="CQ45" s="25">
        <v>6598</v>
      </c>
      <c r="CR45" s="25">
        <v>0</v>
      </c>
      <c r="CS45" s="25">
        <v>0</v>
      </c>
      <c r="CT45" s="25">
        <v>12050</v>
      </c>
      <c r="CU45" s="25">
        <v>0</v>
      </c>
      <c r="CV45" s="25">
        <v>824</v>
      </c>
      <c r="CW45" s="25">
        <v>0</v>
      </c>
      <c r="CX45" s="33">
        <v>6598</v>
      </c>
      <c r="CY45" s="33">
        <v>12050</v>
      </c>
      <c r="CZ45" s="33">
        <v>0</v>
      </c>
      <c r="DA45" s="33">
        <v>824</v>
      </c>
      <c r="DB45" s="161">
        <v>0</v>
      </c>
      <c r="DC45" s="33">
        <v>0</v>
      </c>
      <c r="DD45" s="33">
        <v>0</v>
      </c>
      <c r="DE45" s="33">
        <v>0</v>
      </c>
      <c r="DF45" s="154">
        <v>311.89999999999941</v>
      </c>
      <c r="DG45" s="154">
        <v>741.97999999999786</v>
      </c>
      <c r="DH45" s="154">
        <v>0</v>
      </c>
      <c r="DI45" s="154">
        <v>0.22</v>
      </c>
      <c r="DJ45" s="154">
        <v>0</v>
      </c>
      <c r="DK45" s="154">
        <v>0</v>
      </c>
      <c r="DL45" s="154">
        <v>0</v>
      </c>
      <c r="DM45" s="154">
        <v>0</v>
      </c>
      <c r="DN45" s="25">
        <v>327173</v>
      </c>
      <c r="DO45" s="25">
        <v>0</v>
      </c>
      <c r="DP45" s="25">
        <v>0</v>
      </c>
      <c r="DQ45" s="25">
        <v>0</v>
      </c>
      <c r="DR45" s="25">
        <v>0</v>
      </c>
      <c r="DS45" s="25">
        <v>0</v>
      </c>
      <c r="DX45" s="25" t="s">
        <v>7</v>
      </c>
      <c r="DY45" s="33" t="s">
        <v>122</v>
      </c>
      <c r="ED45" s="156">
        <v>43813</v>
      </c>
      <c r="EE45" s="25">
        <v>311.89999999999941</v>
      </c>
      <c r="EF45" s="25">
        <v>741.97999999999786</v>
      </c>
      <c r="EG45" s="25">
        <v>0</v>
      </c>
      <c r="EH45" s="25">
        <v>0.22</v>
      </c>
    </row>
    <row r="46" spans="1:138" x14ac:dyDescent="0.25">
      <c r="A46" s="25" t="s">
        <v>66</v>
      </c>
      <c r="B46" s="25" t="s">
        <v>61</v>
      </c>
      <c r="C46" s="156">
        <v>43814</v>
      </c>
      <c r="D46" s="156">
        <v>43814</v>
      </c>
      <c r="E46" s="25" t="s">
        <v>126</v>
      </c>
      <c r="F46" s="25" t="s">
        <v>127</v>
      </c>
      <c r="G46" s="29">
        <v>5956.2999999999884</v>
      </c>
      <c r="H46" s="29">
        <v>0</v>
      </c>
      <c r="I46" s="29">
        <v>615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1782</v>
      </c>
      <c r="W46" s="29">
        <v>0</v>
      </c>
      <c r="X46" s="29">
        <v>0</v>
      </c>
      <c r="Y46" s="29">
        <v>37707</v>
      </c>
      <c r="Z46" s="29">
        <v>179430</v>
      </c>
      <c r="AA46" s="29">
        <v>85473</v>
      </c>
      <c r="AB46" s="29">
        <v>5344</v>
      </c>
      <c r="AC46" s="29">
        <v>3.6146840700000002E-2</v>
      </c>
      <c r="AD46" s="29">
        <v>1.72E-2</v>
      </c>
      <c r="AE46" s="29">
        <v>99.947313539999996</v>
      </c>
      <c r="AF46" s="29">
        <v>0</v>
      </c>
      <c r="AG46" s="29">
        <v>89</v>
      </c>
      <c r="AH46" s="29">
        <v>36</v>
      </c>
      <c r="AI46" s="29">
        <v>0</v>
      </c>
      <c r="AJ46" s="29">
        <v>0</v>
      </c>
      <c r="AK46" s="29">
        <v>0</v>
      </c>
      <c r="AL46" s="29">
        <v>0</v>
      </c>
      <c r="AM46" s="29">
        <v>398</v>
      </c>
      <c r="AN46" s="29">
        <v>88</v>
      </c>
      <c r="AO46" s="29">
        <v>81</v>
      </c>
      <c r="AP46" s="29">
        <v>124</v>
      </c>
      <c r="AQ46" s="29">
        <v>0</v>
      </c>
      <c r="AR46" s="29">
        <v>0</v>
      </c>
      <c r="AS46" s="29">
        <v>0</v>
      </c>
      <c r="AT46" s="29">
        <v>5814</v>
      </c>
      <c r="AU46" s="29">
        <v>8556</v>
      </c>
      <c r="AV46" s="29">
        <v>950</v>
      </c>
      <c r="AW46" s="29">
        <v>5022</v>
      </c>
      <c r="AX46" s="29">
        <v>8398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62.75</v>
      </c>
      <c r="BW46" s="29">
        <v>0</v>
      </c>
      <c r="BX46" s="29">
        <v>0</v>
      </c>
      <c r="BY46" s="29">
        <v>237.91999999999939</v>
      </c>
      <c r="BZ46" s="29">
        <v>507.11999999999898</v>
      </c>
      <c r="CA46" s="157">
        <v>46.419999999999895</v>
      </c>
      <c r="CB46" s="157">
        <v>698.61999999999819</v>
      </c>
      <c r="CC46" s="29">
        <v>698.61999999999819</v>
      </c>
      <c r="CD46" s="29">
        <v>0</v>
      </c>
      <c r="CE46" s="29">
        <v>1432</v>
      </c>
      <c r="CF46" s="29">
        <v>12938</v>
      </c>
      <c r="CG46" s="29">
        <v>0</v>
      </c>
      <c r="CH46" s="29">
        <v>12938</v>
      </c>
      <c r="CI46" s="29">
        <v>0.25999999999999901</v>
      </c>
      <c r="CJ46" s="29">
        <v>203.13999999999947</v>
      </c>
      <c r="CK46" s="25">
        <v>0</v>
      </c>
      <c r="CL46" s="25">
        <v>0</v>
      </c>
      <c r="CM46" s="29">
        <v>541.63999999999885</v>
      </c>
      <c r="CN46" s="25">
        <v>0</v>
      </c>
      <c r="CO46" s="25">
        <v>0.25999999999999901</v>
      </c>
      <c r="CP46" s="25">
        <v>0</v>
      </c>
      <c r="CQ46" s="25">
        <v>5022</v>
      </c>
      <c r="CR46" s="25">
        <v>0</v>
      </c>
      <c r="CS46" s="25">
        <v>0</v>
      </c>
      <c r="CT46" s="25">
        <v>8398</v>
      </c>
      <c r="CU46" s="25">
        <v>0</v>
      </c>
      <c r="CV46" s="25">
        <v>950</v>
      </c>
      <c r="CW46" s="25">
        <v>0</v>
      </c>
      <c r="CX46" s="33">
        <v>5022</v>
      </c>
      <c r="CY46" s="33">
        <v>8398</v>
      </c>
      <c r="CZ46" s="33">
        <v>0</v>
      </c>
      <c r="DA46" s="33">
        <v>950</v>
      </c>
      <c r="DB46" s="161">
        <v>0</v>
      </c>
      <c r="DC46" s="33">
        <v>0</v>
      </c>
      <c r="DD46" s="33">
        <v>0</v>
      </c>
      <c r="DE46" s="33">
        <v>0</v>
      </c>
      <c r="DF46" s="154">
        <v>203.1399999999995</v>
      </c>
      <c r="DG46" s="154">
        <v>541.63999999999896</v>
      </c>
      <c r="DH46" s="154">
        <v>0</v>
      </c>
      <c r="DI46" s="154">
        <v>0.25999999999999901</v>
      </c>
      <c r="DJ46" s="154">
        <v>0</v>
      </c>
      <c r="DK46" s="154">
        <v>0</v>
      </c>
      <c r="DL46" s="154">
        <v>0</v>
      </c>
      <c r="DM46" s="154">
        <v>0</v>
      </c>
      <c r="DN46" s="25">
        <v>307954</v>
      </c>
      <c r="DO46" s="25">
        <v>0</v>
      </c>
      <c r="DP46" s="25">
        <v>0</v>
      </c>
      <c r="DQ46" s="25">
        <v>0</v>
      </c>
      <c r="DR46" s="25">
        <v>0</v>
      </c>
      <c r="DS46" s="25">
        <v>0</v>
      </c>
      <c r="DX46" s="25" t="s">
        <v>57</v>
      </c>
      <c r="ED46" s="156">
        <v>43814</v>
      </c>
      <c r="EE46" s="25">
        <v>203.1399999999995</v>
      </c>
      <c r="EF46" s="25">
        <v>541.63999999999896</v>
      </c>
      <c r="EG46" s="25">
        <v>0</v>
      </c>
      <c r="EH46" s="25">
        <v>0.25999999999999901</v>
      </c>
    </row>
    <row r="47" spans="1:138" x14ac:dyDescent="0.25">
      <c r="A47" s="25" t="s">
        <v>66</v>
      </c>
      <c r="B47" s="25" t="s">
        <v>61</v>
      </c>
      <c r="C47" s="156">
        <v>43815</v>
      </c>
      <c r="D47" s="156">
        <v>43815</v>
      </c>
      <c r="E47" s="25" t="s">
        <v>126</v>
      </c>
      <c r="F47" s="25" t="s">
        <v>127</v>
      </c>
      <c r="G47" s="29">
        <v>5277.6199999999953</v>
      </c>
      <c r="H47" s="29">
        <v>0</v>
      </c>
      <c r="I47" s="29">
        <v>521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1520</v>
      </c>
      <c r="W47" s="29">
        <v>0</v>
      </c>
      <c r="X47" s="29">
        <v>0</v>
      </c>
      <c r="Y47" s="29">
        <v>34366</v>
      </c>
      <c r="Z47" s="29">
        <v>164457</v>
      </c>
      <c r="AA47" s="29">
        <v>77934</v>
      </c>
      <c r="AB47" s="29">
        <v>4875</v>
      </c>
      <c r="AC47" s="29">
        <v>3.6146840700000002E-2</v>
      </c>
      <c r="AD47" s="29">
        <v>1.72E-2</v>
      </c>
      <c r="AE47" s="29">
        <v>99.947313539999996</v>
      </c>
      <c r="AF47" s="29">
        <v>0</v>
      </c>
      <c r="AG47" s="29">
        <v>89</v>
      </c>
      <c r="AH47" s="29">
        <v>36</v>
      </c>
      <c r="AI47" s="29">
        <v>0</v>
      </c>
      <c r="AJ47" s="29">
        <v>0</v>
      </c>
      <c r="AK47" s="29">
        <v>0</v>
      </c>
      <c r="AL47" s="29">
        <v>0</v>
      </c>
      <c r="AM47" s="29">
        <v>495</v>
      </c>
      <c r="AN47" s="29">
        <v>107</v>
      </c>
      <c r="AO47" s="29">
        <v>78</v>
      </c>
      <c r="AP47" s="29">
        <v>131</v>
      </c>
      <c r="AQ47" s="29">
        <v>0</v>
      </c>
      <c r="AR47" s="29">
        <v>0</v>
      </c>
      <c r="AS47" s="29">
        <v>0</v>
      </c>
      <c r="AT47" s="29">
        <v>7788</v>
      </c>
      <c r="AU47" s="29">
        <v>11924</v>
      </c>
      <c r="AV47" s="29">
        <v>1036</v>
      </c>
      <c r="AW47" s="29">
        <v>5896</v>
      </c>
      <c r="AX47" s="29">
        <v>12780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41.46</v>
      </c>
      <c r="BW47" s="29">
        <v>0</v>
      </c>
      <c r="BX47" s="29">
        <v>0</v>
      </c>
      <c r="BY47" s="29">
        <v>293.11999999999892</v>
      </c>
      <c r="BZ47" s="29">
        <v>564.85999999999797</v>
      </c>
      <c r="CA47" s="157">
        <v>51.899999999999906</v>
      </c>
      <c r="CB47" s="157">
        <v>806.0799999999972</v>
      </c>
      <c r="CC47" s="29">
        <v>806.0799999999972</v>
      </c>
      <c r="CD47" s="29">
        <v>0</v>
      </c>
      <c r="CE47" s="29">
        <v>1670</v>
      </c>
      <c r="CF47" s="29">
        <v>18042</v>
      </c>
      <c r="CG47" s="29">
        <v>0</v>
      </c>
      <c r="CH47" s="29">
        <v>18042</v>
      </c>
      <c r="CI47" s="29">
        <v>0.34000000000000008</v>
      </c>
      <c r="CJ47" s="29">
        <v>228.35999999999939</v>
      </c>
      <c r="CK47" s="25">
        <v>0</v>
      </c>
      <c r="CL47" s="25">
        <v>0</v>
      </c>
      <c r="CM47" s="29">
        <v>629.27999999999793</v>
      </c>
      <c r="CN47" s="25">
        <v>0</v>
      </c>
      <c r="CO47" s="25">
        <v>0.34000000000000008</v>
      </c>
      <c r="CP47" s="25">
        <v>0</v>
      </c>
      <c r="CQ47" s="25">
        <v>5896</v>
      </c>
      <c r="CR47" s="25">
        <v>0</v>
      </c>
      <c r="CS47" s="25">
        <v>0</v>
      </c>
      <c r="CT47" s="25">
        <v>12780</v>
      </c>
      <c r="CU47" s="25">
        <v>0</v>
      </c>
      <c r="CV47" s="25">
        <v>1036</v>
      </c>
      <c r="CW47" s="25">
        <v>0</v>
      </c>
      <c r="CX47" s="33">
        <v>5896</v>
      </c>
      <c r="CY47" s="33">
        <v>12780</v>
      </c>
      <c r="CZ47" s="33">
        <v>0</v>
      </c>
      <c r="DA47" s="33">
        <v>1036</v>
      </c>
      <c r="DB47" s="161">
        <v>0</v>
      </c>
      <c r="DC47" s="33">
        <v>0</v>
      </c>
      <c r="DD47" s="33">
        <v>0</v>
      </c>
      <c r="DE47" s="33">
        <v>0</v>
      </c>
      <c r="DF47" s="154">
        <v>228.35999999999936</v>
      </c>
      <c r="DG47" s="154">
        <v>629.27999999999793</v>
      </c>
      <c r="DH47" s="154">
        <v>0</v>
      </c>
      <c r="DI47" s="154">
        <v>0.34000000000000008</v>
      </c>
      <c r="DJ47" s="154">
        <v>0</v>
      </c>
      <c r="DK47" s="154">
        <v>0</v>
      </c>
      <c r="DL47" s="154">
        <v>0</v>
      </c>
      <c r="DM47" s="154">
        <v>0</v>
      </c>
      <c r="DN47" s="25">
        <v>281632</v>
      </c>
      <c r="DO47" s="25">
        <v>0</v>
      </c>
      <c r="DP47" s="25">
        <v>0</v>
      </c>
      <c r="DQ47" s="25">
        <v>0</v>
      </c>
      <c r="DR47" s="25">
        <v>0</v>
      </c>
      <c r="DS47" s="25">
        <v>0</v>
      </c>
      <c r="DX47" s="25" t="s">
        <v>58</v>
      </c>
      <c r="ED47" s="156">
        <v>43815</v>
      </c>
      <c r="EE47" s="25">
        <v>228.35999999999936</v>
      </c>
      <c r="EF47" s="25">
        <v>629.27999999999793</v>
      </c>
      <c r="EG47" s="25">
        <v>0</v>
      </c>
      <c r="EH47" s="25">
        <v>0.34000000000000008</v>
      </c>
    </row>
    <row r="48" spans="1:138" x14ac:dyDescent="0.25">
      <c r="A48" s="25" t="s">
        <v>66</v>
      </c>
      <c r="B48" s="25" t="s">
        <v>61</v>
      </c>
      <c r="C48" s="156">
        <v>43816</v>
      </c>
      <c r="D48" s="156">
        <v>43816</v>
      </c>
      <c r="E48" s="25" t="s">
        <v>126</v>
      </c>
      <c r="F48" s="25" t="s">
        <v>127</v>
      </c>
      <c r="G48" s="29">
        <v>4914.4899999999961</v>
      </c>
      <c r="H48" s="29">
        <v>0</v>
      </c>
      <c r="I48" s="29">
        <v>495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827</v>
      </c>
      <c r="W48" s="29">
        <v>0</v>
      </c>
      <c r="X48" s="29">
        <v>0</v>
      </c>
      <c r="Y48" s="29">
        <v>32070</v>
      </c>
      <c r="Z48" s="29">
        <v>168745</v>
      </c>
      <c r="AA48" s="29">
        <v>89981</v>
      </c>
      <c r="AB48" s="29">
        <v>4289</v>
      </c>
      <c r="AC48" s="29">
        <v>3.6146840700000002E-2</v>
      </c>
      <c r="AD48" s="29">
        <v>1.72E-2</v>
      </c>
      <c r="AE48" s="29">
        <v>99.947313539999996</v>
      </c>
      <c r="AF48" s="29">
        <v>0</v>
      </c>
      <c r="AG48" s="29">
        <v>89</v>
      </c>
      <c r="AH48" s="29">
        <v>36</v>
      </c>
      <c r="AI48" s="29">
        <v>0</v>
      </c>
      <c r="AJ48" s="29">
        <v>0</v>
      </c>
      <c r="AK48" s="29">
        <v>0</v>
      </c>
      <c r="AL48" s="29">
        <v>0</v>
      </c>
      <c r="AM48" s="29">
        <v>512</v>
      </c>
      <c r="AN48" s="29">
        <v>115</v>
      </c>
      <c r="AO48" s="29">
        <v>79</v>
      </c>
      <c r="AP48" s="29">
        <v>138</v>
      </c>
      <c r="AQ48" s="29">
        <v>1021</v>
      </c>
      <c r="AR48" s="29">
        <v>206</v>
      </c>
      <c r="AS48" s="29">
        <v>783</v>
      </c>
      <c r="AT48" s="29">
        <v>6384</v>
      </c>
      <c r="AU48" s="29">
        <v>10204</v>
      </c>
      <c r="AV48" s="29">
        <v>928</v>
      </c>
      <c r="AW48" s="29">
        <v>4808</v>
      </c>
      <c r="AX48" s="29">
        <v>10852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54.58</v>
      </c>
      <c r="BW48" s="29">
        <v>0</v>
      </c>
      <c r="BX48" s="29">
        <v>0</v>
      </c>
      <c r="BY48" s="29">
        <v>214.81999999999937</v>
      </c>
      <c r="BZ48" s="29">
        <v>399.65999999999877</v>
      </c>
      <c r="CA48" s="157">
        <v>37.879999999999797</v>
      </c>
      <c r="CB48" s="157">
        <v>576.59999999999832</v>
      </c>
      <c r="CC48" s="29">
        <v>576.59999999999832</v>
      </c>
      <c r="CD48" s="29">
        <v>0</v>
      </c>
      <c r="CE48" s="29">
        <v>1374</v>
      </c>
      <c r="CF48" s="29">
        <v>15214</v>
      </c>
      <c r="CG48" s="29">
        <v>0</v>
      </c>
      <c r="CH48" s="29">
        <v>15214</v>
      </c>
      <c r="CI48" s="29">
        <v>0.30000000000000004</v>
      </c>
      <c r="CJ48" s="29">
        <v>158.13999999999942</v>
      </c>
      <c r="CK48" s="25">
        <v>0</v>
      </c>
      <c r="CL48" s="25">
        <v>0</v>
      </c>
      <c r="CM48" s="29">
        <v>456.03999999999871</v>
      </c>
      <c r="CN48" s="25">
        <v>0</v>
      </c>
      <c r="CO48" s="25">
        <v>0.30000000000000004</v>
      </c>
      <c r="CP48" s="25">
        <v>0</v>
      </c>
      <c r="CQ48" s="25">
        <v>4808</v>
      </c>
      <c r="CR48" s="25">
        <v>0</v>
      </c>
      <c r="CS48" s="25">
        <v>0</v>
      </c>
      <c r="CT48" s="25">
        <v>10852</v>
      </c>
      <c r="CU48" s="25">
        <v>0</v>
      </c>
      <c r="CV48" s="25">
        <v>928</v>
      </c>
      <c r="CW48" s="25">
        <v>0</v>
      </c>
      <c r="CX48" s="33">
        <v>4808</v>
      </c>
      <c r="CY48" s="33">
        <v>10852</v>
      </c>
      <c r="CZ48" s="33">
        <v>0</v>
      </c>
      <c r="DA48" s="33">
        <v>928</v>
      </c>
      <c r="DB48" s="161">
        <v>0</v>
      </c>
      <c r="DC48" s="33">
        <v>0</v>
      </c>
      <c r="DD48" s="33">
        <v>0</v>
      </c>
      <c r="DE48" s="33">
        <v>0</v>
      </c>
      <c r="DF48" s="154">
        <v>158.13999999999936</v>
      </c>
      <c r="DG48" s="154">
        <v>456.03999999999883</v>
      </c>
      <c r="DH48" s="154">
        <v>0</v>
      </c>
      <c r="DI48" s="154">
        <v>0.30000000000000004</v>
      </c>
      <c r="DJ48" s="154">
        <v>0</v>
      </c>
      <c r="DK48" s="154">
        <v>0</v>
      </c>
      <c r="DL48" s="154">
        <v>0</v>
      </c>
      <c r="DM48" s="154">
        <v>0</v>
      </c>
      <c r="DN48" s="25">
        <v>295085</v>
      </c>
      <c r="DO48" s="25">
        <v>0</v>
      </c>
      <c r="DP48" s="25">
        <v>0</v>
      </c>
      <c r="DQ48" s="25">
        <v>0</v>
      </c>
      <c r="DR48" s="25">
        <v>0</v>
      </c>
      <c r="DS48" s="25">
        <v>0</v>
      </c>
      <c r="DX48" s="25" t="s">
        <v>102</v>
      </c>
      <c r="ED48" s="156">
        <v>43816</v>
      </c>
      <c r="EE48" s="25">
        <v>158.13999999999936</v>
      </c>
      <c r="EF48" s="25">
        <v>456.03999999999883</v>
      </c>
      <c r="EG48" s="25">
        <v>0</v>
      </c>
      <c r="EH48" s="25">
        <v>0.30000000000000004</v>
      </c>
    </row>
    <row r="49" spans="1:138" x14ac:dyDescent="0.25">
      <c r="A49" s="25" t="s">
        <v>66</v>
      </c>
      <c r="B49" s="25" t="s">
        <v>61</v>
      </c>
      <c r="C49" s="156">
        <v>43817</v>
      </c>
      <c r="D49" s="156">
        <v>43817</v>
      </c>
      <c r="E49" s="25" t="s">
        <v>126</v>
      </c>
      <c r="F49" s="25" t="s">
        <v>127</v>
      </c>
      <c r="G49" s="29">
        <v>6242.6499999999915</v>
      </c>
      <c r="H49" s="29">
        <v>0</v>
      </c>
      <c r="I49" s="29">
        <v>499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874</v>
      </c>
      <c r="W49" s="29">
        <v>0</v>
      </c>
      <c r="X49" s="29">
        <v>0</v>
      </c>
      <c r="Y49" s="29">
        <v>29734</v>
      </c>
      <c r="Z49" s="29">
        <v>157753</v>
      </c>
      <c r="AA49" s="29">
        <v>92364</v>
      </c>
      <c r="AB49" s="29">
        <v>5411</v>
      </c>
      <c r="AC49" s="29">
        <v>3.6146840700000002E-2</v>
      </c>
      <c r="AD49" s="29">
        <v>1.72E-2</v>
      </c>
      <c r="AE49" s="29">
        <v>99.947313539999996</v>
      </c>
      <c r="AF49" s="29">
        <v>0</v>
      </c>
      <c r="AG49" s="29">
        <v>89</v>
      </c>
      <c r="AH49" s="29">
        <v>36</v>
      </c>
      <c r="AI49" s="29">
        <v>0</v>
      </c>
      <c r="AJ49" s="29">
        <v>0</v>
      </c>
      <c r="AK49" s="29">
        <v>0</v>
      </c>
      <c r="AL49" s="29">
        <v>0</v>
      </c>
      <c r="AM49" s="29">
        <v>395</v>
      </c>
      <c r="AN49" s="29">
        <v>81</v>
      </c>
      <c r="AO49" s="29">
        <v>77</v>
      </c>
      <c r="AP49" s="29">
        <v>137</v>
      </c>
      <c r="AQ49" s="29">
        <v>815</v>
      </c>
      <c r="AR49" s="29">
        <v>166</v>
      </c>
      <c r="AS49" s="29">
        <v>764</v>
      </c>
      <c r="AT49" s="29">
        <v>7348</v>
      </c>
      <c r="AU49" s="29">
        <v>12848</v>
      </c>
      <c r="AV49" s="29">
        <v>994</v>
      </c>
      <c r="AW49" s="29">
        <v>5858</v>
      </c>
      <c r="AX49" s="29">
        <v>13344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52.63</v>
      </c>
      <c r="BW49" s="29">
        <v>0</v>
      </c>
      <c r="BX49" s="29">
        <v>0</v>
      </c>
      <c r="BY49" s="29">
        <v>210.77999999999952</v>
      </c>
      <c r="BZ49" s="29">
        <v>521.83999999999889</v>
      </c>
      <c r="CA49" s="157">
        <v>63.259999999999955</v>
      </c>
      <c r="CB49" s="157">
        <v>669.35999999999808</v>
      </c>
      <c r="CC49" s="29">
        <v>669.35999999999808</v>
      </c>
      <c r="CD49" s="29">
        <v>0</v>
      </c>
      <c r="CE49" s="29">
        <v>2228</v>
      </c>
      <c r="CF49" s="29">
        <v>17968</v>
      </c>
      <c r="CG49" s="29">
        <v>0</v>
      </c>
      <c r="CH49" s="29">
        <v>17968</v>
      </c>
      <c r="CI49" s="29">
        <v>0.43999999999999806</v>
      </c>
      <c r="CJ49" s="29">
        <v>166.61999999999966</v>
      </c>
      <c r="CK49" s="25">
        <v>0</v>
      </c>
      <c r="CL49" s="25">
        <v>0</v>
      </c>
      <c r="CM49" s="29">
        <v>565.55999999999847</v>
      </c>
      <c r="CN49" s="25">
        <v>0</v>
      </c>
      <c r="CO49" s="25">
        <v>0.43999999999999806</v>
      </c>
      <c r="CP49" s="25">
        <v>0</v>
      </c>
      <c r="CQ49" s="25">
        <v>5858</v>
      </c>
      <c r="CR49" s="25">
        <v>0</v>
      </c>
      <c r="CS49" s="25">
        <v>0</v>
      </c>
      <c r="CT49" s="25">
        <v>13344</v>
      </c>
      <c r="CU49" s="25">
        <v>0</v>
      </c>
      <c r="CV49" s="25">
        <v>994</v>
      </c>
      <c r="CW49" s="25">
        <v>0</v>
      </c>
      <c r="CX49" s="33">
        <v>5858</v>
      </c>
      <c r="CY49" s="33">
        <v>13344</v>
      </c>
      <c r="CZ49" s="33">
        <v>0</v>
      </c>
      <c r="DA49" s="33">
        <v>994</v>
      </c>
      <c r="DB49" s="161">
        <v>0</v>
      </c>
      <c r="DC49" s="33">
        <v>0</v>
      </c>
      <c r="DD49" s="33">
        <v>0</v>
      </c>
      <c r="DE49" s="33">
        <v>0</v>
      </c>
      <c r="DF49" s="154">
        <v>166.61999999999969</v>
      </c>
      <c r="DG49" s="154">
        <v>565.55999999999858</v>
      </c>
      <c r="DH49" s="154">
        <v>0</v>
      </c>
      <c r="DI49" s="154">
        <v>0.43999999999999806</v>
      </c>
      <c r="DJ49" s="154">
        <v>0</v>
      </c>
      <c r="DK49" s="154">
        <v>0</v>
      </c>
      <c r="DL49" s="154">
        <v>0</v>
      </c>
      <c r="DM49" s="154">
        <v>0</v>
      </c>
      <c r="DN49" s="25">
        <v>285262</v>
      </c>
      <c r="DO49" s="25">
        <v>0</v>
      </c>
      <c r="DP49" s="25">
        <v>0</v>
      </c>
      <c r="DQ49" s="25">
        <v>0</v>
      </c>
      <c r="DR49" s="25">
        <v>0</v>
      </c>
      <c r="DS49" s="25">
        <v>0</v>
      </c>
      <c r="DX49" s="25" t="s">
        <v>103</v>
      </c>
      <c r="ED49" s="156">
        <v>43817</v>
      </c>
      <c r="EE49" s="25">
        <v>166.61999999999969</v>
      </c>
      <c r="EF49" s="25">
        <v>565.55999999999858</v>
      </c>
      <c r="EG49" s="25">
        <v>0</v>
      </c>
      <c r="EH49" s="25">
        <v>0.43999999999999806</v>
      </c>
    </row>
    <row r="50" spans="1:138" x14ac:dyDescent="0.25">
      <c r="A50" s="25" t="s">
        <v>66</v>
      </c>
      <c r="B50" s="25" t="s">
        <v>61</v>
      </c>
      <c r="C50" s="156">
        <v>43818</v>
      </c>
      <c r="D50" s="156">
        <v>43818</v>
      </c>
      <c r="E50" s="25" t="s">
        <v>126</v>
      </c>
      <c r="F50" s="25" t="s">
        <v>127</v>
      </c>
      <c r="G50" s="29">
        <v>6348.7799999999934</v>
      </c>
      <c r="H50" s="29">
        <v>0</v>
      </c>
      <c r="I50" s="29">
        <v>450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614</v>
      </c>
      <c r="W50" s="29">
        <v>0</v>
      </c>
      <c r="X50" s="29">
        <v>0</v>
      </c>
      <c r="Y50" s="29">
        <v>31373</v>
      </c>
      <c r="Z50" s="29">
        <v>180683</v>
      </c>
      <c r="AA50" s="29">
        <v>91599</v>
      </c>
      <c r="AB50" s="29">
        <v>3714</v>
      </c>
      <c r="AC50" s="29">
        <v>3.6146840700000002E-2</v>
      </c>
      <c r="AD50" s="29">
        <v>1.72E-2</v>
      </c>
      <c r="AE50" s="29">
        <v>99.947313539999996</v>
      </c>
      <c r="AF50" s="29">
        <v>0</v>
      </c>
      <c r="AG50" s="29">
        <v>89</v>
      </c>
      <c r="AH50" s="29">
        <v>36</v>
      </c>
      <c r="AI50" s="29">
        <v>0</v>
      </c>
      <c r="AJ50" s="29">
        <v>0</v>
      </c>
      <c r="AK50" s="29">
        <v>0</v>
      </c>
      <c r="AL50" s="29">
        <v>0</v>
      </c>
      <c r="AM50" s="29">
        <v>534</v>
      </c>
      <c r="AN50" s="29">
        <v>119</v>
      </c>
      <c r="AO50" s="29">
        <v>76</v>
      </c>
      <c r="AP50" s="29">
        <v>139</v>
      </c>
      <c r="AQ50" s="29">
        <v>0</v>
      </c>
      <c r="AR50" s="29">
        <v>0</v>
      </c>
      <c r="AS50" s="29">
        <v>0</v>
      </c>
      <c r="AT50" s="29">
        <v>7646</v>
      </c>
      <c r="AU50" s="29">
        <v>12066</v>
      </c>
      <c r="AV50" s="29">
        <v>708</v>
      </c>
      <c r="AW50" s="29">
        <v>6362</v>
      </c>
      <c r="AX50" s="29">
        <v>12642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58.91</v>
      </c>
      <c r="BW50" s="29">
        <v>0</v>
      </c>
      <c r="BX50" s="29">
        <v>0</v>
      </c>
      <c r="BY50" s="29">
        <v>248.27999999999938</v>
      </c>
      <c r="BZ50" s="29">
        <v>528.67999999999847</v>
      </c>
      <c r="CA50" s="157">
        <v>154.13999999999973</v>
      </c>
      <c r="CB50" s="157">
        <v>622.81999999999778</v>
      </c>
      <c r="CC50" s="29">
        <v>622.81999999999778</v>
      </c>
      <c r="CD50" s="29">
        <v>0</v>
      </c>
      <c r="CE50" s="29">
        <v>4198</v>
      </c>
      <c r="CF50" s="29">
        <v>15514</v>
      </c>
      <c r="CG50" s="29">
        <v>0</v>
      </c>
      <c r="CH50" s="29">
        <v>15514</v>
      </c>
      <c r="CI50" s="29">
        <v>0.28000000000000003</v>
      </c>
      <c r="CJ50" s="29">
        <v>196.2399999999995</v>
      </c>
      <c r="CK50" s="25">
        <v>0</v>
      </c>
      <c r="CL50" s="25">
        <v>0</v>
      </c>
      <c r="CM50" s="29">
        <v>580.43999999999812</v>
      </c>
      <c r="CN50" s="25">
        <v>0</v>
      </c>
      <c r="CO50" s="25">
        <v>0.28000000000000003</v>
      </c>
      <c r="CP50" s="25">
        <v>0</v>
      </c>
      <c r="CQ50" s="25">
        <v>6362</v>
      </c>
      <c r="CR50" s="25">
        <v>0</v>
      </c>
      <c r="CS50" s="25">
        <v>0</v>
      </c>
      <c r="CT50" s="25">
        <v>12642</v>
      </c>
      <c r="CU50" s="25">
        <v>0</v>
      </c>
      <c r="CV50" s="25">
        <v>708</v>
      </c>
      <c r="CW50" s="25">
        <v>0</v>
      </c>
      <c r="CX50" s="33">
        <v>6362</v>
      </c>
      <c r="CY50" s="33">
        <v>12642</v>
      </c>
      <c r="CZ50" s="33">
        <v>0</v>
      </c>
      <c r="DA50" s="33">
        <v>708</v>
      </c>
      <c r="DB50" s="161">
        <v>0</v>
      </c>
      <c r="DC50" s="33">
        <v>0</v>
      </c>
      <c r="DD50" s="33">
        <v>0</v>
      </c>
      <c r="DE50" s="33">
        <v>0</v>
      </c>
      <c r="DF50" s="154">
        <v>196.23999999999955</v>
      </c>
      <c r="DG50" s="154">
        <v>580.43999999999824</v>
      </c>
      <c r="DH50" s="154">
        <v>0</v>
      </c>
      <c r="DI50" s="154">
        <v>0.28000000000000003</v>
      </c>
      <c r="DJ50" s="154">
        <v>0</v>
      </c>
      <c r="DK50" s="154">
        <v>0</v>
      </c>
      <c r="DL50" s="154">
        <v>0</v>
      </c>
      <c r="DM50" s="154">
        <v>0</v>
      </c>
      <c r="DN50" s="25">
        <v>307369</v>
      </c>
      <c r="DO50" s="25">
        <v>0</v>
      </c>
      <c r="DP50" s="25">
        <v>0</v>
      </c>
      <c r="DQ50" s="25">
        <v>0</v>
      </c>
      <c r="DR50" s="25">
        <v>0</v>
      </c>
      <c r="DS50" s="25">
        <v>0</v>
      </c>
      <c r="DX50" s="25" t="s">
        <v>104</v>
      </c>
      <c r="ED50" s="156">
        <v>43818</v>
      </c>
      <c r="EE50" s="25">
        <v>196.23999999999955</v>
      </c>
      <c r="EF50" s="25">
        <v>580.43999999999824</v>
      </c>
      <c r="EG50" s="25">
        <v>0</v>
      </c>
      <c r="EH50" s="25">
        <v>0.28000000000000003</v>
      </c>
    </row>
    <row r="51" spans="1:138" x14ac:dyDescent="0.25">
      <c r="A51" s="25" t="s">
        <v>66</v>
      </c>
      <c r="B51" s="25" t="s">
        <v>61</v>
      </c>
      <c r="C51" s="156">
        <v>43819</v>
      </c>
      <c r="D51" s="156">
        <v>43819</v>
      </c>
      <c r="E51" s="25" t="s">
        <v>126</v>
      </c>
      <c r="F51" s="25" t="s">
        <v>127</v>
      </c>
      <c r="G51" s="29">
        <v>8849.6099999999897</v>
      </c>
      <c r="H51" s="29">
        <v>0</v>
      </c>
      <c r="I51" s="29">
        <v>478</v>
      </c>
      <c r="J51" s="29">
        <v>0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964</v>
      </c>
      <c r="W51" s="29">
        <v>0</v>
      </c>
      <c r="X51" s="29">
        <v>0</v>
      </c>
      <c r="Y51" s="29">
        <v>42627</v>
      </c>
      <c r="Z51" s="29">
        <v>232113</v>
      </c>
      <c r="AA51" s="29">
        <v>85304</v>
      </c>
      <c r="AB51" s="29">
        <v>5611</v>
      </c>
      <c r="AC51" s="29">
        <v>3.6146840700000002E-2</v>
      </c>
      <c r="AD51" s="29">
        <v>1.72E-2</v>
      </c>
      <c r="AE51" s="29">
        <v>99.947313539999996</v>
      </c>
      <c r="AF51" s="29">
        <v>0</v>
      </c>
      <c r="AG51" s="29">
        <v>89</v>
      </c>
      <c r="AH51" s="29">
        <v>36</v>
      </c>
      <c r="AI51" s="29">
        <v>0</v>
      </c>
      <c r="AJ51" s="29">
        <v>0</v>
      </c>
      <c r="AK51" s="29">
        <v>0</v>
      </c>
      <c r="AL51" s="29">
        <v>0</v>
      </c>
      <c r="AM51" s="29">
        <v>432</v>
      </c>
      <c r="AN51" s="29">
        <v>95</v>
      </c>
      <c r="AO51" s="29">
        <v>75</v>
      </c>
      <c r="AP51" s="29">
        <v>139</v>
      </c>
      <c r="AQ51" s="29">
        <v>958</v>
      </c>
      <c r="AR51" s="29">
        <v>199</v>
      </c>
      <c r="AS51" s="29">
        <v>495</v>
      </c>
      <c r="AT51" s="29">
        <v>9396</v>
      </c>
      <c r="AU51" s="29">
        <v>17176</v>
      </c>
      <c r="AV51" s="29">
        <v>556</v>
      </c>
      <c r="AW51" s="29">
        <v>7238</v>
      </c>
      <c r="AX51" s="29">
        <v>18778</v>
      </c>
      <c r="AY51" s="29">
        <v>1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1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44.79</v>
      </c>
      <c r="BW51" s="29">
        <v>0</v>
      </c>
      <c r="BX51" s="29">
        <v>0</v>
      </c>
      <c r="BY51" s="29">
        <v>273.37999999999926</v>
      </c>
      <c r="BZ51" s="29">
        <v>645.97999999999831</v>
      </c>
      <c r="CA51" s="157">
        <v>161.75999999999962</v>
      </c>
      <c r="CB51" s="157">
        <v>757.59999999999752</v>
      </c>
      <c r="CC51" s="29">
        <v>757.59999999999752</v>
      </c>
      <c r="CD51" s="29">
        <v>0</v>
      </c>
      <c r="CE51" s="29">
        <v>4632</v>
      </c>
      <c r="CF51" s="29">
        <v>21940</v>
      </c>
      <c r="CG51" s="29">
        <v>0</v>
      </c>
      <c r="CH51" s="29">
        <v>21940</v>
      </c>
      <c r="CI51" s="29">
        <v>0.25999999999999995</v>
      </c>
      <c r="CJ51" s="29">
        <v>243.75999999999951</v>
      </c>
      <c r="CK51" s="25">
        <v>0</v>
      </c>
      <c r="CL51" s="25">
        <v>0</v>
      </c>
      <c r="CM51" s="29">
        <v>675.33999999999764</v>
      </c>
      <c r="CN51" s="25">
        <v>0</v>
      </c>
      <c r="CO51" s="25">
        <v>0.25999999999999995</v>
      </c>
      <c r="CP51" s="25">
        <v>0</v>
      </c>
      <c r="CQ51" s="25">
        <v>7238</v>
      </c>
      <c r="CR51" s="25">
        <v>0</v>
      </c>
      <c r="CS51" s="25">
        <v>0</v>
      </c>
      <c r="CT51" s="25">
        <v>18778</v>
      </c>
      <c r="CU51" s="25">
        <v>0</v>
      </c>
      <c r="CV51" s="25">
        <v>556</v>
      </c>
      <c r="CW51" s="25">
        <v>0</v>
      </c>
      <c r="CX51" s="33">
        <v>7238</v>
      </c>
      <c r="CY51" s="33">
        <v>18778</v>
      </c>
      <c r="CZ51" s="33">
        <v>0</v>
      </c>
      <c r="DA51" s="33">
        <v>556</v>
      </c>
      <c r="DB51" s="161">
        <v>0</v>
      </c>
      <c r="DC51" s="33">
        <v>0</v>
      </c>
      <c r="DD51" s="33">
        <v>0</v>
      </c>
      <c r="DE51" s="33">
        <v>0</v>
      </c>
      <c r="DF51" s="154">
        <v>243.75999999999954</v>
      </c>
      <c r="DG51" s="154">
        <v>675.33999999999753</v>
      </c>
      <c r="DH51" s="154">
        <v>0</v>
      </c>
      <c r="DI51" s="154">
        <v>0.25999999999999995</v>
      </c>
      <c r="DJ51" s="154">
        <v>0</v>
      </c>
      <c r="DK51" s="154">
        <v>0</v>
      </c>
      <c r="DL51" s="154">
        <v>0</v>
      </c>
      <c r="DM51" s="154">
        <v>0</v>
      </c>
      <c r="DN51" s="25">
        <v>365655</v>
      </c>
      <c r="DO51" s="25">
        <v>0</v>
      </c>
      <c r="DP51" s="25">
        <v>0</v>
      </c>
      <c r="DQ51" s="25">
        <v>0</v>
      </c>
      <c r="DR51" s="25">
        <v>0</v>
      </c>
      <c r="DS51" s="25">
        <v>0</v>
      </c>
      <c r="DX51" s="25" t="s">
        <v>105</v>
      </c>
      <c r="ED51" s="156">
        <v>43819</v>
      </c>
      <c r="EE51" s="25">
        <v>243.75999999999954</v>
      </c>
      <c r="EF51" s="25">
        <v>675.33999999999753</v>
      </c>
      <c r="EG51" s="25">
        <v>0</v>
      </c>
      <c r="EH51" s="25">
        <v>0.25999999999999995</v>
      </c>
    </row>
    <row r="52" spans="1:138" x14ac:dyDescent="0.25">
      <c r="A52" s="25" t="s">
        <v>66</v>
      </c>
      <c r="B52" s="25" t="s">
        <v>61</v>
      </c>
      <c r="C52" s="156">
        <v>43820</v>
      </c>
      <c r="D52" s="156">
        <v>43820</v>
      </c>
      <c r="E52" s="25" t="s">
        <v>126</v>
      </c>
      <c r="F52" s="25" t="s">
        <v>127</v>
      </c>
      <c r="G52" s="29">
        <v>5732.1899999999914</v>
      </c>
      <c r="H52" s="29">
        <v>0</v>
      </c>
      <c r="I52" s="29">
        <v>504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932</v>
      </c>
      <c r="W52" s="29">
        <v>0</v>
      </c>
      <c r="X52" s="29">
        <v>0</v>
      </c>
      <c r="Y52" s="29">
        <v>34913</v>
      </c>
      <c r="Z52" s="29">
        <v>209972</v>
      </c>
      <c r="AA52" s="29">
        <v>82789</v>
      </c>
      <c r="AB52" s="29">
        <v>5781</v>
      </c>
      <c r="AC52" s="29">
        <v>3.6146840700000002E-2</v>
      </c>
      <c r="AD52" s="29">
        <v>1.72E-2</v>
      </c>
      <c r="AE52" s="29">
        <v>99.947313539999996</v>
      </c>
      <c r="AF52" s="29">
        <v>0</v>
      </c>
      <c r="AG52" s="29">
        <v>89</v>
      </c>
      <c r="AH52" s="29">
        <v>36</v>
      </c>
      <c r="AI52" s="29">
        <v>0</v>
      </c>
      <c r="AJ52" s="29">
        <v>0</v>
      </c>
      <c r="AK52" s="29">
        <v>0</v>
      </c>
      <c r="AL52" s="29">
        <v>0</v>
      </c>
      <c r="AM52" s="29">
        <v>557</v>
      </c>
      <c r="AN52" s="29">
        <v>119</v>
      </c>
      <c r="AO52" s="29">
        <v>73</v>
      </c>
      <c r="AP52" s="29">
        <v>124</v>
      </c>
      <c r="AQ52" s="29">
        <v>1116</v>
      </c>
      <c r="AR52" s="29">
        <v>229</v>
      </c>
      <c r="AS52" s="29">
        <v>522</v>
      </c>
      <c r="AT52" s="29">
        <v>12916</v>
      </c>
      <c r="AU52" s="29">
        <v>20896</v>
      </c>
      <c r="AV52" s="29">
        <v>872</v>
      </c>
      <c r="AW52" s="29">
        <v>8460</v>
      </c>
      <c r="AX52" s="29">
        <v>24480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68.959999999999994</v>
      </c>
      <c r="BW52" s="29">
        <v>0</v>
      </c>
      <c r="BX52" s="29">
        <v>0</v>
      </c>
      <c r="BY52" s="29">
        <v>384.33999999999872</v>
      </c>
      <c r="BZ52" s="29">
        <v>833.65999999999622</v>
      </c>
      <c r="CA52" s="157">
        <v>106.41999999999975</v>
      </c>
      <c r="CB52" s="157">
        <v>1111.5799999999952</v>
      </c>
      <c r="CC52" s="29">
        <v>1111.5799999999952</v>
      </c>
      <c r="CD52" s="29">
        <v>0</v>
      </c>
      <c r="CE52" s="29">
        <v>3872</v>
      </c>
      <c r="CF52" s="29">
        <v>29940</v>
      </c>
      <c r="CG52" s="29">
        <v>0</v>
      </c>
      <c r="CH52" s="29">
        <v>29940</v>
      </c>
      <c r="CI52" s="29">
        <v>0.22</v>
      </c>
      <c r="CJ52" s="29">
        <v>276.55999999999915</v>
      </c>
      <c r="CK52" s="25">
        <v>0</v>
      </c>
      <c r="CL52" s="25">
        <v>0</v>
      </c>
      <c r="CM52" s="29">
        <v>941.21999999999571</v>
      </c>
      <c r="CN52" s="25">
        <v>0</v>
      </c>
      <c r="CO52" s="25">
        <v>0.22</v>
      </c>
      <c r="CP52" s="25">
        <v>0</v>
      </c>
      <c r="CQ52" s="25">
        <v>8460</v>
      </c>
      <c r="CR52" s="25">
        <v>0</v>
      </c>
      <c r="CS52" s="25">
        <v>0</v>
      </c>
      <c r="CT52" s="25">
        <v>24480</v>
      </c>
      <c r="CU52" s="25">
        <v>0</v>
      </c>
      <c r="CV52" s="25">
        <v>872</v>
      </c>
      <c r="CW52" s="25">
        <v>0</v>
      </c>
      <c r="CX52" s="33">
        <v>8460</v>
      </c>
      <c r="CY52" s="33">
        <v>24480</v>
      </c>
      <c r="CZ52" s="33">
        <v>0</v>
      </c>
      <c r="DA52" s="33">
        <v>872</v>
      </c>
      <c r="DB52" s="161">
        <v>0</v>
      </c>
      <c r="DC52" s="33">
        <v>0</v>
      </c>
      <c r="DD52" s="33">
        <v>0</v>
      </c>
      <c r="DE52" s="33">
        <v>0</v>
      </c>
      <c r="DF52" s="154">
        <v>276.55999999999921</v>
      </c>
      <c r="DG52" s="154">
        <v>941.21999999999571</v>
      </c>
      <c r="DH52" s="154">
        <v>0</v>
      </c>
      <c r="DI52" s="154">
        <v>0.22000000000000003</v>
      </c>
      <c r="DJ52" s="154">
        <v>0</v>
      </c>
      <c r="DK52" s="154">
        <v>0</v>
      </c>
      <c r="DL52" s="154">
        <v>0</v>
      </c>
      <c r="DM52" s="154">
        <v>0</v>
      </c>
      <c r="DN52" s="25">
        <v>333455</v>
      </c>
      <c r="DO52" s="25">
        <v>0</v>
      </c>
      <c r="DP52" s="25">
        <v>0</v>
      </c>
      <c r="DQ52" s="25">
        <v>0</v>
      </c>
      <c r="DR52" s="25">
        <v>0</v>
      </c>
      <c r="DS52" s="25">
        <v>0</v>
      </c>
      <c r="DX52" s="25" t="s">
        <v>106</v>
      </c>
      <c r="ED52" s="156">
        <v>43820</v>
      </c>
      <c r="EE52" s="25">
        <v>276.55999999999921</v>
      </c>
      <c r="EF52" s="25">
        <v>941.21999999999571</v>
      </c>
      <c r="EG52" s="25">
        <v>0</v>
      </c>
      <c r="EH52" s="25">
        <v>0.22000000000000003</v>
      </c>
    </row>
    <row r="53" spans="1:138" x14ac:dyDescent="0.25">
      <c r="A53" s="25" t="s">
        <v>66</v>
      </c>
      <c r="B53" s="25" t="s">
        <v>61</v>
      </c>
      <c r="C53" s="156">
        <v>43821</v>
      </c>
      <c r="D53" s="156">
        <v>43821</v>
      </c>
      <c r="E53" s="25" t="s">
        <v>126</v>
      </c>
      <c r="F53" s="25" t="s">
        <v>127</v>
      </c>
      <c r="G53" s="29">
        <v>4849.9299999999912</v>
      </c>
      <c r="H53" s="29">
        <v>0</v>
      </c>
      <c r="I53" s="29">
        <v>519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918</v>
      </c>
      <c r="W53" s="29">
        <v>0</v>
      </c>
      <c r="X53" s="29">
        <v>0</v>
      </c>
      <c r="Y53" s="29">
        <v>27696</v>
      </c>
      <c r="Z53" s="29">
        <v>194841</v>
      </c>
      <c r="AA53" s="29">
        <v>94196</v>
      </c>
      <c r="AB53" s="29">
        <v>4967</v>
      </c>
      <c r="AC53" s="29">
        <v>3.6146840700000002E-2</v>
      </c>
      <c r="AD53" s="29">
        <v>1.72E-2</v>
      </c>
      <c r="AE53" s="29">
        <v>99.947313539999996</v>
      </c>
      <c r="AF53" s="29">
        <v>0</v>
      </c>
      <c r="AG53" s="29">
        <v>67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689</v>
      </c>
      <c r="AN53" s="29">
        <v>150</v>
      </c>
      <c r="AO53" s="29">
        <v>80</v>
      </c>
      <c r="AP53" s="29">
        <v>120</v>
      </c>
      <c r="AQ53" s="29">
        <v>0</v>
      </c>
      <c r="AR53" s="29">
        <v>308</v>
      </c>
      <c r="AS53" s="29">
        <v>434</v>
      </c>
      <c r="AT53" s="29">
        <v>11490</v>
      </c>
      <c r="AU53" s="29">
        <v>18670</v>
      </c>
      <c r="AV53" s="29">
        <v>976</v>
      </c>
      <c r="AW53" s="29">
        <v>8420</v>
      </c>
      <c r="AX53" s="29">
        <v>20764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78.290000000000006</v>
      </c>
      <c r="BW53" s="29">
        <v>0</v>
      </c>
      <c r="BX53" s="29">
        <v>0</v>
      </c>
      <c r="BY53" s="29">
        <v>350.89999999999912</v>
      </c>
      <c r="BZ53" s="29">
        <v>819.39999999999623</v>
      </c>
      <c r="CA53" s="157">
        <v>53.599999999999888</v>
      </c>
      <c r="CB53" s="157">
        <v>1116.6999999999953</v>
      </c>
      <c r="CC53" s="29">
        <v>1116.6999999999953</v>
      </c>
      <c r="CD53" s="29">
        <v>0</v>
      </c>
      <c r="CE53" s="29">
        <v>2220</v>
      </c>
      <c r="CF53" s="29">
        <v>27940</v>
      </c>
      <c r="CG53" s="29">
        <v>0</v>
      </c>
      <c r="CH53" s="29">
        <v>27940</v>
      </c>
      <c r="CI53" s="29">
        <v>0.18</v>
      </c>
      <c r="CJ53" s="29">
        <v>279.45999999999924</v>
      </c>
      <c r="CK53" s="25">
        <v>0</v>
      </c>
      <c r="CL53" s="25">
        <v>0</v>
      </c>
      <c r="CM53" s="29">
        <v>890.65999999999633</v>
      </c>
      <c r="CN53" s="25">
        <v>0</v>
      </c>
      <c r="CO53" s="25">
        <v>0.18</v>
      </c>
      <c r="CP53" s="25">
        <v>0</v>
      </c>
      <c r="CQ53" s="25">
        <v>8420</v>
      </c>
      <c r="CR53" s="25">
        <v>0</v>
      </c>
      <c r="CS53" s="25">
        <v>0</v>
      </c>
      <c r="CT53" s="25">
        <v>20764</v>
      </c>
      <c r="CU53" s="25">
        <v>0</v>
      </c>
      <c r="CV53" s="25">
        <v>976</v>
      </c>
      <c r="CW53" s="25">
        <v>0</v>
      </c>
      <c r="CX53" s="33">
        <v>8420</v>
      </c>
      <c r="CY53" s="33">
        <v>20764</v>
      </c>
      <c r="CZ53" s="33">
        <v>0</v>
      </c>
      <c r="DA53" s="33">
        <v>976</v>
      </c>
      <c r="DB53" s="161">
        <v>0</v>
      </c>
      <c r="DC53" s="33">
        <v>0</v>
      </c>
      <c r="DD53" s="33">
        <v>0</v>
      </c>
      <c r="DE53" s="33">
        <v>0</v>
      </c>
      <c r="DF53" s="154">
        <v>279.45999999999924</v>
      </c>
      <c r="DG53" s="154">
        <v>890.65999999999599</v>
      </c>
      <c r="DH53" s="154">
        <v>0</v>
      </c>
      <c r="DI53" s="154">
        <v>0.17999999999999997</v>
      </c>
      <c r="DJ53" s="154">
        <v>0</v>
      </c>
      <c r="DK53" s="154">
        <v>0</v>
      </c>
      <c r="DL53" s="154">
        <v>0</v>
      </c>
      <c r="DM53" s="154">
        <v>0</v>
      </c>
      <c r="DN53" s="25">
        <v>321700</v>
      </c>
      <c r="DO53" s="25">
        <v>0</v>
      </c>
      <c r="DP53" s="25">
        <v>0</v>
      </c>
      <c r="DQ53" s="25">
        <v>0</v>
      </c>
      <c r="DR53" s="25">
        <v>0</v>
      </c>
      <c r="DS53" s="25">
        <v>0</v>
      </c>
      <c r="DX53" s="25" t="s">
        <v>107</v>
      </c>
      <c r="ED53" s="156">
        <v>43821</v>
      </c>
      <c r="EE53" s="25">
        <v>279.45999999999924</v>
      </c>
      <c r="EF53" s="25">
        <v>890.65999999999599</v>
      </c>
      <c r="EG53" s="25">
        <v>0</v>
      </c>
      <c r="EH53" s="25">
        <v>0.17999999999999997</v>
      </c>
    </row>
    <row r="54" spans="1:138" x14ac:dyDescent="0.25">
      <c r="A54" s="25" t="s">
        <v>66</v>
      </c>
      <c r="B54" s="25" t="s">
        <v>61</v>
      </c>
      <c r="C54" s="156">
        <v>43822</v>
      </c>
      <c r="D54" s="156">
        <v>43822</v>
      </c>
      <c r="E54" s="25" t="s">
        <v>126</v>
      </c>
      <c r="F54" s="25" t="s">
        <v>127</v>
      </c>
      <c r="G54" s="29">
        <v>4273.0399999999927</v>
      </c>
      <c r="H54" s="29">
        <v>0</v>
      </c>
      <c r="I54" s="29">
        <v>532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1213</v>
      </c>
      <c r="W54" s="29">
        <v>0</v>
      </c>
      <c r="X54" s="29">
        <v>0</v>
      </c>
      <c r="Y54" s="29">
        <v>30811</v>
      </c>
      <c r="Z54" s="29">
        <v>166443</v>
      </c>
      <c r="AA54" s="29">
        <v>154797</v>
      </c>
      <c r="AB54" s="29">
        <v>5067</v>
      </c>
      <c r="AC54" s="29">
        <v>3.6146840700000002E-2</v>
      </c>
      <c r="AD54" s="29">
        <v>1.72E-2</v>
      </c>
      <c r="AE54" s="29">
        <v>99.947313539999996</v>
      </c>
      <c r="AF54" s="29">
        <v>0</v>
      </c>
      <c r="AG54" s="29">
        <v>67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733</v>
      </c>
      <c r="AN54" s="29">
        <v>171</v>
      </c>
      <c r="AO54" s="29">
        <v>83</v>
      </c>
      <c r="AP54" s="29">
        <v>120</v>
      </c>
      <c r="AQ54" s="29">
        <v>0</v>
      </c>
      <c r="AR54" s="29">
        <v>371</v>
      </c>
      <c r="AS54" s="29">
        <v>531</v>
      </c>
      <c r="AT54" s="29">
        <v>10042</v>
      </c>
      <c r="AU54" s="29">
        <v>17644</v>
      </c>
      <c r="AV54" s="29">
        <v>848</v>
      </c>
      <c r="AW54" s="29">
        <v>7920</v>
      </c>
      <c r="AX54" s="29">
        <v>18918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57.58</v>
      </c>
      <c r="BW54" s="29">
        <v>0</v>
      </c>
      <c r="BX54" s="29">
        <v>0</v>
      </c>
      <c r="BY54" s="29">
        <v>264.79999999999905</v>
      </c>
      <c r="BZ54" s="29">
        <v>642.05999999999824</v>
      </c>
      <c r="CA54" s="157">
        <v>64.639999999999787</v>
      </c>
      <c r="CB54" s="157">
        <v>842.21999999999696</v>
      </c>
      <c r="CC54" s="29">
        <v>842.21999999999696</v>
      </c>
      <c r="CD54" s="29">
        <v>0</v>
      </c>
      <c r="CE54" s="29">
        <v>2408</v>
      </c>
      <c r="CF54" s="29">
        <v>25278</v>
      </c>
      <c r="CG54" s="29">
        <v>0</v>
      </c>
      <c r="CH54" s="29">
        <v>25278</v>
      </c>
      <c r="CI54" s="29">
        <v>0.26</v>
      </c>
      <c r="CJ54" s="29">
        <v>242.23999999999913</v>
      </c>
      <c r="CK54" s="25">
        <v>0</v>
      </c>
      <c r="CL54" s="25">
        <v>0</v>
      </c>
      <c r="CM54" s="29">
        <v>664.35999999999819</v>
      </c>
      <c r="CN54" s="25">
        <v>0</v>
      </c>
      <c r="CO54" s="25">
        <v>0.26</v>
      </c>
      <c r="CP54" s="25">
        <v>0</v>
      </c>
      <c r="CQ54" s="25">
        <v>7920</v>
      </c>
      <c r="CR54" s="25">
        <v>0</v>
      </c>
      <c r="CS54" s="25">
        <v>0</v>
      </c>
      <c r="CT54" s="25">
        <v>18918</v>
      </c>
      <c r="CU54" s="25">
        <v>0</v>
      </c>
      <c r="CV54" s="25">
        <v>848</v>
      </c>
      <c r="CW54" s="25">
        <v>0</v>
      </c>
      <c r="CX54" s="33">
        <v>7920</v>
      </c>
      <c r="CY54" s="33">
        <v>18918</v>
      </c>
      <c r="CZ54" s="33">
        <v>0</v>
      </c>
      <c r="DA54" s="33">
        <v>848</v>
      </c>
      <c r="DB54" s="161">
        <v>0</v>
      </c>
      <c r="DC54" s="33">
        <v>0</v>
      </c>
      <c r="DD54" s="33">
        <v>0</v>
      </c>
      <c r="DE54" s="33">
        <v>0</v>
      </c>
      <c r="DF54" s="154">
        <v>242.23999999999918</v>
      </c>
      <c r="DG54" s="154">
        <v>664.35999999999819</v>
      </c>
      <c r="DH54" s="154">
        <v>0</v>
      </c>
      <c r="DI54" s="154">
        <v>0.26</v>
      </c>
      <c r="DJ54" s="154">
        <v>0</v>
      </c>
      <c r="DK54" s="154">
        <v>0</v>
      </c>
      <c r="DL54" s="154">
        <v>0</v>
      </c>
      <c r="DM54" s="154">
        <v>0</v>
      </c>
      <c r="DN54" s="25">
        <v>357118</v>
      </c>
      <c r="DO54" s="25">
        <v>0</v>
      </c>
      <c r="DP54" s="25">
        <v>0</v>
      </c>
      <c r="DQ54" s="25">
        <v>0</v>
      </c>
      <c r="DR54" s="25">
        <v>0</v>
      </c>
      <c r="DS54" s="25">
        <v>0</v>
      </c>
      <c r="DX54" s="25" t="s">
        <v>108</v>
      </c>
      <c r="ED54" s="156">
        <v>43822</v>
      </c>
      <c r="EE54" s="25">
        <v>242.23999999999918</v>
      </c>
      <c r="EF54" s="25">
        <v>664.35999999999819</v>
      </c>
      <c r="EG54" s="25">
        <v>0</v>
      </c>
      <c r="EH54" s="25">
        <v>0.26</v>
      </c>
    </row>
    <row r="55" spans="1:138" x14ac:dyDescent="0.25">
      <c r="A55" s="25" t="s">
        <v>66</v>
      </c>
      <c r="B55" s="25" t="s">
        <v>61</v>
      </c>
      <c r="C55" s="156">
        <v>43823</v>
      </c>
      <c r="D55" s="156">
        <v>43823</v>
      </c>
      <c r="E55" s="25" t="s">
        <v>126</v>
      </c>
      <c r="F55" s="25" t="s">
        <v>127</v>
      </c>
      <c r="G55" s="29">
        <v>4806.5199999999932</v>
      </c>
      <c r="H55" s="29">
        <v>0</v>
      </c>
      <c r="I55" s="29">
        <v>514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833</v>
      </c>
      <c r="W55" s="29">
        <v>0</v>
      </c>
      <c r="X55" s="29">
        <v>0</v>
      </c>
      <c r="Y55" s="29">
        <v>33703</v>
      </c>
      <c r="Z55" s="29">
        <v>273817</v>
      </c>
      <c r="AA55" s="29">
        <v>173198</v>
      </c>
      <c r="AB55" s="29">
        <v>4803</v>
      </c>
      <c r="AC55" s="29">
        <v>3.6146840700000002E-2</v>
      </c>
      <c r="AD55" s="29">
        <v>1.72E-2</v>
      </c>
      <c r="AE55" s="29">
        <v>99.947313539999996</v>
      </c>
      <c r="AF55" s="29">
        <v>0</v>
      </c>
      <c r="AG55" s="29">
        <v>67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583</v>
      </c>
      <c r="AN55" s="29">
        <v>134</v>
      </c>
      <c r="AO55" s="29">
        <v>86</v>
      </c>
      <c r="AP55" s="29">
        <v>120</v>
      </c>
      <c r="AQ55" s="29">
        <v>0</v>
      </c>
      <c r="AR55" s="29">
        <v>446</v>
      </c>
      <c r="AS55" s="29">
        <v>630</v>
      </c>
      <c r="AT55" s="29">
        <v>9062</v>
      </c>
      <c r="AU55" s="29">
        <v>16838</v>
      </c>
      <c r="AV55" s="29">
        <v>828</v>
      </c>
      <c r="AW55" s="29">
        <v>9210</v>
      </c>
      <c r="AX55" s="29">
        <v>15862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28.36</v>
      </c>
      <c r="BW55" s="29">
        <v>0</v>
      </c>
      <c r="BX55" s="29">
        <v>0</v>
      </c>
      <c r="BY55" s="29">
        <v>242.51999999999953</v>
      </c>
      <c r="BZ55" s="29">
        <v>597.2399999999983</v>
      </c>
      <c r="CA55" s="157">
        <v>147.61999999999958</v>
      </c>
      <c r="CB55" s="157">
        <v>692.13999999999805</v>
      </c>
      <c r="CC55" s="29">
        <v>692.13999999999805</v>
      </c>
      <c r="CD55" s="29">
        <v>0</v>
      </c>
      <c r="CE55" s="29">
        <v>5226</v>
      </c>
      <c r="CF55" s="29">
        <v>20674</v>
      </c>
      <c r="CG55" s="29">
        <v>0</v>
      </c>
      <c r="CH55" s="29">
        <v>20674</v>
      </c>
      <c r="CI55" s="29">
        <v>0.18000000000000005</v>
      </c>
      <c r="CJ55" s="29">
        <v>290.85999999999916</v>
      </c>
      <c r="CK55" s="25">
        <v>0</v>
      </c>
      <c r="CL55" s="25">
        <v>0</v>
      </c>
      <c r="CM55" s="29">
        <v>548.71999999999878</v>
      </c>
      <c r="CN55" s="25">
        <v>0</v>
      </c>
      <c r="CO55" s="25">
        <v>0.18000000000000005</v>
      </c>
      <c r="CP55" s="25">
        <v>0</v>
      </c>
      <c r="CQ55" s="25">
        <v>9210</v>
      </c>
      <c r="CR55" s="25">
        <v>0</v>
      </c>
      <c r="CS55" s="25">
        <v>0</v>
      </c>
      <c r="CT55" s="25">
        <v>15862</v>
      </c>
      <c r="CU55" s="25">
        <v>0</v>
      </c>
      <c r="CV55" s="25">
        <v>828</v>
      </c>
      <c r="CW55" s="25">
        <v>0</v>
      </c>
      <c r="CX55" s="33">
        <v>9210</v>
      </c>
      <c r="CY55" s="33">
        <v>15862</v>
      </c>
      <c r="CZ55" s="33">
        <v>0</v>
      </c>
      <c r="DA55" s="33">
        <v>828</v>
      </c>
      <c r="DB55" s="161">
        <v>0</v>
      </c>
      <c r="DC55" s="33">
        <v>0</v>
      </c>
      <c r="DD55" s="33">
        <v>0</v>
      </c>
      <c r="DE55" s="33">
        <v>0</v>
      </c>
      <c r="DF55" s="154">
        <v>290.85999999999916</v>
      </c>
      <c r="DG55" s="154">
        <v>548.71999999999855</v>
      </c>
      <c r="DH55" s="154">
        <v>0</v>
      </c>
      <c r="DI55" s="154">
        <v>0.18000000000000005</v>
      </c>
      <c r="DJ55" s="154">
        <v>0</v>
      </c>
      <c r="DK55" s="154">
        <v>0</v>
      </c>
      <c r="DL55" s="154">
        <v>0</v>
      </c>
      <c r="DM55" s="154">
        <v>0</v>
      </c>
      <c r="DN55" s="25">
        <v>485521</v>
      </c>
      <c r="DO55" s="25">
        <v>0</v>
      </c>
      <c r="DP55" s="25">
        <v>0</v>
      </c>
      <c r="DQ55" s="25">
        <v>0</v>
      </c>
      <c r="DR55" s="25">
        <v>0</v>
      </c>
      <c r="DS55" s="25">
        <v>0</v>
      </c>
      <c r="DX55" s="25" t="s">
        <v>109</v>
      </c>
      <c r="ED55" s="156">
        <v>43823</v>
      </c>
      <c r="EE55" s="25">
        <v>290.85999999999916</v>
      </c>
      <c r="EF55" s="25">
        <v>548.71999999999855</v>
      </c>
      <c r="EG55" s="25">
        <v>0</v>
      </c>
      <c r="EH55" s="25">
        <v>0.18000000000000005</v>
      </c>
    </row>
    <row r="56" spans="1:138" x14ac:dyDescent="0.25">
      <c r="A56" s="25" t="s">
        <v>66</v>
      </c>
      <c r="B56" s="25" t="s">
        <v>61</v>
      </c>
      <c r="C56" s="156">
        <v>43824</v>
      </c>
      <c r="D56" s="156">
        <v>43824</v>
      </c>
      <c r="E56" s="25" t="s">
        <v>126</v>
      </c>
      <c r="F56" s="25" t="s">
        <v>127</v>
      </c>
      <c r="G56" s="29">
        <v>6225.7499999999945</v>
      </c>
      <c r="H56" s="29">
        <v>0</v>
      </c>
      <c r="I56" s="29">
        <v>458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1065</v>
      </c>
      <c r="W56" s="29">
        <v>0</v>
      </c>
      <c r="X56" s="29">
        <v>0</v>
      </c>
      <c r="Y56" s="29">
        <v>33591</v>
      </c>
      <c r="Z56" s="29">
        <v>261629</v>
      </c>
      <c r="AA56" s="29">
        <v>175139</v>
      </c>
      <c r="AB56" s="29">
        <v>5637</v>
      </c>
      <c r="AC56" s="29">
        <v>3.6146840700000002E-2</v>
      </c>
      <c r="AD56" s="29">
        <v>1.72E-2</v>
      </c>
      <c r="AE56" s="29">
        <v>99.947313539999996</v>
      </c>
      <c r="AF56" s="29">
        <v>0</v>
      </c>
      <c r="AG56" s="29">
        <v>67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86</v>
      </c>
      <c r="AP56" s="29">
        <v>125</v>
      </c>
      <c r="AQ56" s="29">
        <v>1392</v>
      </c>
      <c r="AR56" s="29">
        <v>281</v>
      </c>
      <c r="AS56" s="29">
        <v>679</v>
      </c>
      <c r="AT56" s="29">
        <v>11450</v>
      </c>
      <c r="AU56" s="29">
        <v>19040</v>
      </c>
      <c r="AV56" s="29">
        <v>830</v>
      </c>
      <c r="AW56" s="29">
        <v>13114</v>
      </c>
      <c r="AX56" s="29">
        <v>16546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61.11</v>
      </c>
      <c r="BW56" s="29">
        <v>0</v>
      </c>
      <c r="BX56" s="29">
        <v>0</v>
      </c>
      <c r="BY56" s="29">
        <v>275.53999999999945</v>
      </c>
      <c r="BZ56" s="29">
        <v>644.75999999999897</v>
      </c>
      <c r="CA56" s="157">
        <v>164.29999999999959</v>
      </c>
      <c r="CB56" s="157">
        <v>755.99999999999852</v>
      </c>
      <c r="CC56" s="29">
        <v>755.99999999999852</v>
      </c>
      <c r="CD56" s="29">
        <v>0</v>
      </c>
      <c r="CE56" s="29">
        <v>7362</v>
      </c>
      <c r="CF56" s="29">
        <v>23128</v>
      </c>
      <c r="CG56" s="29">
        <v>0</v>
      </c>
      <c r="CH56" s="29">
        <v>23128</v>
      </c>
      <c r="CI56" s="29">
        <v>0.26</v>
      </c>
      <c r="CJ56" s="29">
        <v>324.19999999999948</v>
      </c>
      <c r="CK56" s="25">
        <v>0</v>
      </c>
      <c r="CL56" s="25">
        <v>0</v>
      </c>
      <c r="CM56" s="29">
        <v>595.83999999999878</v>
      </c>
      <c r="CN56" s="25">
        <v>0</v>
      </c>
      <c r="CO56" s="25">
        <v>0.26</v>
      </c>
      <c r="CP56" s="25">
        <v>0</v>
      </c>
      <c r="CQ56" s="25">
        <v>13114</v>
      </c>
      <c r="CR56" s="25">
        <v>0</v>
      </c>
      <c r="CS56" s="25">
        <v>0</v>
      </c>
      <c r="CT56" s="25">
        <v>16546</v>
      </c>
      <c r="CU56" s="25">
        <v>0</v>
      </c>
      <c r="CV56" s="25">
        <v>830</v>
      </c>
      <c r="CW56" s="25">
        <v>0</v>
      </c>
      <c r="CX56" s="33">
        <v>13114</v>
      </c>
      <c r="CY56" s="33">
        <v>16546</v>
      </c>
      <c r="CZ56" s="33">
        <v>0</v>
      </c>
      <c r="DA56" s="33">
        <v>830</v>
      </c>
      <c r="DB56" s="161">
        <v>0</v>
      </c>
      <c r="DC56" s="33">
        <v>0</v>
      </c>
      <c r="DD56" s="33">
        <v>0</v>
      </c>
      <c r="DE56" s="33">
        <v>0</v>
      </c>
      <c r="DF56" s="154">
        <v>324.19999999999948</v>
      </c>
      <c r="DG56" s="154">
        <v>595.83999999999867</v>
      </c>
      <c r="DH56" s="154">
        <v>0</v>
      </c>
      <c r="DI56" s="154">
        <v>0.26</v>
      </c>
      <c r="DJ56" s="154">
        <v>0</v>
      </c>
      <c r="DK56" s="154">
        <v>0</v>
      </c>
      <c r="DL56" s="154">
        <v>0</v>
      </c>
      <c r="DM56" s="154">
        <v>0</v>
      </c>
      <c r="DN56" s="25">
        <v>475996</v>
      </c>
      <c r="DO56" s="25">
        <v>0</v>
      </c>
      <c r="DP56" s="25">
        <v>0</v>
      </c>
      <c r="DQ56" s="25">
        <v>0</v>
      </c>
      <c r="DR56" s="25">
        <v>0</v>
      </c>
      <c r="DS56" s="25">
        <v>0</v>
      </c>
      <c r="DX56" s="25" t="s">
        <v>110</v>
      </c>
      <c r="ED56" s="156">
        <v>43824</v>
      </c>
      <c r="EE56" s="25">
        <v>324.19999999999948</v>
      </c>
      <c r="EF56" s="25">
        <v>595.83999999999867</v>
      </c>
      <c r="EG56" s="25">
        <v>0</v>
      </c>
      <c r="EH56" s="25">
        <v>0.26</v>
      </c>
    </row>
    <row r="57" spans="1:138" x14ac:dyDescent="0.25">
      <c r="A57" s="25" t="s">
        <v>66</v>
      </c>
      <c r="B57" s="25" t="s">
        <v>61</v>
      </c>
      <c r="C57" s="156">
        <v>43825</v>
      </c>
      <c r="D57" s="156">
        <v>43825</v>
      </c>
      <c r="E57" s="25" t="s">
        <v>126</v>
      </c>
      <c r="F57" s="25" t="s">
        <v>127</v>
      </c>
      <c r="G57" s="29">
        <v>4705.3399999999947</v>
      </c>
      <c r="H57" s="29">
        <v>0</v>
      </c>
      <c r="I57" s="29">
        <v>554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1841</v>
      </c>
      <c r="W57" s="29">
        <v>0</v>
      </c>
      <c r="X57" s="29">
        <v>0</v>
      </c>
      <c r="Y57" s="29">
        <v>29873</v>
      </c>
      <c r="Z57" s="29">
        <v>244063</v>
      </c>
      <c r="AA57" s="29">
        <v>188878</v>
      </c>
      <c r="AB57" s="29">
        <v>5221</v>
      </c>
      <c r="AC57" s="29">
        <v>3.6146840700000002E-2</v>
      </c>
      <c r="AD57" s="29">
        <v>1.72E-2</v>
      </c>
      <c r="AE57" s="29">
        <v>99.947313539999996</v>
      </c>
      <c r="AF57" s="29">
        <v>0</v>
      </c>
      <c r="AG57" s="29">
        <v>67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127</v>
      </c>
      <c r="AQ57" s="29">
        <v>964</v>
      </c>
      <c r="AR57" s="29">
        <v>196</v>
      </c>
      <c r="AS57" s="29">
        <v>448</v>
      </c>
      <c r="AT57" s="29">
        <v>13808</v>
      </c>
      <c r="AU57" s="29">
        <v>21330</v>
      </c>
      <c r="AV57" s="29">
        <v>936</v>
      </c>
      <c r="AW57" s="29">
        <v>14642</v>
      </c>
      <c r="AX57" s="29">
        <v>19560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59.85</v>
      </c>
      <c r="BW57" s="29">
        <v>0</v>
      </c>
      <c r="BX57" s="29">
        <v>0</v>
      </c>
      <c r="BY57" s="29">
        <v>340.61999999999881</v>
      </c>
      <c r="BZ57" s="29">
        <v>658.85999999999785</v>
      </c>
      <c r="CA57" s="157">
        <v>180.85999999999945</v>
      </c>
      <c r="CB57" s="157">
        <v>818.61999999999739</v>
      </c>
      <c r="CC57" s="29">
        <v>818.61999999999739</v>
      </c>
      <c r="CD57" s="29">
        <v>0</v>
      </c>
      <c r="CE57" s="29">
        <v>7726</v>
      </c>
      <c r="CF57" s="29">
        <v>27412</v>
      </c>
      <c r="CG57" s="29">
        <v>0</v>
      </c>
      <c r="CH57" s="29">
        <v>27412</v>
      </c>
      <c r="CI57" s="29">
        <v>0.38000000000000006</v>
      </c>
      <c r="CJ57" s="29">
        <v>351.53999999999905</v>
      </c>
      <c r="CK57" s="25">
        <v>0</v>
      </c>
      <c r="CL57" s="25">
        <v>0</v>
      </c>
      <c r="CM57" s="29">
        <v>647.5599999999979</v>
      </c>
      <c r="CN57" s="25">
        <v>0</v>
      </c>
      <c r="CO57" s="25">
        <v>0.38000000000000006</v>
      </c>
      <c r="CP57" s="25">
        <v>0</v>
      </c>
      <c r="CQ57" s="25">
        <v>14642</v>
      </c>
      <c r="CR57" s="25">
        <v>0</v>
      </c>
      <c r="CS57" s="25">
        <v>0</v>
      </c>
      <c r="CT57" s="25">
        <v>19560</v>
      </c>
      <c r="CU57" s="25">
        <v>0</v>
      </c>
      <c r="CV57" s="25">
        <v>936</v>
      </c>
      <c r="CW57" s="25">
        <v>0</v>
      </c>
      <c r="CX57" s="33">
        <v>14642</v>
      </c>
      <c r="CY57" s="33">
        <v>19560</v>
      </c>
      <c r="CZ57" s="33">
        <v>0</v>
      </c>
      <c r="DA57" s="33">
        <v>936</v>
      </c>
      <c r="DB57" s="161">
        <v>0</v>
      </c>
      <c r="DC57" s="33">
        <v>0</v>
      </c>
      <c r="DD57" s="33">
        <v>0</v>
      </c>
      <c r="DE57" s="33">
        <v>0</v>
      </c>
      <c r="DF57" s="154">
        <v>351.53999999999917</v>
      </c>
      <c r="DG57" s="154">
        <v>647.5599999999979</v>
      </c>
      <c r="DH57" s="154">
        <v>0</v>
      </c>
      <c r="DI57" s="154">
        <v>0.38</v>
      </c>
      <c r="DJ57" s="154">
        <v>0</v>
      </c>
      <c r="DK57" s="154">
        <v>0</v>
      </c>
      <c r="DL57" s="154">
        <v>0</v>
      </c>
      <c r="DM57" s="154">
        <v>0</v>
      </c>
      <c r="DN57" s="25">
        <v>468035</v>
      </c>
      <c r="DO57" s="25">
        <v>0</v>
      </c>
      <c r="DP57" s="25">
        <v>0</v>
      </c>
      <c r="DQ57" s="25">
        <v>0</v>
      </c>
      <c r="DR57" s="25">
        <v>0</v>
      </c>
      <c r="DS57" s="25">
        <v>0</v>
      </c>
      <c r="DX57" s="25" t="s">
        <v>111</v>
      </c>
      <c r="ED57" s="156">
        <v>43825</v>
      </c>
      <c r="EE57" s="25">
        <v>351.53999999999917</v>
      </c>
      <c r="EF57" s="25">
        <v>647.5599999999979</v>
      </c>
      <c r="EG57" s="25">
        <v>0</v>
      </c>
      <c r="EH57" s="25">
        <v>0.38</v>
      </c>
    </row>
    <row r="58" spans="1:138" x14ac:dyDescent="0.25">
      <c r="A58" s="25" t="s">
        <v>66</v>
      </c>
      <c r="B58" s="25" t="s">
        <v>61</v>
      </c>
      <c r="C58" s="156">
        <v>43826</v>
      </c>
      <c r="D58" s="156">
        <v>43826</v>
      </c>
      <c r="E58" s="25" t="s">
        <v>126</v>
      </c>
      <c r="F58" s="25" t="s">
        <v>127</v>
      </c>
      <c r="G58" s="29">
        <v>11059.419999999986</v>
      </c>
      <c r="H58" s="29">
        <v>0</v>
      </c>
      <c r="I58" s="29">
        <v>606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732</v>
      </c>
      <c r="W58" s="29">
        <v>0</v>
      </c>
      <c r="X58" s="29">
        <v>0</v>
      </c>
      <c r="Y58" s="29">
        <v>30569</v>
      </c>
      <c r="Z58" s="29">
        <v>292403</v>
      </c>
      <c r="AA58" s="29">
        <v>193508</v>
      </c>
      <c r="AB58" s="29">
        <v>7971</v>
      </c>
      <c r="AC58" s="29">
        <v>3.6146840700000002E-2</v>
      </c>
      <c r="AD58" s="29">
        <v>1.72E-2</v>
      </c>
      <c r="AE58" s="29">
        <v>99.947313539999996</v>
      </c>
      <c r="AF58" s="29">
        <v>0</v>
      </c>
      <c r="AG58" s="29">
        <v>67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601</v>
      </c>
      <c r="AN58" s="29">
        <v>140</v>
      </c>
      <c r="AO58" s="29">
        <v>95</v>
      </c>
      <c r="AP58" s="29">
        <v>122</v>
      </c>
      <c r="AQ58" s="29">
        <v>0</v>
      </c>
      <c r="AR58" s="29">
        <v>0</v>
      </c>
      <c r="AS58" s="29">
        <v>0</v>
      </c>
      <c r="AT58" s="29">
        <v>11786</v>
      </c>
      <c r="AU58" s="29">
        <v>19702</v>
      </c>
      <c r="AV58" s="29">
        <v>996</v>
      </c>
      <c r="AW58" s="29">
        <v>12984</v>
      </c>
      <c r="AX58" s="29">
        <v>17508</v>
      </c>
      <c r="AY58" s="29">
        <v>1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13.7</v>
      </c>
      <c r="BW58" s="29">
        <v>0</v>
      </c>
      <c r="BX58" s="29">
        <v>0</v>
      </c>
      <c r="BY58" s="29">
        <v>277.03999999999928</v>
      </c>
      <c r="BZ58" s="29">
        <v>633.45999999999799</v>
      </c>
      <c r="CA58" s="157">
        <v>167.43999999999937</v>
      </c>
      <c r="CB58" s="157">
        <v>743.05999999999779</v>
      </c>
      <c r="CC58" s="29">
        <v>743.05999999999779</v>
      </c>
      <c r="CD58" s="29">
        <v>0</v>
      </c>
      <c r="CE58" s="29">
        <v>7136</v>
      </c>
      <c r="CF58" s="29">
        <v>24352</v>
      </c>
      <c r="CG58" s="29">
        <v>0</v>
      </c>
      <c r="CH58" s="29">
        <v>24352</v>
      </c>
      <c r="CI58" s="29">
        <v>0.28000000000000003</v>
      </c>
      <c r="CJ58" s="29">
        <v>360.59999999999917</v>
      </c>
      <c r="CK58" s="25">
        <v>0</v>
      </c>
      <c r="CL58" s="25">
        <v>0</v>
      </c>
      <c r="CM58" s="29">
        <v>549.61999999999853</v>
      </c>
      <c r="CN58" s="25">
        <v>0</v>
      </c>
      <c r="CO58" s="25">
        <v>0.28000000000000003</v>
      </c>
      <c r="CP58" s="25">
        <v>0</v>
      </c>
      <c r="CQ58" s="25">
        <v>12984</v>
      </c>
      <c r="CR58" s="25">
        <v>0</v>
      </c>
      <c r="CS58" s="25">
        <v>0</v>
      </c>
      <c r="CT58" s="25">
        <v>17508</v>
      </c>
      <c r="CU58" s="25">
        <v>0</v>
      </c>
      <c r="CV58" s="25">
        <v>996</v>
      </c>
      <c r="CW58" s="25">
        <v>0</v>
      </c>
      <c r="CX58" s="33">
        <v>12984</v>
      </c>
      <c r="CY58" s="33">
        <v>17508</v>
      </c>
      <c r="CZ58" s="33">
        <v>0</v>
      </c>
      <c r="DA58" s="33">
        <v>996</v>
      </c>
      <c r="DB58" s="161">
        <v>0</v>
      </c>
      <c r="DC58" s="33">
        <v>0</v>
      </c>
      <c r="DD58" s="33">
        <v>0</v>
      </c>
      <c r="DE58" s="33">
        <v>0</v>
      </c>
      <c r="DF58" s="154">
        <v>360.59999999999928</v>
      </c>
      <c r="DG58" s="154">
        <v>549.61999999999864</v>
      </c>
      <c r="DH58" s="154">
        <v>0</v>
      </c>
      <c r="DI58" s="154">
        <v>0.28000000000000003</v>
      </c>
      <c r="DJ58" s="154">
        <v>0</v>
      </c>
      <c r="DK58" s="154">
        <v>0</v>
      </c>
      <c r="DL58" s="154">
        <v>0</v>
      </c>
      <c r="DM58" s="154">
        <v>0</v>
      </c>
      <c r="DN58" s="25">
        <v>524451</v>
      </c>
      <c r="DO58" s="25">
        <v>0</v>
      </c>
      <c r="DP58" s="25">
        <v>0</v>
      </c>
      <c r="DQ58" s="25">
        <v>0</v>
      </c>
      <c r="DR58" s="25">
        <v>0</v>
      </c>
      <c r="DS58" s="25">
        <v>0</v>
      </c>
      <c r="DX58" s="25" t="s">
        <v>112</v>
      </c>
      <c r="ED58" s="156">
        <v>43826</v>
      </c>
      <c r="EE58" s="25">
        <v>360.59999999999928</v>
      </c>
      <c r="EF58" s="25">
        <v>549.61999999999864</v>
      </c>
      <c r="EG58" s="25">
        <v>0</v>
      </c>
      <c r="EH58" s="25">
        <v>0.28000000000000003</v>
      </c>
    </row>
    <row r="59" spans="1:138" x14ac:dyDescent="0.25">
      <c r="A59" s="25" t="s">
        <v>66</v>
      </c>
      <c r="B59" s="25" t="s">
        <v>61</v>
      </c>
      <c r="C59" s="156">
        <v>43827</v>
      </c>
      <c r="D59" s="156">
        <v>43827</v>
      </c>
      <c r="E59" s="25" t="s">
        <v>126</v>
      </c>
      <c r="F59" s="25" t="s">
        <v>127</v>
      </c>
      <c r="G59" s="29">
        <v>5583.9399999999923</v>
      </c>
      <c r="H59" s="29">
        <v>0</v>
      </c>
      <c r="I59" s="29">
        <v>609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1139</v>
      </c>
      <c r="W59" s="29">
        <v>0</v>
      </c>
      <c r="X59" s="29">
        <v>0</v>
      </c>
      <c r="Y59" s="29">
        <v>33390</v>
      </c>
      <c r="Z59" s="29">
        <v>241898</v>
      </c>
      <c r="AA59" s="29">
        <v>142733</v>
      </c>
      <c r="AB59" s="29">
        <v>8724</v>
      </c>
      <c r="AC59" s="29">
        <v>3.6146840700000002E-2</v>
      </c>
      <c r="AD59" s="29">
        <v>1.72E-2</v>
      </c>
      <c r="AE59" s="29">
        <v>99.947313539999996</v>
      </c>
      <c r="AF59" s="29">
        <v>0</v>
      </c>
      <c r="AG59" s="29">
        <v>67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502</v>
      </c>
      <c r="AN59" s="29">
        <v>107</v>
      </c>
      <c r="AO59" s="29">
        <v>96</v>
      </c>
      <c r="AP59" s="29">
        <v>118</v>
      </c>
      <c r="AQ59" s="29">
        <v>1350</v>
      </c>
      <c r="AR59" s="29">
        <v>266</v>
      </c>
      <c r="AS59" s="29">
        <v>420</v>
      </c>
      <c r="AT59" s="29">
        <v>10314</v>
      </c>
      <c r="AU59" s="29">
        <v>20688</v>
      </c>
      <c r="AV59" s="29">
        <v>1292</v>
      </c>
      <c r="AW59" s="29">
        <v>12922</v>
      </c>
      <c r="AX59" s="29">
        <v>16788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40.479999999999997</v>
      </c>
      <c r="BW59" s="29">
        <v>0</v>
      </c>
      <c r="BX59" s="29">
        <v>0</v>
      </c>
      <c r="BY59" s="29">
        <v>256.37999999999965</v>
      </c>
      <c r="BZ59" s="29">
        <v>625.69999999999857</v>
      </c>
      <c r="CA59" s="157">
        <v>142.27999999999957</v>
      </c>
      <c r="CB59" s="157">
        <v>739.79999999999836</v>
      </c>
      <c r="CC59" s="29">
        <v>739.79999999999836</v>
      </c>
      <c r="CD59" s="29">
        <v>0</v>
      </c>
      <c r="CE59" s="29">
        <v>6250</v>
      </c>
      <c r="CF59" s="29">
        <v>24752</v>
      </c>
      <c r="CG59" s="29">
        <v>0</v>
      </c>
      <c r="CH59" s="29">
        <v>24752</v>
      </c>
      <c r="CI59" s="29">
        <v>0.42000000000000004</v>
      </c>
      <c r="CJ59" s="29">
        <v>308.35999999999927</v>
      </c>
      <c r="CK59" s="25">
        <v>0</v>
      </c>
      <c r="CL59" s="25">
        <v>0</v>
      </c>
      <c r="CM59" s="29">
        <v>573.29999999999882</v>
      </c>
      <c r="CN59" s="25">
        <v>0</v>
      </c>
      <c r="CO59" s="25">
        <v>0.42000000000000004</v>
      </c>
      <c r="CP59" s="25">
        <v>0</v>
      </c>
      <c r="CQ59" s="25">
        <v>12922</v>
      </c>
      <c r="CR59" s="25">
        <v>0</v>
      </c>
      <c r="CS59" s="25">
        <v>0</v>
      </c>
      <c r="CT59" s="25">
        <v>16788</v>
      </c>
      <c r="CU59" s="25">
        <v>0</v>
      </c>
      <c r="CV59" s="25">
        <v>1292</v>
      </c>
      <c r="CW59" s="25">
        <v>0</v>
      </c>
      <c r="CX59" s="33">
        <v>12922</v>
      </c>
      <c r="CY59" s="33">
        <v>16788</v>
      </c>
      <c r="CZ59" s="33">
        <v>0</v>
      </c>
      <c r="DA59" s="33">
        <v>1292</v>
      </c>
      <c r="DB59" s="161">
        <v>0</v>
      </c>
      <c r="DC59" s="33">
        <v>0</v>
      </c>
      <c r="DD59" s="33">
        <v>0</v>
      </c>
      <c r="DE59" s="33">
        <v>0</v>
      </c>
      <c r="DF59" s="154">
        <v>308.35999999999927</v>
      </c>
      <c r="DG59" s="154">
        <v>573.29999999999893</v>
      </c>
      <c r="DH59" s="154">
        <v>0</v>
      </c>
      <c r="DI59" s="154">
        <v>0.42000000000000004</v>
      </c>
      <c r="DJ59" s="154">
        <v>0</v>
      </c>
      <c r="DK59" s="154">
        <v>0</v>
      </c>
      <c r="DL59" s="154">
        <v>0</v>
      </c>
      <c r="DM59" s="154">
        <v>0</v>
      </c>
      <c r="DN59" s="25">
        <v>426745</v>
      </c>
      <c r="DO59" s="25">
        <v>0</v>
      </c>
      <c r="DP59" s="25">
        <v>0</v>
      </c>
      <c r="DQ59" s="25">
        <v>0</v>
      </c>
      <c r="DR59" s="25">
        <v>0</v>
      </c>
      <c r="DS59" s="25">
        <v>0</v>
      </c>
      <c r="DX59" s="25" t="s">
        <v>113</v>
      </c>
      <c r="ED59" s="156">
        <v>43827</v>
      </c>
      <c r="EE59" s="25">
        <v>308.35999999999927</v>
      </c>
      <c r="EF59" s="25">
        <v>573.29999999999893</v>
      </c>
      <c r="EG59" s="25">
        <v>0</v>
      </c>
      <c r="EH59" s="25">
        <v>0.42000000000000004</v>
      </c>
    </row>
    <row r="60" spans="1:138" x14ac:dyDescent="0.25">
      <c r="A60" s="25" t="s">
        <v>66</v>
      </c>
      <c r="B60" s="25" t="s">
        <v>61</v>
      </c>
      <c r="C60" s="156">
        <v>43828</v>
      </c>
      <c r="D60" s="156">
        <v>43828</v>
      </c>
      <c r="E60" s="25" t="s">
        <v>126</v>
      </c>
      <c r="F60" s="25" t="s">
        <v>127</v>
      </c>
      <c r="G60" s="29">
        <v>9041.2299999999941</v>
      </c>
      <c r="H60" s="29">
        <v>0</v>
      </c>
      <c r="I60" s="29">
        <v>550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1407</v>
      </c>
      <c r="W60" s="29">
        <v>0</v>
      </c>
      <c r="X60" s="29">
        <v>0</v>
      </c>
      <c r="Y60" s="29">
        <v>27793</v>
      </c>
      <c r="Z60" s="29">
        <v>231781</v>
      </c>
      <c r="AA60" s="29">
        <v>134376</v>
      </c>
      <c r="AB60" s="29">
        <v>8150</v>
      </c>
      <c r="AC60" s="29">
        <v>3.6146840700000002E-2</v>
      </c>
      <c r="AD60" s="29">
        <v>1.72E-2</v>
      </c>
      <c r="AE60" s="29">
        <v>99.947313539999996</v>
      </c>
      <c r="AF60" s="29">
        <v>0</v>
      </c>
      <c r="AG60" s="29">
        <v>85</v>
      </c>
      <c r="AH60" s="29">
        <v>37</v>
      </c>
      <c r="AI60" s="29">
        <v>0</v>
      </c>
      <c r="AJ60" s="29">
        <v>0</v>
      </c>
      <c r="AK60" s="29">
        <v>0</v>
      </c>
      <c r="AL60" s="29">
        <v>0</v>
      </c>
      <c r="AM60" s="29">
        <v>608</v>
      </c>
      <c r="AN60" s="29">
        <v>140</v>
      </c>
      <c r="AO60" s="29">
        <v>94</v>
      </c>
      <c r="AP60" s="29">
        <v>109</v>
      </c>
      <c r="AQ60" s="29">
        <v>0</v>
      </c>
      <c r="AR60" s="29">
        <v>309</v>
      </c>
      <c r="AS60" s="29">
        <v>595</v>
      </c>
      <c r="AT60" s="29">
        <v>10206</v>
      </c>
      <c r="AU60" s="29">
        <v>18720</v>
      </c>
      <c r="AV60" s="29">
        <v>1658</v>
      </c>
      <c r="AW60" s="29">
        <v>12200</v>
      </c>
      <c r="AX60" s="29">
        <v>15068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34.159999999999997</v>
      </c>
      <c r="BW60" s="29">
        <v>0</v>
      </c>
      <c r="BX60" s="29">
        <v>0</v>
      </c>
      <c r="BY60" s="29">
        <v>260.53999999999928</v>
      </c>
      <c r="BZ60" s="29">
        <v>663.75999999999783</v>
      </c>
      <c r="CA60" s="157">
        <v>133.25999999999959</v>
      </c>
      <c r="CB60" s="157">
        <v>791.03999999999746</v>
      </c>
      <c r="CC60" s="29">
        <v>791.03999999999746</v>
      </c>
      <c r="CD60" s="29">
        <v>0</v>
      </c>
      <c r="CE60" s="29">
        <v>5380</v>
      </c>
      <c r="CF60" s="29">
        <v>23546</v>
      </c>
      <c r="CG60" s="29">
        <v>0</v>
      </c>
      <c r="CH60" s="29">
        <v>23546</v>
      </c>
      <c r="CI60" s="29">
        <v>0.48000000000000004</v>
      </c>
      <c r="CJ60" s="29">
        <v>331.49999999999915</v>
      </c>
      <c r="CK60" s="25">
        <v>0</v>
      </c>
      <c r="CL60" s="25">
        <v>0</v>
      </c>
      <c r="CM60" s="29">
        <v>592.31999999999834</v>
      </c>
      <c r="CN60" s="25">
        <v>0</v>
      </c>
      <c r="CO60" s="25">
        <v>0.48000000000000004</v>
      </c>
      <c r="CP60" s="25">
        <v>0</v>
      </c>
      <c r="CQ60" s="25">
        <v>12200</v>
      </c>
      <c r="CR60" s="25">
        <v>0</v>
      </c>
      <c r="CS60" s="25">
        <v>0</v>
      </c>
      <c r="CT60" s="25">
        <v>15068</v>
      </c>
      <c r="CU60" s="25">
        <v>0</v>
      </c>
      <c r="CV60" s="25">
        <v>1658</v>
      </c>
      <c r="CW60" s="25">
        <v>0</v>
      </c>
      <c r="CX60" s="33">
        <v>12200</v>
      </c>
      <c r="CY60" s="33">
        <v>15068</v>
      </c>
      <c r="CZ60" s="33">
        <v>0</v>
      </c>
      <c r="DA60" s="33">
        <v>1658</v>
      </c>
      <c r="DB60" s="161">
        <v>0</v>
      </c>
      <c r="DC60" s="33">
        <v>0</v>
      </c>
      <c r="DD60" s="33">
        <v>0</v>
      </c>
      <c r="DE60" s="33">
        <v>0</v>
      </c>
      <c r="DF60" s="154">
        <v>331.49999999999909</v>
      </c>
      <c r="DG60" s="154">
        <v>592.31999999999823</v>
      </c>
      <c r="DH60" s="154">
        <v>0</v>
      </c>
      <c r="DI60" s="154">
        <v>0.48000000000000004</v>
      </c>
      <c r="DJ60" s="154">
        <v>0</v>
      </c>
      <c r="DK60" s="154">
        <v>0</v>
      </c>
      <c r="DL60" s="154">
        <v>0</v>
      </c>
      <c r="DM60" s="154">
        <v>0</v>
      </c>
      <c r="DN60" s="25">
        <v>402100</v>
      </c>
      <c r="DO60" s="25">
        <v>0</v>
      </c>
      <c r="DP60" s="25">
        <v>0</v>
      </c>
      <c r="DQ60" s="25">
        <v>0</v>
      </c>
      <c r="DR60" s="25">
        <v>0</v>
      </c>
      <c r="DS60" s="25">
        <v>0</v>
      </c>
      <c r="DX60" s="25" t="s">
        <v>114</v>
      </c>
      <c r="ED60" s="156">
        <v>43828</v>
      </c>
      <c r="EE60" s="25">
        <v>331.49999999999909</v>
      </c>
      <c r="EF60" s="25">
        <v>592.31999999999823</v>
      </c>
      <c r="EG60" s="25">
        <v>0</v>
      </c>
      <c r="EH60" s="25">
        <v>0.48000000000000004</v>
      </c>
    </row>
    <row r="61" spans="1:138" x14ac:dyDescent="0.25">
      <c r="A61" s="25" t="s">
        <v>66</v>
      </c>
      <c r="B61" s="25" t="s">
        <v>61</v>
      </c>
      <c r="C61" s="156">
        <v>43829</v>
      </c>
      <c r="D61" s="156">
        <v>43829</v>
      </c>
      <c r="E61" s="25" t="s">
        <v>126</v>
      </c>
      <c r="F61" s="25" t="s">
        <v>127</v>
      </c>
      <c r="G61" s="29">
        <v>6825.769999999995</v>
      </c>
      <c r="H61" s="29">
        <v>0</v>
      </c>
      <c r="I61" s="29">
        <v>522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968</v>
      </c>
      <c r="W61" s="29">
        <v>0</v>
      </c>
      <c r="X61" s="29">
        <v>0</v>
      </c>
      <c r="Y61" s="29">
        <v>29645</v>
      </c>
      <c r="Z61" s="29">
        <v>153251</v>
      </c>
      <c r="AA61" s="29">
        <v>152606</v>
      </c>
      <c r="AB61" s="29">
        <v>4950</v>
      </c>
      <c r="AC61" s="29">
        <v>3.6146840700000002E-2</v>
      </c>
      <c r="AD61" s="29">
        <v>1.72E-2</v>
      </c>
      <c r="AE61" s="29">
        <v>99.947313539999996</v>
      </c>
      <c r="AF61" s="29">
        <v>0</v>
      </c>
      <c r="AG61" s="29">
        <v>85</v>
      </c>
      <c r="AH61" s="29">
        <v>37</v>
      </c>
      <c r="AI61" s="29">
        <v>0</v>
      </c>
      <c r="AJ61" s="29">
        <v>0</v>
      </c>
      <c r="AK61" s="29">
        <v>0</v>
      </c>
      <c r="AL61" s="29">
        <v>0</v>
      </c>
      <c r="AM61" s="29">
        <v>582</v>
      </c>
      <c r="AN61" s="29">
        <v>122</v>
      </c>
      <c r="AO61" s="29">
        <v>91</v>
      </c>
      <c r="AP61" s="29">
        <v>109</v>
      </c>
      <c r="AQ61" s="29">
        <v>1329</v>
      </c>
      <c r="AR61" s="29">
        <v>257</v>
      </c>
      <c r="AS61" s="29">
        <v>641</v>
      </c>
      <c r="AT61" s="29">
        <v>13370</v>
      </c>
      <c r="AU61" s="29">
        <v>23270</v>
      </c>
      <c r="AV61" s="29">
        <v>1604</v>
      </c>
      <c r="AW61" s="29">
        <v>14664</v>
      </c>
      <c r="AX61" s="29">
        <v>20372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15.61</v>
      </c>
      <c r="BW61" s="29">
        <v>0</v>
      </c>
      <c r="BX61" s="29">
        <v>0</v>
      </c>
      <c r="BY61" s="29">
        <v>338.91999999999888</v>
      </c>
      <c r="BZ61" s="29">
        <v>747.43999999999812</v>
      </c>
      <c r="CA61" s="157">
        <v>166.35999999999959</v>
      </c>
      <c r="CB61" s="157">
        <v>919.99999999999704</v>
      </c>
      <c r="CC61" s="29">
        <v>919.99999999999704</v>
      </c>
      <c r="CD61" s="29">
        <v>0</v>
      </c>
      <c r="CE61" s="29">
        <v>5944</v>
      </c>
      <c r="CF61" s="29">
        <v>30696</v>
      </c>
      <c r="CG61" s="29">
        <v>0</v>
      </c>
      <c r="CH61" s="29">
        <v>30696</v>
      </c>
      <c r="CI61" s="29">
        <v>0.27999999999999803</v>
      </c>
      <c r="CJ61" s="29">
        <v>351.77999999999884</v>
      </c>
      <c r="CK61" s="25">
        <v>0</v>
      </c>
      <c r="CL61" s="25">
        <v>0</v>
      </c>
      <c r="CM61" s="29">
        <v>734.29999999999802</v>
      </c>
      <c r="CN61" s="25">
        <v>0</v>
      </c>
      <c r="CO61" s="25">
        <v>0.27999999999999803</v>
      </c>
      <c r="CP61" s="25">
        <v>0</v>
      </c>
      <c r="CQ61" s="25">
        <v>14664</v>
      </c>
      <c r="CR61" s="25">
        <v>0</v>
      </c>
      <c r="CS61" s="25">
        <v>0</v>
      </c>
      <c r="CT61" s="25">
        <v>20372</v>
      </c>
      <c r="CU61" s="25">
        <v>0</v>
      </c>
      <c r="CV61" s="25">
        <v>1604</v>
      </c>
      <c r="CW61" s="25">
        <v>0</v>
      </c>
      <c r="CX61" s="33">
        <v>14664</v>
      </c>
      <c r="CY61" s="33">
        <v>20372</v>
      </c>
      <c r="CZ61" s="33">
        <v>0</v>
      </c>
      <c r="DA61" s="33">
        <v>1604</v>
      </c>
      <c r="DB61" s="161">
        <v>0</v>
      </c>
      <c r="DC61" s="33">
        <v>0</v>
      </c>
      <c r="DD61" s="33">
        <v>0</v>
      </c>
      <c r="DE61" s="33">
        <v>0</v>
      </c>
      <c r="DF61" s="154">
        <v>351.77999999999884</v>
      </c>
      <c r="DG61" s="154">
        <v>734.29999999999814</v>
      </c>
      <c r="DH61" s="154">
        <v>0</v>
      </c>
      <c r="DI61" s="154">
        <v>0.27999999999999803</v>
      </c>
      <c r="DJ61" s="154">
        <v>0</v>
      </c>
      <c r="DK61" s="154">
        <v>0</v>
      </c>
      <c r="DL61" s="154">
        <v>0</v>
      </c>
      <c r="DM61" s="154">
        <v>0</v>
      </c>
      <c r="DN61" s="25">
        <v>340452</v>
      </c>
      <c r="DO61" s="25">
        <v>0</v>
      </c>
      <c r="DP61" s="25">
        <v>0</v>
      </c>
      <c r="DQ61" s="25">
        <v>0</v>
      </c>
      <c r="DR61" s="25">
        <v>0</v>
      </c>
      <c r="DS61" s="25">
        <v>0</v>
      </c>
      <c r="DX61" s="25" t="s">
        <v>115</v>
      </c>
      <c r="ED61" s="156">
        <v>43829</v>
      </c>
      <c r="EE61" s="25">
        <v>351.77999999999884</v>
      </c>
      <c r="EF61" s="25">
        <v>734.29999999999814</v>
      </c>
      <c r="EG61" s="25">
        <v>0</v>
      </c>
      <c r="EH61" s="25">
        <v>0.27999999999999803</v>
      </c>
    </row>
    <row r="62" spans="1:138" x14ac:dyDescent="0.25">
      <c r="A62" s="25" t="s">
        <v>66</v>
      </c>
      <c r="B62" s="25" t="s">
        <v>61</v>
      </c>
      <c r="C62" s="156">
        <v>43830</v>
      </c>
      <c r="D62" s="156">
        <v>43830</v>
      </c>
      <c r="E62" s="25" t="s">
        <v>126</v>
      </c>
      <c r="F62" s="25" t="s">
        <v>127</v>
      </c>
      <c r="G62" s="29">
        <v>7556.4799999999923</v>
      </c>
      <c r="H62" s="29">
        <v>0</v>
      </c>
      <c r="I62" s="29">
        <v>525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922</v>
      </c>
      <c r="W62" s="29">
        <v>0</v>
      </c>
      <c r="X62" s="29">
        <v>0</v>
      </c>
      <c r="Y62" s="29">
        <v>26030</v>
      </c>
      <c r="Z62" s="29">
        <v>176082</v>
      </c>
      <c r="AA62" s="29">
        <v>96673</v>
      </c>
      <c r="AB62" s="29">
        <v>5671</v>
      </c>
      <c r="AC62" s="29">
        <v>3.6146840700000002E-2</v>
      </c>
      <c r="AD62" s="29">
        <v>1.72E-2</v>
      </c>
      <c r="AE62" s="29">
        <v>99.947313539999996</v>
      </c>
      <c r="AF62" s="29">
        <v>0</v>
      </c>
      <c r="AG62" s="29">
        <v>85</v>
      </c>
      <c r="AH62" s="29">
        <v>37</v>
      </c>
      <c r="AI62" s="29">
        <v>0</v>
      </c>
      <c r="AJ62" s="29">
        <v>0</v>
      </c>
      <c r="AK62" s="29">
        <v>0</v>
      </c>
      <c r="AL62" s="29">
        <v>0</v>
      </c>
      <c r="AM62" s="29">
        <v>572</v>
      </c>
      <c r="AN62" s="29">
        <v>127</v>
      </c>
      <c r="AO62" s="29">
        <v>90</v>
      </c>
      <c r="AP62" s="29">
        <v>109</v>
      </c>
      <c r="AQ62" s="29">
        <v>0</v>
      </c>
      <c r="AR62" s="29">
        <v>322</v>
      </c>
      <c r="AS62" s="29">
        <v>480</v>
      </c>
      <c r="AT62" s="29">
        <v>13250</v>
      </c>
      <c r="AU62" s="29">
        <v>24594</v>
      </c>
      <c r="AV62" s="29">
        <v>1398</v>
      </c>
      <c r="AW62" s="29">
        <v>13246</v>
      </c>
      <c r="AX62" s="29">
        <v>23200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22.19</v>
      </c>
      <c r="BW62" s="29">
        <v>0</v>
      </c>
      <c r="BX62" s="29">
        <v>0</v>
      </c>
      <c r="BY62" s="29">
        <v>353.55999999999898</v>
      </c>
      <c r="BZ62" s="29">
        <v>736.4599999999981</v>
      </c>
      <c r="CA62" s="157">
        <v>133.79999999999973</v>
      </c>
      <c r="CB62" s="157">
        <v>956.21999999999741</v>
      </c>
      <c r="CC62" s="29">
        <v>956.21999999999741</v>
      </c>
      <c r="CD62" s="29">
        <v>0</v>
      </c>
      <c r="CE62" s="29">
        <v>6112</v>
      </c>
      <c r="CF62" s="29">
        <v>31732</v>
      </c>
      <c r="CG62" s="29">
        <v>0</v>
      </c>
      <c r="CH62" s="29">
        <v>31732</v>
      </c>
      <c r="CI62" s="29">
        <v>0.35999999999999904</v>
      </c>
      <c r="CJ62" s="29">
        <v>270.87999999999931</v>
      </c>
      <c r="CK62" s="25">
        <v>0</v>
      </c>
      <c r="CL62" s="25">
        <v>0</v>
      </c>
      <c r="CM62" s="29">
        <v>818.77999999999781</v>
      </c>
      <c r="CN62" s="25">
        <v>0</v>
      </c>
      <c r="CO62" s="25">
        <v>0.35999999999999904</v>
      </c>
      <c r="CP62" s="25">
        <v>0</v>
      </c>
      <c r="CQ62" s="25">
        <v>13246</v>
      </c>
      <c r="CR62" s="25">
        <v>0</v>
      </c>
      <c r="CS62" s="25">
        <v>0</v>
      </c>
      <c r="CT62" s="25">
        <v>23200</v>
      </c>
      <c r="CU62" s="25">
        <v>0</v>
      </c>
      <c r="CV62" s="25">
        <v>1398</v>
      </c>
      <c r="CW62" s="25">
        <v>0</v>
      </c>
      <c r="CX62" s="33">
        <v>13246</v>
      </c>
      <c r="CY62" s="33">
        <v>23200</v>
      </c>
      <c r="CZ62" s="33">
        <v>0</v>
      </c>
      <c r="DA62" s="33">
        <v>1398</v>
      </c>
      <c r="DB62" s="161">
        <v>0</v>
      </c>
      <c r="DC62" s="33">
        <v>0</v>
      </c>
      <c r="DD62" s="33">
        <v>0</v>
      </c>
      <c r="DE62" s="33">
        <v>0</v>
      </c>
      <c r="DF62" s="154">
        <v>270.87999999999937</v>
      </c>
      <c r="DG62" s="154">
        <v>818.7799999999977</v>
      </c>
      <c r="DH62" s="154">
        <v>0</v>
      </c>
      <c r="DI62" s="154">
        <v>0.35999999999999904</v>
      </c>
      <c r="DJ62" s="154">
        <v>0</v>
      </c>
      <c r="DK62" s="154">
        <v>0</v>
      </c>
      <c r="DL62" s="154">
        <v>0</v>
      </c>
      <c r="DM62" s="154">
        <v>0</v>
      </c>
      <c r="DN62" s="25">
        <v>304456</v>
      </c>
      <c r="DO62" s="25">
        <v>0</v>
      </c>
      <c r="DP62" s="25">
        <v>0</v>
      </c>
      <c r="DQ62" s="25">
        <v>0</v>
      </c>
      <c r="DR62" s="25">
        <v>0</v>
      </c>
      <c r="DS62" s="25">
        <v>0</v>
      </c>
      <c r="DX62" s="25" t="s">
        <v>116</v>
      </c>
      <c r="ED62" s="156">
        <v>43830</v>
      </c>
      <c r="EE62" s="25">
        <v>270.87999999999937</v>
      </c>
      <c r="EF62" s="25">
        <v>818.7799999999977</v>
      </c>
      <c r="EG62" s="25">
        <v>0</v>
      </c>
      <c r="EH62" s="25">
        <v>0.35999999999999904</v>
      </c>
    </row>
    <row r="63" spans="1:138" x14ac:dyDescent="0.25">
      <c r="A63" s="25" t="s">
        <v>66</v>
      </c>
      <c r="B63" s="25" t="s">
        <v>62</v>
      </c>
      <c r="C63" s="156">
        <v>43831</v>
      </c>
      <c r="D63" s="156">
        <v>43831</v>
      </c>
      <c r="E63" s="25" t="s">
        <v>126</v>
      </c>
      <c r="F63" s="25" t="s">
        <v>127</v>
      </c>
      <c r="G63" s="29">
        <v>7524.2399999999898</v>
      </c>
      <c r="H63" s="29">
        <v>0</v>
      </c>
      <c r="I63" s="29">
        <v>633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1004</v>
      </c>
      <c r="W63" s="29">
        <v>0</v>
      </c>
      <c r="X63" s="29">
        <v>0</v>
      </c>
      <c r="Y63" s="29">
        <v>36555</v>
      </c>
      <c r="Z63" s="29">
        <v>240654</v>
      </c>
      <c r="AA63" s="29">
        <v>114159</v>
      </c>
      <c r="AB63" s="29">
        <v>10221</v>
      </c>
      <c r="AC63" s="29">
        <v>3.6397691560000001E-2</v>
      </c>
      <c r="AD63" s="29">
        <v>1.72E-2</v>
      </c>
      <c r="AE63" s="29">
        <v>99.962921260000002</v>
      </c>
      <c r="AF63" s="29">
        <v>0</v>
      </c>
      <c r="AG63" s="29">
        <v>85</v>
      </c>
      <c r="AH63" s="29">
        <v>37</v>
      </c>
      <c r="AI63" s="29">
        <v>0</v>
      </c>
      <c r="AJ63" s="29">
        <v>0</v>
      </c>
      <c r="AK63" s="29">
        <v>0</v>
      </c>
      <c r="AL63" s="29">
        <v>0</v>
      </c>
      <c r="AM63" s="29">
        <v>531</v>
      </c>
      <c r="AN63" s="29">
        <v>113</v>
      </c>
      <c r="AO63" s="29">
        <v>86</v>
      </c>
      <c r="AP63" s="29">
        <v>106</v>
      </c>
      <c r="AQ63" s="29">
        <v>1312</v>
      </c>
      <c r="AR63" s="29">
        <v>257</v>
      </c>
      <c r="AS63" s="29">
        <v>410</v>
      </c>
      <c r="AT63" s="29">
        <v>7339</v>
      </c>
      <c r="AU63" s="29">
        <v>14609</v>
      </c>
      <c r="AV63" s="29">
        <v>623</v>
      </c>
      <c r="AW63" s="29">
        <v>8209</v>
      </c>
      <c r="AX63" s="29">
        <v>13116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19.73</v>
      </c>
      <c r="BW63" s="29">
        <v>0</v>
      </c>
      <c r="BX63" s="29">
        <v>0</v>
      </c>
      <c r="BY63" s="29">
        <v>153.92999999999989</v>
      </c>
      <c r="BZ63" s="29">
        <v>397.55999999999983</v>
      </c>
      <c r="CA63" s="157">
        <v>83.629999999999981</v>
      </c>
      <c r="CB63" s="157">
        <v>467.85999999999962</v>
      </c>
      <c r="CC63" s="29">
        <v>0</v>
      </c>
      <c r="CD63" s="29">
        <v>467.85999999999962</v>
      </c>
      <c r="CE63" s="29">
        <v>3949</v>
      </c>
      <c r="CF63" s="29">
        <v>0</v>
      </c>
      <c r="CG63" s="29">
        <v>17999</v>
      </c>
      <c r="CH63" s="29">
        <v>17999</v>
      </c>
      <c r="CI63" s="29">
        <v>0.18000000000000002</v>
      </c>
      <c r="CJ63" s="29">
        <v>147.96999999999983</v>
      </c>
      <c r="CK63" s="25">
        <v>0</v>
      </c>
      <c r="CL63" s="25">
        <v>0</v>
      </c>
      <c r="CM63" s="29">
        <v>403.33999999999986</v>
      </c>
      <c r="CN63" s="25">
        <v>0</v>
      </c>
      <c r="CO63" s="25">
        <v>0.18000000000000002</v>
      </c>
      <c r="CP63" s="25">
        <v>0</v>
      </c>
      <c r="CQ63" s="25">
        <v>8209</v>
      </c>
      <c r="CR63" s="25">
        <v>0</v>
      </c>
      <c r="CS63" s="25">
        <v>0</v>
      </c>
      <c r="CT63" s="25">
        <v>13116</v>
      </c>
      <c r="CU63" s="25">
        <v>0</v>
      </c>
      <c r="CV63" s="25">
        <v>623</v>
      </c>
      <c r="CW63" s="25">
        <v>0</v>
      </c>
      <c r="CX63" s="33">
        <v>8209</v>
      </c>
      <c r="CY63" s="33">
        <v>13116</v>
      </c>
      <c r="CZ63" s="33">
        <v>0</v>
      </c>
      <c r="DA63" s="33">
        <v>623</v>
      </c>
      <c r="DB63" s="161">
        <v>0</v>
      </c>
      <c r="DC63" s="33">
        <v>0</v>
      </c>
      <c r="DD63" s="33">
        <v>0</v>
      </c>
      <c r="DE63" s="33">
        <v>0</v>
      </c>
      <c r="DF63" s="154">
        <v>147.96999999999986</v>
      </c>
      <c r="DG63" s="154">
        <v>403.3399999999998</v>
      </c>
      <c r="DH63" s="154">
        <v>0</v>
      </c>
      <c r="DI63" s="154">
        <v>0.18000000000000002</v>
      </c>
      <c r="DJ63" s="154">
        <v>0</v>
      </c>
      <c r="DK63" s="154">
        <v>0</v>
      </c>
      <c r="DL63" s="154">
        <v>0</v>
      </c>
      <c r="DM63" s="154">
        <v>0</v>
      </c>
      <c r="DN63" s="25">
        <v>401589</v>
      </c>
      <c r="DO63" s="25">
        <v>0</v>
      </c>
      <c r="DP63" s="25">
        <v>0</v>
      </c>
      <c r="DQ63" s="25">
        <v>0</v>
      </c>
      <c r="DR63" s="25">
        <v>0</v>
      </c>
      <c r="DS63" s="25">
        <v>0</v>
      </c>
      <c r="DX63" s="25" t="s">
        <v>151</v>
      </c>
      <c r="ED63" s="156">
        <v>43831</v>
      </c>
      <c r="EE63" s="25">
        <v>147.96999999999986</v>
      </c>
      <c r="EF63" s="25">
        <v>403.3399999999998</v>
      </c>
      <c r="EG63" s="25">
        <v>0</v>
      </c>
      <c r="EH63" s="25">
        <v>0.18000000000000002</v>
      </c>
    </row>
    <row r="64" spans="1:138" x14ac:dyDescent="0.25">
      <c r="A64" s="25" t="s">
        <v>66</v>
      </c>
      <c r="B64" s="25" t="s">
        <v>62</v>
      </c>
      <c r="C64" s="156">
        <v>43832</v>
      </c>
      <c r="D64" s="156">
        <v>43832</v>
      </c>
      <c r="E64" s="25" t="s">
        <v>126</v>
      </c>
      <c r="F64" s="25" t="s">
        <v>127</v>
      </c>
      <c r="G64" s="29">
        <v>7461.3099999999922</v>
      </c>
      <c r="H64" s="29">
        <v>0</v>
      </c>
      <c r="I64" s="29">
        <v>697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979</v>
      </c>
      <c r="W64" s="29">
        <v>0</v>
      </c>
      <c r="X64" s="29">
        <v>0</v>
      </c>
      <c r="Y64" s="29">
        <v>29247</v>
      </c>
      <c r="Z64" s="29">
        <v>267127</v>
      </c>
      <c r="AA64" s="29">
        <v>136893</v>
      </c>
      <c r="AB64" s="29">
        <v>7715</v>
      </c>
      <c r="AC64" s="29">
        <v>3.6397691560000001E-2</v>
      </c>
      <c r="AD64" s="29">
        <v>1.72E-2</v>
      </c>
      <c r="AE64" s="29">
        <v>99.962921260000002</v>
      </c>
      <c r="AF64" s="29">
        <v>0</v>
      </c>
      <c r="AG64" s="29">
        <v>85</v>
      </c>
      <c r="AH64" s="29">
        <v>37</v>
      </c>
      <c r="AI64" s="29">
        <v>0</v>
      </c>
      <c r="AJ64" s="29">
        <v>0</v>
      </c>
      <c r="AK64" s="29">
        <v>0</v>
      </c>
      <c r="AL64" s="29">
        <v>0</v>
      </c>
      <c r="AM64" s="29">
        <v>519</v>
      </c>
      <c r="AN64" s="29">
        <v>117</v>
      </c>
      <c r="AO64" s="29">
        <v>82</v>
      </c>
      <c r="AP64" s="29">
        <v>99</v>
      </c>
      <c r="AQ64" s="29">
        <v>1025</v>
      </c>
      <c r="AR64" s="29">
        <v>212</v>
      </c>
      <c r="AS64" s="29">
        <v>450</v>
      </c>
      <c r="AT64" s="29">
        <v>8967</v>
      </c>
      <c r="AU64" s="29">
        <v>18186</v>
      </c>
      <c r="AV64" s="29">
        <v>827</v>
      </c>
      <c r="AW64" s="29">
        <v>10702</v>
      </c>
      <c r="AX64" s="29">
        <v>15624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27.44</v>
      </c>
      <c r="BW64" s="29">
        <v>0</v>
      </c>
      <c r="BX64" s="29">
        <v>0</v>
      </c>
      <c r="BY64" s="29">
        <v>191.31999999999991</v>
      </c>
      <c r="BZ64" s="29">
        <v>435.51999999999987</v>
      </c>
      <c r="CA64" s="157">
        <v>139.17999999999986</v>
      </c>
      <c r="CB64" s="157">
        <v>487.65999999999991</v>
      </c>
      <c r="CC64" s="29">
        <v>0</v>
      </c>
      <c r="CD64" s="29">
        <v>487.65999999999991</v>
      </c>
      <c r="CE64" s="29">
        <v>6490</v>
      </c>
      <c r="CF64" s="29">
        <v>0</v>
      </c>
      <c r="CG64" s="29">
        <v>20663</v>
      </c>
      <c r="CH64" s="29">
        <v>20663</v>
      </c>
      <c r="CI64" s="29">
        <v>0.22999999999999998</v>
      </c>
      <c r="CJ64" s="29">
        <v>191.18999999999988</v>
      </c>
      <c r="CK64" s="25">
        <v>0</v>
      </c>
      <c r="CL64" s="25">
        <v>0</v>
      </c>
      <c r="CM64" s="29">
        <v>435.41999999999985</v>
      </c>
      <c r="CN64" s="25">
        <v>0</v>
      </c>
      <c r="CO64" s="25">
        <v>0.22999999999999998</v>
      </c>
      <c r="CP64" s="25">
        <v>0</v>
      </c>
      <c r="CQ64" s="25">
        <v>10702</v>
      </c>
      <c r="CR64" s="25">
        <v>0</v>
      </c>
      <c r="CS64" s="25">
        <v>0</v>
      </c>
      <c r="CT64" s="25">
        <v>15624</v>
      </c>
      <c r="CU64" s="25">
        <v>0</v>
      </c>
      <c r="CV64" s="25">
        <v>827</v>
      </c>
      <c r="CW64" s="25">
        <v>0</v>
      </c>
      <c r="CX64" s="33">
        <v>10702</v>
      </c>
      <c r="CY64" s="33">
        <v>15624</v>
      </c>
      <c r="CZ64" s="33">
        <v>0</v>
      </c>
      <c r="DA64" s="33">
        <v>827</v>
      </c>
      <c r="DB64" s="161">
        <v>0</v>
      </c>
      <c r="DC64" s="33">
        <v>0</v>
      </c>
      <c r="DD64" s="33">
        <v>0</v>
      </c>
      <c r="DE64" s="33">
        <v>0</v>
      </c>
      <c r="DF64" s="154">
        <v>191.18999999999988</v>
      </c>
      <c r="DG64" s="154">
        <v>435.41999999999967</v>
      </c>
      <c r="DH64" s="154">
        <v>0</v>
      </c>
      <c r="DI64" s="154">
        <v>0.22999999999999998</v>
      </c>
      <c r="DJ64" s="154">
        <v>0</v>
      </c>
      <c r="DK64" s="154">
        <v>0</v>
      </c>
      <c r="DL64" s="154">
        <v>0</v>
      </c>
      <c r="DM64" s="154">
        <v>0</v>
      </c>
      <c r="DN64" s="25">
        <v>440982</v>
      </c>
      <c r="DO64" s="25">
        <v>0</v>
      </c>
      <c r="DP64" s="25">
        <v>0</v>
      </c>
      <c r="DQ64" s="25">
        <v>0</v>
      </c>
      <c r="DR64" s="25">
        <v>0</v>
      </c>
      <c r="DS64" s="25">
        <v>0</v>
      </c>
      <c r="DX64" s="25" t="s">
        <v>152</v>
      </c>
      <c r="ED64" s="156">
        <v>43832</v>
      </c>
      <c r="EE64" s="25">
        <v>191.18999999999988</v>
      </c>
      <c r="EF64" s="25">
        <v>435.41999999999967</v>
      </c>
      <c r="EG64" s="25">
        <v>0</v>
      </c>
      <c r="EH64" s="25">
        <v>0.22999999999999998</v>
      </c>
    </row>
    <row r="65" spans="1:138" x14ac:dyDescent="0.25">
      <c r="A65" s="25" t="s">
        <v>66</v>
      </c>
      <c r="B65" s="25" t="s">
        <v>62</v>
      </c>
      <c r="C65" s="156">
        <v>43833</v>
      </c>
      <c r="D65" s="156">
        <v>43833</v>
      </c>
      <c r="E65" s="25" t="s">
        <v>126</v>
      </c>
      <c r="F65" s="25" t="s">
        <v>127</v>
      </c>
      <c r="G65" s="29">
        <v>9442.809999999994</v>
      </c>
      <c r="H65" s="29">
        <v>0</v>
      </c>
      <c r="I65" s="29">
        <v>633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598</v>
      </c>
      <c r="W65" s="29">
        <v>0</v>
      </c>
      <c r="X65" s="29">
        <v>0</v>
      </c>
      <c r="Y65" s="29">
        <v>38778</v>
      </c>
      <c r="Z65" s="29">
        <v>273274</v>
      </c>
      <c r="AA65" s="29">
        <v>112565</v>
      </c>
      <c r="AB65" s="29">
        <v>12207</v>
      </c>
      <c r="AC65" s="29">
        <v>3.6397691560000001E-2</v>
      </c>
      <c r="AD65" s="29">
        <v>1.72E-2</v>
      </c>
      <c r="AE65" s="29">
        <v>99.962921260000002</v>
      </c>
      <c r="AF65" s="29">
        <v>0</v>
      </c>
      <c r="AG65" s="29">
        <v>85</v>
      </c>
      <c r="AH65" s="29">
        <v>37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74</v>
      </c>
      <c r="AP65" s="29">
        <v>108</v>
      </c>
      <c r="AQ65" s="29">
        <v>1261</v>
      </c>
      <c r="AR65" s="29">
        <v>253</v>
      </c>
      <c r="AS65" s="29">
        <v>705</v>
      </c>
      <c r="AT65" s="29">
        <v>8215</v>
      </c>
      <c r="AU65" s="29">
        <v>14456</v>
      </c>
      <c r="AV65" s="29">
        <v>751</v>
      </c>
      <c r="AW65" s="29">
        <v>7108</v>
      </c>
      <c r="AX65" s="29">
        <v>14812</v>
      </c>
      <c r="AY65" s="29">
        <v>1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23.13</v>
      </c>
      <c r="BW65" s="29">
        <v>0</v>
      </c>
      <c r="BX65" s="29">
        <v>0</v>
      </c>
      <c r="BY65" s="29">
        <v>195.40999999999997</v>
      </c>
      <c r="BZ65" s="29">
        <v>368.7700000000001</v>
      </c>
      <c r="CA65" s="157">
        <v>155.73999999999995</v>
      </c>
      <c r="CB65" s="157">
        <v>408.43999999999988</v>
      </c>
      <c r="CC65" s="29">
        <v>0</v>
      </c>
      <c r="CD65" s="29">
        <v>408.43999999999988</v>
      </c>
      <c r="CE65" s="29">
        <v>6719</v>
      </c>
      <c r="CF65" s="29">
        <v>0</v>
      </c>
      <c r="CG65" s="29">
        <v>15952</v>
      </c>
      <c r="CH65" s="29">
        <v>15952</v>
      </c>
      <c r="CI65" s="29">
        <v>0.18</v>
      </c>
      <c r="CJ65" s="29">
        <v>156.27999999999997</v>
      </c>
      <c r="CK65" s="25">
        <v>0</v>
      </c>
      <c r="CL65" s="25">
        <v>0</v>
      </c>
      <c r="CM65" s="29">
        <v>407.71999999999997</v>
      </c>
      <c r="CN65" s="25">
        <v>0</v>
      </c>
      <c r="CO65" s="25">
        <v>0.18</v>
      </c>
      <c r="CP65" s="25">
        <v>0</v>
      </c>
      <c r="CQ65" s="25">
        <v>7108</v>
      </c>
      <c r="CR65" s="25">
        <v>0</v>
      </c>
      <c r="CS65" s="25">
        <v>0</v>
      </c>
      <c r="CT65" s="25">
        <v>14812</v>
      </c>
      <c r="CU65" s="25">
        <v>0</v>
      </c>
      <c r="CV65" s="25">
        <v>751</v>
      </c>
      <c r="CW65" s="25">
        <v>0</v>
      </c>
      <c r="CX65" s="33">
        <v>7108</v>
      </c>
      <c r="CY65" s="33">
        <v>14812</v>
      </c>
      <c r="CZ65" s="33">
        <v>0</v>
      </c>
      <c r="DA65" s="33">
        <v>751</v>
      </c>
      <c r="DB65" s="161">
        <v>0</v>
      </c>
      <c r="DC65" s="33">
        <v>0</v>
      </c>
      <c r="DD65" s="33">
        <v>0</v>
      </c>
      <c r="DE65" s="33">
        <v>0</v>
      </c>
      <c r="DF65" s="154">
        <v>156.27999999999992</v>
      </c>
      <c r="DG65" s="154">
        <v>407.71999999999963</v>
      </c>
      <c r="DH65" s="154">
        <v>0</v>
      </c>
      <c r="DI65" s="154">
        <v>0.18</v>
      </c>
      <c r="DJ65" s="154">
        <v>0</v>
      </c>
      <c r="DK65" s="154">
        <v>0</v>
      </c>
      <c r="DL65" s="154">
        <v>0</v>
      </c>
      <c r="DM65" s="154">
        <v>0</v>
      </c>
      <c r="DN65" s="25">
        <v>436824</v>
      </c>
      <c r="DO65" s="25">
        <v>0</v>
      </c>
      <c r="DP65" s="25">
        <v>0</v>
      </c>
      <c r="DQ65" s="25">
        <v>0</v>
      </c>
      <c r="DR65" s="25">
        <v>0</v>
      </c>
      <c r="DS65" s="25">
        <v>0</v>
      </c>
      <c r="DX65" s="25" t="s">
        <v>207</v>
      </c>
      <c r="ED65" s="156">
        <v>43833</v>
      </c>
      <c r="EE65" s="25">
        <v>156.27999999999992</v>
      </c>
      <c r="EF65" s="25">
        <v>407.71999999999963</v>
      </c>
      <c r="EG65" s="25">
        <v>0</v>
      </c>
      <c r="EH65" s="25">
        <v>0.18</v>
      </c>
    </row>
    <row r="66" spans="1:138" x14ac:dyDescent="0.25">
      <c r="A66" s="25" t="s">
        <v>66</v>
      </c>
      <c r="B66" s="25" t="s">
        <v>62</v>
      </c>
      <c r="C66" s="156">
        <v>43834</v>
      </c>
      <c r="D66" s="156">
        <v>43834</v>
      </c>
      <c r="E66" s="25" t="s">
        <v>126</v>
      </c>
      <c r="F66" s="25" t="s">
        <v>127</v>
      </c>
      <c r="G66" s="29">
        <v>7187.8999999999905</v>
      </c>
      <c r="H66" s="29">
        <v>0</v>
      </c>
      <c r="I66" s="29">
        <v>781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659</v>
      </c>
      <c r="W66" s="29">
        <v>0</v>
      </c>
      <c r="X66" s="29">
        <v>0</v>
      </c>
      <c r="Y66" s="29">
        <v>33527</v>
      </c>
      <c r="Z66" s="29">
        <v>248942</v>
      </c>
      <c r="AA66" s="29">
        <v>82181</v>
      </c>
      <c r="AB66" s="29">
        <v>12227</v>
      </c>
      <c r="AC66" s="29">
        <v>3.6397691560000001E-2</v>
      </c>
      <c r="AD66" s="29">
        <v>1.72E-2</v>
      </c>
      <c r="AE66" s="29">
        <v>99.962921260000002</v>
      </c>
      <c r="AF66" s="29">
        <v>0</v>
      </c>
      <c r="AG66" s="29">
        <v>85</v>
      </c>
      <c r="AH66" s="29">
        <v>37</v>
      </c>
      <c r="AI66" s="29">
        <v>0</v>
      </c>
      <c r="AJ66" s="29">
        <v>0</v>
      </c>
      <c r="AK66" s="29">
        <v>0</v>
      </c>
      <c r="AL66" s="29">
        <v>0</v>
      </c>
      <c r="AM66" s="29">
        <v>673</v>
      </c>
      <c r="AN66" s="29">
        <v>153</v>
      </c>
      <c r="AO66" s="29">
        <v>71</v>
      </c>
      <c r="AP66" s="29">
        <v>117</v>
      </c>
      <c r="AQ66" s="29">
        <v>1376</v>
      </c>
      <c r="AR66" s="29">
        <v>272</v>
      </c>
      <c r="AS66" s="29">
        <v>674</v>
      </c>
      <c r="AT66" s="29">
        <v>8928</v>
      </c>
      <c r="AU66" s="29">
        <v>14949</v>
      </c>
      <c r="AV66" s="29">
        <v>842</v>
      </c>
      <c r="AW66" s="29">
        <v>7811</v>
      </c>
      <c r="AX66" s="29">
        <v>15224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42.23</v>
      </c>
      <c r="BW66" s="29">
        <v>0</v>
      </c>
      <c r="BX66" s="29">
        <v>0</v>
      </c>
      <c r="BY66" s="29">
        <v>195.80999999999983</v>
      </c>
      <c r="BZ66" s="29">
        <v>400.13</v>
      </c>
      <c r="CA66" s="157">
        <v>139.69999999999985</v>
      </c>
      <c r="CB66" s="157">
        <v>456.2399999999999</v>
      </c>
      <c r="CC66" s="29">
        <v>0</v>
      </c>
      <c r="CD66" s="29">
        <v>456.2399999999999</v>
      </c>
      <c r="CE66" s="29">
        <v>5640</v>
      </c>
      <c r="CF66" s="29">
        <v>0</v>
      </c>
      <c r="CG66" s="29">
        <v>18237</v>
      </c>
      <c r="CH66" s="29">
        <v>18237</v>
      </c>
      <c r="CI66" s="29">
        <v>0.21000000000000002</v>
      </c>
      <c r="CJ66" s="25">
        <v>0</v>
      </c>
      <c r="CK66" s="29">
        <v>176.51999999999984</v>
      </c>
      <c r="CL66" s="25">
        <v>0</v>
      </c>
      <c r="CM66" s="29">
        <v>419.21000000000009</v>
      </c>
      <c r="CN66" s="25">
        <v>0</v>
      </c>
      <c r="CO66" s="25">
        <v>0.21000000000000002</v>
      </c>
      <c r="CP66" s="25">
        <v>0</v>
      </c>
      <c r="CQ66" s="25">
        <v>0</v>
      </c>
      <c r="CR66" s="25">
        <v>7811</v>
      </c>
      <c r="CS66" s="25">
        <v>0</v>
      </c>
      <c r="CT66" s="25">
        <v>15224</v>
      </c>
      <c r="CU66" s="25">
        <v>0</v>
      </c>
      <c r="CV66" s="25">
        <v>842</v>
      </c>
      <c r="CW66" s="25">
        <v>0</v>
      </c>
      <c r="CX66" s="33">
        <v>7811</v>
      </c>
      <c r="CY66" s="33">
        <v>15224</v>
      </c>
      <c r="CZ66" s="33">
        <v>0</v>
      </c>
      <c r="DA66" s="33">
        <v>842</v>
      </c>
      <c r="DB66" s="161">
        <v>0</v>
      </c>
      <c r="DC66" s="33">
        <v>0</v>
      </c>
      <c r="DD66" s="33">
        <v>0</v>
      </c>
      <c r="DE66" s="33">
        <v>0</v>
      </c>
      <c r="DF66" s="154">
        <v>176.51999999999987</v>
      </c>
      <c r="DG66" s="154">
        <v>419.20999999999952</v>
      </c>
      <c r="DH66" s="154">
        <v>0</v>
      </c>
      <c r="DI66" s="154">
        <v>0.21000000000000002</v>
      </c>
      <c r="DJ66" s="154">
        <v>0</v>
      </c>
      <c r="DK66" s="154">
        <v>0</v>
      </c>
      <c r="DL66" s="154">
        <v>0</v>
      </c>
      <c r="DM66" s="154">
        <v>0</v>
      </c>
      <c r="DN66" s="25">
        <v>376877</v>
      </c>
      <c r="DO66" s="25">
        <v>0</v>
      </c>
      <c r="DP66" s="25">
        <v>0</v>
      </c>
      <c r="DQ66" s="25">
        <v>0</v>
      </c>
      <c r="DR66" s="25">
        <v>0</v>
      </c>
      <c r="DS66" s="25">
        <v>0</v>
      </c>
      <c r="DX66" s="25" t="s">
        <v>208</v>
      </c>
      <c r="ED66" s="156">
        <v>43834</v>
      </c>
      <c r="EE66" s="25">
        <v>176.51999999999987</v>
      </c>
      <c r="EF66" s="25">
        <v>419.20999999999952</v>
      </c>
      <c r="EG66" s="25">
        <v>0</v>
      </c>
      <c r="EH66" s="25">
        <v>0.21000000000000002</v>
      </c>
    </row>
    <row r="67" spans="1:138" x14ac:dyDescent="0.25">
      <c r="A67" s="25" t="s">
        <v>66</v>
      </c>
      <c r="B67" s="25" t="s">
        <v>62</v>
      </c>
      <c r="C67" s="156">
        <v>43835</v>
      </c>
      <c r="D67" s="156">
        <v>43835</v>
      </c>
      <c r="E67" s="25" t="s">
        <v>126</v>
      </c>
      <c r="F67" s="25" t="s">
        <v>127</v>
      </c>
      <c r="G67" s="29">
        <v>5316.9199999999919</v>
      </c>
      <c r="H67" s="29">
        <v>0</v>
      </c>
      <c r="I67" s="29">
        <v>662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834</v>
      </c>
      <c r="W67" s="29">
        <v>0</v>
      </c>
      <c r="X67" s="29">
        <v>0</v>
      </c>
      <c r="Y67" s="29">
        <v>35676</v>
      </c>
      <c r="Z67" s="29">
        <v>213810</v>
      </c>
      <c r="AA67" s="29">
        <v>98817</v>
      </c>
      <c r="AB67" s="29">
        <v>10683</v>
      </c>
      <c r="AC67" s="29">
        <v>3.6397691560000001E-2</v>
      </c>
      <c r="AD67" s="29">
        <v>1.72E-2</v>
      </c>
      <c r="AE67" s="29">
        <v>99.962921260000002</v>
      </c>
      <c r="AF67" s="29">
        <v>0</v>
      </c>
      <c r="AG67" s="29">
        <v>75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606</v>
      </c>
      <c r="AN67" s="29">
        <v>136</v>
      </c>
      <c r="AO67" s="29">
        <v>0</v>
      </c>
      <c r="AP67" s="29">
        <v>117</v>
      </c>
      <c r="AQ67" s="29">
        <v>1355</v>
      </c>
      <c r="AR67" s="29">
        <v>267</v>
      </c>
      <c r="AS67" s="29">
        <v>609</v>
      </c>
      <c r="AT67" s="29">
        <v>5807</v>
      </c>
      <c r="AU67" s="29">
        <v>11721</v>
      </c>
      <c r="AV67" s="29">
        <v>757</v>
      </c>
      <c r="AW67" s="29">
        <v>6516</v>
      </c>
      <c r="AX67" s="29">
        <v>10255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23.53</v>
      </c>
      <c r="BW67" s="29">
        <v>0</v>
      </c>
      <c r="BX67" s="29">
        <v>0</v>
      </c>
      <c r="BY67" s="29">
        <v>117.14999999999995</v>
      </c>
      <c r="BZ67" s="29">
        <v>342.35999999999996</v>
      </c>
      <c r="CA67" s="157">
        <v>99.04999999999994</v>
      </c>
      <c r="CB67" s="157">
        <v>360.46</v>
      </c>
      <c r="CC67" s="29">
        <v>0</v>
      </c>
      <c r="CD67" s="29">
        <v>360.46</v>
      </c>
      <c r="CE67" s="29">
        <v>4208</v>
      </c>
      <c r="CF67" s="29">
        <v>0</v>
      </c>
      <c r="CG67" s="29">
        <v>13320</v>
      </c>
      <c r="CH67" s="29">
        <v>13320</v>
      </c>
      <c r="CI67" s="29">
        <v>0.22999999999999998</v>
      </c>
      <c r="CJ67" s="25">
        <v>0</v>
      </c>
      <c r="CK67" s="29">
        <v>152.77999999999994</v>
      </c>
      <c r="CL67" s="25">
        <v>0</v>
      </c>
      <c r="CM67" s="29">
        <v>306.49999999999989</v>
      </c>
      <c r="CN67" s="25">
        <v>0</v>
      </c>
      <c r="CO67" s="25">
        <v>0.22999999999999998</v>
      </c>
      <c r="CP67" s="25">
        <v>0</v>
      </c>
      <c r="CQ67" s="25">
        <v>0</v>
      </c>
      <c r="CR67" s="25">
        <v>6516</v>
      </c>
      <c r="CS67" s="25">
        <v>0</v>
      </c>
      <c r="CT67" s="25">
        <v>10255</v>
      </c>
      <c r="CU67" s="25">
        <v>0</v>
      </c>
      <c r="CV67" s="25">
        <v>757</v>
      </c>
      <c r="CW67" s="25">
        <v>0</v>
      </c>
      <c r="CX67" s="33">
        <v>6516</v>
      </c>
      <c r="CY67" s="33">
        <v>10255</v>
      </c>
      <c r="CZ67" s="33">
        <v>0</v>
      </c>
      <c r="DA67" s="33">
        <v>757</v>
      </c>
      <c r="DB67" s="161">
        <v>0</v>
      </c>
      <c r="DC67" s="33">
        <v>0</v>
      </c>
      <c r="DD67" s="33">
        <v>0</v>
      </c>
      <c r="DE67" s="33">
        <v>0</v>
      </c>
      <c r="DF67" s="154">
        <v>152.77999999999994</v>
      </c>
      <c r="DG67" s="154">
        <v>306.49999999999972</v>
      </c>
      <c r="DH67" s="154">
        <v>0</v>
      </c>
      <c r="DI67" s="154">
        <v>0.22999999999999998</v>
      </c>
      <c r="DJ67" s="154">
        <v>0</v>
      </c>
      <c r="DK67" s="154">
        <v>0</v>
      </c>
      <c r="DL67" s="154">
        <v>0</v>
      </c>
      <c r="DM67" s="154">
        <v>0</v>
      </c>
      <c r="DN67" s="25">
        <v>358986</v>
      </c>
      <c r="DO67" s="25">
        <v>0</v>
      </c>
      <c r="DP67" s="25">
        <v>0</v>
      </c>
      <c r="DQ67" s="25">
        <v>0</v>
      </c>
      <c r="DR67" s="25">
        <v>0</v>
      </c>
      <c r="DS67" s="25">
        <v>0</v>
      </c>
      <c r="DX67" s="25" t="s">
        <v>209</v>
      </c>
      <c r="ED67" s="156">
        <v>43835</v>
      </c>
      <c r="EE67" s="25">
        <v>152.77999999999994</v>
      </c>
      <c r="EF67" s="25">
        <v>306.49999999999972</v>
      </c>
      <c r="EG67" s="25">
        <v>0</v>
      </c>
      <c r="EH67" s="25">
        <v>0.22999999999999998</v>
      </c>
    </row>
    <row r="68" spans="1:138" x14ac:dyDescent="0.25">
      <c r="A68" s="25" t="s">
        <v>66</v>
      </c>
      <c r="B68" s="25" t="s">
        <v>62</v>
      </c>
      <c r="C68" s="156">
        <v>43836</v>
      </c>
      <c r="D68" s="156">
        <v>43836</v>
      </c>
      <c r="E68" s="25" t="s">
        <v>126</v>
      </c>
      <c r="F68" s="25" t="s">
        <v>127</v>
      </c>
      <c r="G68" s="29">
        <v>4640.2699999999968</v>
      </c>
      <c r="H68" s="29">
        <v>0</v>
      </c>
      <c r="I68" s="29">
        <v>548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728</v>
      </c>
      <c r="W68" s="29">
        <v>0</v>
      </c>
      <c r="X68" s="29">
        <v>0</v>
      </c>
      <c r="Y68" s="29">
        <v>28645</v>
      </c>
      <c r="Z68" s="29">
        <v>164451</v>
      </c>
      <c r="AA68" s="29">
        <v>157415</v>
      </c>
      <c r="AB68" s="29">
        <v>10080</v>
      </c>
      <c r="AC68" s="29">
        <v>3.6397691560000001E-2</v>
      </c>
      <c r="AD68" s="29">
        <v>1.72E-2</v>
      </c>
      <c r="AE68" s="29">
        <v>99.962921260000002</v>
      </c>
      <c r="AF68" s="29">
        <v>0</v>
      </c>
      <c r="AG68" s="29">
        <v>75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675</v>
      </c>
      <c r="AN68" s="29">
        <v>151</v>
      </c>
      <c r="AO68" s="29">
        <v>0</v>
      </c>
      <c r="AP68" s="29">
        <v>121</v>
      </c>
      <c r="AQ68" s="29">
        <v>995</v>
      </c>
      <c r="AR68" s="29">
        <v>202</v>
      </c>
      <c r="AS68" s="29">
        <v>768</v>
      </c>
      <c r="AT68" s="29">
        <v>8499</v>
      </c>
      <c r="AU68" s="29">
        <v>12436</v>
      </c>
      <c r="AV68" s="29">
        <v>730</v>
      </c>
      <c r="AW68" s="29">
        <v>7916</v>
      </c>
      <c r="AX68" s="29">
        <v>12289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17.95</v>
      </c>
      <c r="BW68" s="29">
        <v>0</v>
      </c>
      <c r="BX68" s="29">
        <v>0</v>
      </c>
      <c r="BY68" s="29">
        <v>169.79999999999993</v>
      </c>
      <c r="BZ68" s="29">
        <v>331.87</v>
      </c>
      <c r="CA68" s="157">
        <v>68.67999999999995</v>
      </c>
      <c r="CB68" s="157">
        <v>432.9899999999999</v>
      </c>
      <c r="CC68" s="29">
        <v>0</v>
      </c>
      <c r="CD68" s="29">
        <v>432.9899999999999</v>
      </c>
      <c r="CE68" s="29">
        <v>3579</v>
      </c>
      <c r="CF68" s="29">
        <v>0</v>
      </c>
      <c r="CG68" s="29">
        <v>17356</v>
      </c>
      <c r="CH68" s="29">
        <v>17356</v>
      </c>
      <c r="CI68" s="29">
        <v>0.16</v>
      </c>
      <c r="CJ68" s="25">
        <v>0</v>
      </c>
      <c r="CK68" s="29">
        <v>161.41999999999996</v>
      </c>
      <c r="CL68" s="25">
        <v>0</v>
      </c>
      <c r="CM68" s="29">
        <v>340.08999999999986</v>
      </c>
      <c r="CN68" s="25">
        <v>0</v>
      </c>
      <c r="CO68" s="25">
        <v>0.16</v>
      </c>
      <c r="CP68" s="25">
        <v>0</v>
      </c>
      <c r="CQ68" s="25">
        <v>0</v>
      </c>
      <c r="CR68" s="25">
        <v>7916</v>
      </c>
      <c r="CS68" s="25">
        <v>0</v>
      </c>
      <c r="CT68" s="25">
        <v>12289</v>
      </c>
      <c r="CU68" s="25">
        <v>0</v>
      </c>
      <c r="CV68" s="25">
        <v>730</v>
      </c>
      <c r="CW68" s="25">
        <v>0</v>
      </c>
      <c r="CX68" s="33">
        <v>7916</v>
      </c>
      <c r="CY68" s="33">
        <v>12289</v>
      </c>
      <c r="CZ68" s="33">
        <v>0</v>
      </c>
      <c r="DA68" s="33">
        <v>730</v>
      </c>
      <c r="DB68" s="161">
        <v>0</v>
      </c>
      <c r="DC68" s="33">
        <v>0</v>
      </c>
      <c r="DD68" s="33">
        <v>0</v>
      </c>
      <c r="DE68" s="33">
        <v>0</v>
      </c>
      <c r="DF68" s="154">
        <v>161.41999999999996</v>
      </c>
      <c r="DG68" s="154">
        <v>340.08999999999986</v>
      </c>
      <c r="DH68" s="154">
        <v>0</v>
      </c>
      <c r="DI68" s="154">
        <v>0.16</v>
      </c>
      <c r="DJ68" s="154">
        <v>0</v>
      </c>
      <c r="DK68" s="154">
        <v>0</v>
      </c>
      <c r="DL68" s="154">
        <v>0</v>
      </c>
      <c r="DM68" s="154">
        <v>0</v>
      </c>
      <c r="DN68" s="25">
        <v>360591</v>
      </c>
      <c r="DO68" s="25">
        <v>0</v>
      </c>
      <c r="DP68" s="25">
        <v>0</v>
      </c>
      <c r="DQ68" s="25">
        <v>0</v>
      </c>
      <c r="DR68" s="25">
        <v>0</v>
      </c>
      <c r="DS68" s="25">
        <v>0</v>
      </c>
      <c r="DX68" s="25" t="s">
        <v>117</v>
      </c>
      <c r="ED68" s="156">
        <v>43836</v>
      </c>
      <c r="EE68" s="25">
        <v>161.41999999999996</v>
      </c>
      <c r="EF68" s="25">
        <v>340.08999999999986</v>
      </c>
      <c r="EG68" s="25">
        <v>0</v>
      </c>
      <c r="EH68" s="25">
        <v>0.16</v>
      </c>
    </row>
    <row r="69" spans="1:138" x14ac:dyDescent="0.25">
      <c r="A69" s="25" t="s">
        <v>66</v>
      </c>
      <c r="B69" s="25" t="s">
        <v>62</v>
      </c>
      <c r="C69" s="156">
        <v>43837</v>
      </c>
      <c r="D69" s="156">
        <v>43837</v>
      </c>
      <c r="E69" s="25" t="s">
        <v>126</v>
      </c>
      <c r="F69" s="25" t="s">
        <v>127</v>
      </c>
      <c r="G69" s="29">
        <v>7149.0199999999923</v>
      </c>
      <c r="H69" s="29">
        <v>0</v>
      </c>
      <c r="I69" s="29">
        <v>569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498</v>
      </c>
      <c r="W69" s="29">
        <v>0</v>
      </c>
      <c r="X69" s="29">
        <v>0</v>
      </c>
      <c r="Y69" s="29">
        <v>26717</v>
      </c>
      <c r="Z69" s="29">
        <v>164166</v>
      </c>
      <c r="AA69" s="29">
        <v>153652</v>
      </c>
      <c r="AB69" s="29">
        <v>11191</v>
      </c>
      <c r="AC69" s="29">
        <v>3.6397691560000001E-2</v>
      </c>
      <c r="AD69" s="29">
        <v>1.72E-2</v>
      </c>
      <c r="AE69" s="29">
        <v>99.962921260000002</v>
      </c>
      <c r="AF69" s="29">
        <v>0</v>
      </c>
      <c r="AG69" s="29">
        <v>75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620</v>
      </c>
      <c r="AN69" s="29">
        <v>135</v>
      </c>
      <c r="AO69" s="29">
        <v>75</v>
      </c>
      <c r="AP69" s="29">
        <v>112</v>
      </c>
      <c r="AQ69" s="29">
        <v>1116</v>
      </c>
      <c r="AR69" s="29">
        <v>223</v>
      </c>
      <c r="AS69" s="29">
        <v>711</v>
      </c>
      <c r="AT69" s="29">
        <v>7851</v>
      </c>
      <c r="AU69" s="29">
        <v>12319</v>
      </c>
      <c r="AV69" s="29">
        <v>760</v>
      </c>
      <c r="AW69" s="29">
        <v>7004</v>
      </c>
      <c r="AX69" s="29">
        <v>12406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14.21</v>
      </c>
      <c r="BW69" s="29">
        <v>0</v>
      </c>
      <c r="BX69" s="29">
        <v>0</v>
      </c>
      <c r="BY69" s="29">
        <v>180.60999999999976</v>
      </c>
      <c r="BZ69" s="29">
        <v>391.94000000000028</v>
      </c>
      <c r="CA69" s="157">
        <v>50.70999999999993</v>
      </c>
      <c r="CB69" s="157">
        <v>521.84</v>
      </c>
      <c r="CC69" s="29">
        <v>0</v>
      </c>
      <c r="CD69" s="29">
        <v>521.84</v>
      </c>
      <c r="CE69" s="29">
        <v>2687</v>
      </c>
      <c r="CF69" s="29">
        <v>0</v>
      </c>
      <c r="CG69" s="29">
        <v>17483</v>
      </c>
      <c r="CH69" s="29">
        <v>17483</v>
      </c>
      <c r="CI69" s="29">
        <v>0.21000000000000002</v>
      </c>
      <c r="CJ69" s="25">
        <v>0</v>
      </c>
      <c r="CK69" s="29">
        <v>160.04000000000002</v>
      </c>
      <c r="CL69" s="25">
        <v>0</v>
      </c>
      <c r="CM69" s="29">
        <v>412.30000000000007</v>
      </c>
      <c r="CN69" s="25">
        <v>0</v>
      </c>
      <c r="CO69" s="25">
        <v>0.21000000000000002</v>
      </c>
      <c r="CP69" s="25">
        <v>0</v>
      </c>
      <c r="CQ69" s="25">
        <v>0</v>
      </c>
      <c r="CR69" s="25">
        <v>7004</v>
      </c>
      <c r="CS69" s="25">
        <v>0</v>
      </c>
      <c r="CT69" s="25">
        <v>12406</v>
      </c>
      <c r="CU69" s="25">
        <v>0</v>
      </c>
      <c r="CV69" s="25">
        <v>760</v>
      </c>
      <c r="CW69" s="25">
        <v>0</v>
      </c>
      <c r="CX69" s="33">
        <v>7004</v>
      </c>
      <c r="CY69" s="33">
        <v>12406</v>
      </c>
      <c r="CZ69" s="33">
        <v>0</v>
      </c>
      <c r="DA69" s="33">
        <v>760</v>
      </c>
      <c r="DB69" s="161">
        <v>0</v>
      </c>
      <c r="DC69" s="33">
        <v>0</v>
      </c>
      <c r="DD69" s="33">
        <v>0</v>
      </c>
      <c r="DE69" s="33">
        <v>0</v>
      </c>
      <c r="DF69" s="154">
        <v>160.04000000000002</v>
      </c>
      <c r="DG69" s="154">
        <v>412.30000000000013</v>
      </c>
      <c r="DH69" s="154">
        <v>0</v>
      </c>
      <c r="DI69" s="154">
        <v>0.21</v>
      </c>
      <c r="DJ69" s="154">
        <v>0</v>
      </c>
      <c r="DK69" s="154">
        <v>0</v>
      </c>
      <c r="DL69" s="154">
        <v>0</v>
      </c>
      <c r="DM69" s="154">
        <v>0</v>
      </c>
      <c r="DN69" s="25">
        <v>355726</v>
      </c>
      <c r="DO69" s="25">
        <v>0</v>
      </c>
      <c r="DP69" s="25">
        <v>0</v>
      </c>
      <c r="DQ69" s="25">
        <v>0</v>
      </c>
      <c r="DR69" s="25">
        <v>0</v>
      </c>
      <c r="DS69" s="25">
        <v>0</v>
      </c>
      <c r="DX69" s="25" t="s">
        <v>118</v>
      </c>
      <c r="ED69" s="156">
        <v>43837</v>
      </c>
      <c r="EE69" s="25">
        <v>160.04000000000002</v>
      </c>
      <c r="EF69" s="25">
        <v>412.30000000000013</v>
      </c>
      <c r="EG69" s="25">
        <v>0</v>
      </c>
      <c r="EH69" s="25">
        <v>0.21</v>
      </c>
    </row>
    <row r="70" spans="1:138" x14ac:dyDescent="0.25">
      <c r="A70" s="25" t="s">
        <v>66</v>
      </c>
      <c r="B70" s="25" t="s">
        <v>62</v>
      </c>
      <c r="C70" s="156">
        <v>43838</v>
      </c>
      <c r="D70" s="156">
        <v>43838</v>
      </c>
      <c r="E70" s="25" t="s">
        <v>126</v>
      </c>
      <c r="F70" s="25" t="s">
        <v>127</v>
      </c>
      <c r="G70" s="29">
        <v>7935.5099999999911</v>
      </c>
      <c r="H70" s="29">
        <v>576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603</v>
      </c>
      <c r="W70" s="29">
        <v>0</v>
      </c>
      <c r="X70" s="29">
        <v>0</v>
      </c>
      <c r="Y70" s="29">
        <v>29249</v>
      </c>
      <c r="Z70" s="29">
        <v>160204</v>
      </c>
      <c r="AA70" s="29">
        <v>144707</v>
      </c>
      <c r="AB70" s="29">
        <v>9838</v>
      </c>
      <c r="AC70" s="29">
        <v>3.6397691560000001E-2</v>
      </c>
      <c r="AD70" s="29">
        <v>1.72E-2</v>
      </c>
      <c r="AE70" s="29">
        <v>99.962921260000002</v>
      </c>
      <c r="AF70" s="29">
        <v>0</v>
      </c>
      <c r="AG70" s="29">
        <v>75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723</v>
      </c>
      <c r="AN70" s="29">
        <v>164</v>
      </c>
      <c r="AO70" s="29">
        <v>76</v>
      </c>
      <c r="AP70" s="29">
        <v>116</v>
      </c>
      <c r="AQ70" s="29">
        <v>885</v>
      </c>
      <c r="AR70" s="29">
        <v>173</v>
      </c>
      <c r="AS70" s="29">
        <v>433</v>
      </c>
      <c r="AT70" s="29">
        <v>7537</v>
      </c>
      <c r="AU70" s="29">
        <v>10533</v>
      </c>
      <c r="AV70" s="29">
        <v>686</v>
      </c>
      <c r="AW70" s="29">
        <v>6010</v>
      </c>
      <c r="AX70" s="29">
        <v>11374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10.68</v>
      </c>
      <c r="BW70" s="29">
        <v>0</v>
      </c>
      <c r="BX70" s="29">
        <v>0</v>
      </c>
      <c r="BY70" s="29">
        <v>172.34999999999977</v>
      </c>
      <c r="BZ70" s="29">
        <v>280.28999999999996</v>
      </c>
      <c r="CA70" s="157">
        <v>26.169999999999963</v>
      </c>
      <c r="CB70" s="157">
        <v>426.46999999999974</v>
      </c>
      <c r="CC70" s="29">
        <v>0</v>
      </c>
      <c r="CD70" s="29">
        <v>426.46999999999974</v>
      </c>
      <c r="CE70" s="29">
        <v>1314</v>
      </c>
      <c r="CF70" s="29">
        <v>0</v>
      </c>
      <c r="CG70" s="29">
        <v>16756</v>
      </c>
      <c r="CH70" s="29">
        <v>16756</v>
      </c>
      <c r="CI70" s="29">
        <v>0.21000000000000005</v>
      </c>
      <c r="CJ70" s="25">
        <v>0</v>
      </c>
      <c r="CK70" s="29">
        <v>138.22999999999985</v>
      </c>
      <c r="CL70" s="25">
        <v>0</v>
      </c>
      <c r="CM70" s="29">
        <v>314.19999999999993</v>
      </c>
      <c r="CN70" s="25">
        <v>0</v>
      </c>
      <c r="CO70" s="25">
        <v>0.21000000000000005</v>
      </c>
      <c r="CP70" s="25">
        <v>0</v>
      </c>
      <c r="CQ70" s="25">
        <v>0</v>
      </c>
      <c r="CR70" s="25">
        <v>6010</v>
      </c>
      <c r="CS70" s="25">
        <v>0</v>
      </c>
      <c r="CT70" s="25">
        <v>11374</v>
      </c>
      <c r="CU70" s="25">
        <v>0</v>
      </c>
      <c r="CV70" s="25">
        <v>686</v>
      </c>
      <c r="CW70" s="25">
        <v>0</v>
      </c>
      <c r="CX70" s="33">
        <v>6010</v>
      </c>
      <c r="CY70" s="33">
        <v>11374</v>
      </c>
      <c r="CZ70" s="33">
        <v>0</v>
      </c>
      <c r="DA70" s="33">
        <v>686</v>
      </c>
      <c r="DB70" s="161">
        <v>0</v>
      </c>
      <c r="DC70" s="33">
        <v>0</v>
      </c>
      <c r="DD70" s="33">
        <v>0</v>
      </c>
      <c r="DE70" s="33">
        <v>0</v>
      </c>
      <c r="DF70" s="154">
        <v>138.22999999999985</v>
      </c>
      <c r="DG70" s="154">
        <v>314.19999999999987</v>
      </c>
      <c r="DH70" s="154">
        <v>0</v>
      </c>
      <c r="DI70" s="154">
        <v>0.21000000000000005</v>
      </c>
      <c r="DJ70" s="154">
        <v>0</v>
      </c>
      <c r="DK70" s="154">
        <v>0</v>
      </c>
      <c r="DL70" s="154">
        <v>0</v>
      </c>
      <c r="DM70" s="154">
        <v>0</v>
      </c>
      <c r="DN70" s="25">
        <v>343998</v>
      </c>
      <c r="DO70" s="25">
        <v>0</v>
      </c>
      <c r="DP70" s="25">
        <v>0</v>
      </c>
      <c r="DQ70" s="25">
        <v>0</v>
      </c>
      <c r="DR70" s="25">
        <v>0</v>
      </c>
      <c r="DS70" s="25">
        <v>0</v>
      </c>
      <c r="DX70" s="25" t="s">
        <v>119</v>
      </c>
      <c r="ED70" s="156">
        <v>43838</v>
      </c>
      <c r="EE70" s="25">
        <v>138.22999999999985</v>
      </c>
      <c r="EF70" s="25">
        <v>314.19999999999987</v>
      </c>
      <c r="EG70" s="25">
        <v>0</v>
      </c>
      <c r="EH70" s="25">
        <v>0.21000000000000005</v>
      </c>
    </row>
    <row r="71" spans="1:138" x14ac:dyDescent="0.25">
      <c r="A71" s="25" t="s">
        <v>66</v>
      </c>
      <c r="B71" s="25" t="s">
        <v>62</v>
      </c>
      <c r="C71" s="156">
        <v>43839</v>
      </c>
      <c r="D71" s="156">
        <v>43839</v>
      </c>
      <c r="E71" s="25" t="s">
        <v>126</v>
      </c>
      <c r="F71" s="25" t="s">
        <v>127</v>
      </c>
      <c r="G71" s="29">
        <v>8699.7299999999941</v>
      </c>
      <c r="H71" s="29">
        <v>609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395</v>
      </c>
      <c r="W71" s="29">
        <v>0</v>
      </c>
      <c r="X71" s="29">
        <v>0</v>
      </c>
      <c r="Y71" s="29">
        <v>37525</v>
      </c>
      <c r="Z71" s="29">
        <v>220828</v>
      </c>
      <c r="AA71" s="29">
        <v>128803</v>
      </c>
      <c r="AB71" s="29">
        <v>10128</v>
      </c>
      <c r="AC71" s="29">
        <v>3.6397691560000001E-2</v>
      </c>
      <c r="AD71" s="29">
        <v>1.72E-2</v>
      </c>
      <c r="AE71" s="29">
        <v>99.962921260000002</v>
      </c>
      <c r="AF71" s="29">
        <v>0</v>
      </c>
      <c r="AG71" s="29">
        <v>75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478</v>
      </c>
      <c r="AN71" s="29">
        <v>102</v>
      </c>
      <c r="AO71" s="29">
        <v>75</v>
      </c>
      <c r="AP71" s="29">
        <v>122</v>
      </c>
      <c r="AQ71" s="29">
        <v>771</v>
      </c>
      <c r="AR71" s="29">
        <v>161</v>
      </c>
      <c r="AS71" s="29">
        <v>495</v>
      </c>
      <c r="AT71" s="29">
        <v>6772</v>
      </c>
      <c r="AU71" s="29">
        <v>9893</v>
      </c>
      <c r="AV71" s="29">
        <v>453</v>
      </c>
      <c r="AW71" s="29">
        <v>5814</v>
      </c>
      <c r="AX71" s="29">
        <v>10398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12.92</v>
      </c>
      <c r="BW71" s="29">
        <v>0</v>
      </c>
      <c r="BX71" s="29">
        <v>0</v>
      </c>
      <c r="BY71" s="29">
        <v>170.07999999999993</v>
      </c>
      <c r="BZ71" s="29">
        <v>261.2999999999999</v>
      </c>
      <c r="CA71" s="157">
        <v>32.519999999999968</v>
      </c>
      <c r="CB71" s="157">
        <v>398.85999999999979</v>
      </c>
      <c r="CC71" s="29">
        <v>0</v>
      </c>
      <c r="CD71" s="29">
        <v>398.85999999999979</v>
      </c>
      <c r="CE71" s="29">
        <v>1105</v>
      </c>
      <c r="CF71" s="29">
        <v>0</v>
      </c>
      <c r="CG71" s="29">
        <v>15560</v>
      </c>
      <c r="CH71" s="29">
        <v>15560</v>
      </c>
      <c r="CI71" s="29">
        <v>9.0000000000000011E-2</v>
      </c>
      <c r="CJ71" s="25">
        <v>0</v>
      </c>
      <c r="CK71" s="29">
        <v>135.13000000000005</v>
      </c>
      <c r="CL71" s="25">
        <v>0</v>
      </c>
      <c r="CM71" s="29">
        <v>296.1599999999998</v>
      </c>
      <c r="CN71" s="25">
        <v>0</v>
      </c>
      <c r="CO71" s="25">
        <v>9.0000000000000011E-2</v>
      </c>
      <c r="CP71" s="25">
        <v>0</v>
      </c>
      <c r="CQ71" s="25">
        <v>0</v>
      </c>
      <c r="CR71" s="25">
        <v>5814</v>
      </c>
      <c r="CS71" s="25">
        <v>0</v>
      </c>
      <c r="CT71" s="25">
        <v>10398</v>
      </c>
      <c r="CU71" s="25">
        <v>0</v>
      </c>
      <c r="CV71" s="25">
        <v>453</v>
      </c>
      <c r="CW71" s="25">
        <v>0</v>
      </c>
      <c r="CX71" s="33">
        <v>5814</v>
      </c>
      <c r="CY71" s="33">
        <v>10398</v>
      </c>
      <c r="CZ71" s="33">
        <v>0</v>
      </c>
      <c r="DA71" s="33">
        <v>453</v>
      </c>
      <c r="DB71" s="161">
        <v>0</v>
      </c>
      <c r="DC71" s="33">
        <v>0</v>
      </c>
      <c r="DD71" s="33">
        <v>0</v>
      </c>
      <c r="DE71" s="33">
        <v>0</v>
      </c>
      <c r="DF71" s="154">
        <v>135.13</v>
      </c>
      <c r="DG71" s="154">
        <v>296.15999999999974</v>
      </c>
      <c r="DH71" s="154">
        <v>0</v>
      </c>
      <c r="DI71" s="154">
        <v>9.0000000000000011E-2</v>
      </c>
      <c r="DJ71" s="154">
        <v>0</v>
      </c>
      <c r="DK71" s="154">
        <v>0</v>
      </c>
      <c r="DL71" s="154">
        <v>0</v>
      </c>
      <c r="DM71" s="154">
        <v>0</v>
      </c>
      <c r="DN71" s="25">
        <v>397284</v>
      </c>
      <c r="DO71" s="25">
        <v>0</v>
      </c>
      <c r="DP71" s="25">
        <v>0</v>
      </c>
      <c r="DQ71" s="25">
        <v>0</v>
      </c>
      <c r="DR71" s="25">
        <v>0</v>
      </c>
      <c r="DS71" s="25">
        <v>0</v>
      </c>
      <c r="DX71" s="25" t="s">
        <v>120</v>
      </c>
      <c r="ED71" s="156">
        <v>43839</v>
      </c>
      <c r="EE71" s="25">
        <v>135.13</v>
      </c>
      <c r="EF71" s="25">
        <v>296.15999999999974</v>
      </c>
      <c r="EG71" s="25">
        <v>0</v>
      </c>
      <c r="EH71" s="25">
        <v>9.0000000000000011E-2</v>
      </c>
    </row>
    <row r="72" spans="1:138" x14ac:dyDescent="0.25">
      <c r="A72" s="25" t="s">
        <v>66</v>
      </c>
      <c r="B72" s="25" t="s">
        <v>62</v>
      </c>
      <c r="C72" s="156">
        <v>43840</v>
      </c>
      <c r="D72" s="156">
        <v>43840</v>
      </c>
      <c r="E72" s="25" t="s">
        <v>126</v>
      </c>
      <c r="F72" s="25" t="s">
        <v>127</v>
      </c>
      <c r="G72" s="29">
        <v>10205.19999999999</v>
      </c>
      <c r="H72" s="29">
        <v>740</v>
      </c>
      <c r="I72" s="29">
        <v>0</v>
      </c>
      <c r="J72" s="29">
        <v>0</v>
      </c>
      <c r="K72" s="29">
        <v>1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546</v>
      </c>
      <c r="W72" s="29">
        <v>0</v>
      </c>
      <c r="X72" s="29">
        <v>0</v>
      </c>
      <c r="Y72" s="29">
        <v>43582</v>
      </c>
      <c r="Z72" s="29">
        <v>189071</v>
      </c>
      <c r="AA72" s="29">
        <v>88958</v>
      </c>
      <c r="AB72" s="29">
        <v>7891</v>
      </c>
      <c r="AC72" s="29">
        <v>3.6397691560000001E-2</v>
      </c>
      <c r="AD72" s="29">
        <v>1.72E-2</v>
      </c>
      <c r="AE72" s="29">
        <v>99.962921260000002</v>
      </c>
      <c r="AF72" s="29">
        <v>0</v>
      </c>
      <c r="AG72" s="29">
        <v>75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570</v>
      </c>
      <c r="AN72" s="29">
        <v>135</v>
      </c>
      <c r="AO72" s="29">
        <v>73</v>
      </c>
      <c r="AP72" s="29">
        <v>125</v>
      </c>
      <c r="AQ72" s="29">
        <v>1382</v>
      </c>
      <c r="AR72" s="29">
        <v>269</v>
      </c>
      <c r="AS72" s="29">
        <v>442</v>
      </c>
      <c r="AT72" s="29">
        <v>8093</v>
      </c>
      <c r="AU72" s="29">
        <v>11692</v>
      </c>
      <c r="AV72" s="29">
        <v>455</v>
      </c>
      <c r="AW72" s="29">
        <v>6793</v>
      </c>
      <c r="AX72" s="29">
        <v>12537</v>
      </c>
      <c r="AY72" s="29">
        <v>1</v>
      </c>
      <c r="AZ72" s="29">
        <v>0</v>
      </c>
      <c r="BA72" s="29">
        <v>0</v>
      </c>
      <c r="BB72" s="29">
        <v>1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42.26</v>
      </c>
      <c r="BW72" s="29">
        <v>0</v>
      </c>
      <c r="BX72" s="29">
        <v>0</v>
      </c>
      <c r="BY72" s="29">
        <v>210.48999999999978</v>
      </c>
      <c r="BZ72" s="29">
        <v>351.46999999999986</v>
      </c>
      <c r="CA72" s="157">
        <v>33.689999999999976</v>
      </c>
      <c r="CB72" s="157">
        <v>528.26999999999964</v>
      </c>
      <c r="CC72" s="29">
        <v>0</v>
      </c>
      <c r="CD72" s="29">
        <v>528.26999999999964</v>
      </c>
      <c r="CE72" s="29">
        <v>1289</v>
      </c>
      <c r="CF72" s="29">
        <v>0</v>
      </c>
      <c r="CG72" s="29">
        <v>18496</v>
      </c>
      <c r="CH72" s="29">
        <v>18496</v>
      </c>
      <c r="CI72" s="29">
        <v>0.15000000000000002</v>
      </c>
      <c r="CJ72" s="25">
        <v>0</v>
      </c>
      <c r="CK72" s="29">
        <v>168.97999999999993</v>
      </c>
      <c r="CL72" s="25">
        <v>0</v>
      </c>
      <c r="CM72" s="29">
        <v>392.82999999999964</v>
      </c>
      <c r="CN72" s="25">
        <v>0</v>
      </c>
      <c r="CO72" s="25">
        <v>0.15000000000000002</v>
      </c>
      <c r="CP72" s="25">
        <v>0</v>
      </c>
      <c r="CQ72" s="25">
        <v>0</v>
      </c>
      <c r="CR72" s="25">
        <v>6793</v>
      </c>
      <c r="CS72" s="25">
        <v>0</v>
      </c>
      <c r="CT72" s="25">
        <v>12537</v>
      </c>
      <c r="CU72" s="25">
        <v>0</v>
      </c>
      <c r="CV72" s="25">
        <v>455</v>
      </c>
      <c r="CW72" s="25">
        <v>0</v>
      </c>
      <c r="CX72" s="33">
        <v>6793</v>
      </c>
      <c r="CY72" s="33">
        <v>12537</v>
      </c>
      <c r="CZ72" s="33">
        <v>0</v>
      </c>
      <c r="DA72" s="33">
        <v>455</v>
      </c>
      <c r="DB72" s="161">
        <v>0</v>
      </c>
      <c r="DC72" s="33">
        <v>0</v>
      </c>
      <c r="DD72" s="33">
        <v>0</v>
      </c>
      <c r="DE72" s="33">
        <v>0</v>
      </c>
      <c r="DF72" s="154">
        <v>168.97999999999993</v>
      </c>
      <c r="DG72" s="154">
        <v>392.82999999999981</v>
      </c>
      <c r="DH72" s="154">
        <v>0</v>
      </c>
      <c r="DI72" s="154">
        <v>0.15000000000000002</v>
      </c>
      <c r="DJ72" s="154">
        <v>0</v>
      </c>
      <c r="DK72" s="154">
        <v>0</v>
      </c>
      <c r="DL72" s="154">
        <v>0</v>
      </c>
      <c r="DM72" s="154">
        <v>0</v>
      </c>
      <c r="DN72" s="25">
        <v>329502</v>
      </c>
      <c r="DO72" s="25">
        <v>0</v>
      </c>
      <c r="DP72" s="25">
        <v>0</v>
      </c>
      <c r="DQ72" s="25">
        <v>0</v>
      </c>
      <c r="DR72" s="25">
        <v>0</v>
      </c>
      <c r="DS72" s="25">
        <v>0</v>
      </c>
      <c r="DX72" s="25" t="s">
        <v>124</v>
      </c>
      <c r="ED72" s="156">
        <v>43840</v>
      </c>
      <c r="EE72" s="25">
        <v>168.97999999999993</v>
      </c>
      <c r="EF72" s="25">
        <v>392.82999999999981</v>
      </c>
      <c r="EG72" s="25">
        <v>0</v>
      </c>
      <c r="EH72" s="25">
        <v>0.15000000000000002</v>
      </c>
    </row>
    <row r="73" spans="1:138" x14ac:dyDescent="0.25">
      <c r="A73" s="25" t="s">
        <v>66</v>
      </c>
      <c r="B73" s="25" t="s">
        <v>62</v>
      </c>
      <c r="C73" s="156">
        <v>43841</v>
      </c>
      <c r="D73" s="156">
        <v>43841</v>
      </c>
      <c r="E73" s="25" t="s">
        <v>126</v>
      </c>
      <c r="F73" s="25" t="s">
        <v>127</v>
      </c>
      <c r="G73" s="29">
        <v>7214.0699999999906</v>
      </c>
      <c r="H73" s="29">
        <v>797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1887</v>
      </c>
      <c r="W73" s="29">
        <v>0</v>
      </c>
      <c r="X73" s="29">
        <v>0</v>
      </c>
      <c r="Y73" s="29">
        <v>41680</v>
      </c>
      <c r="Z73" s="29">
        <v>201692</v>
      </c>
      <c r="AA73" s="29">
        <v>104992</v>
      </c>
      <c r="AB73" s="29">
        <v>6772</v>
      </c>
      <c r="AC73" s="29">
        <v>3.6397691560000001E-2</v>
      </c>
      <c r="AD73" s="29">
        <v>1.72E-2</v>
      </c>
      <c r="AE73" s="29">
        <v>99.962921260000002</v>
      </c>
      <c r="AF73" s="29">
        <v>0</v>
      </c>
      <c r="AG73" s="29">
        <v>75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73</v>
      </c>
      <c r="AP73" s="29">
        <v>133</v>
      </c>
      <c r="AQ73" s="29">
        <v>1159</v>
      </c>
      <c r="AR73" s="29">
        <v>234</v>
      </c>
      <c r="AS73" s="29">
        <v>546</v>
      </c>
      <c r="AT73" s="29">
        <v>9980</v>
      </c>
      <c r="AU73" s="29">
        <v>9519</v>
      </c>
      <c r="AV73" s="29">
        <v>515</v>
      </c>
      <c r="AW73" s="29">
        <v>7178</v>
      </c>
      <c r="AX73" s="29">
        <v>11806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43.01</v>
      </c>
      <c r="BW73" s="29">
        <v>0</v>
      </c>
      <c r="BX73" s="29">
        <v>0</v>
      </c>
      <c r="BY73" s="29">
        <v>293.26999999999981</v>
      </c>
      <c r="BZ73" s="29">
        <v>322.07999999999993</v>
      </c>
      <c r="CA73" s="157">
        <v>35.66999999999998</v>
      </c>
      <c r="CB73" s="157">
        <v>579.67999999999961</v>
      </c>
      <c r="CC73" s="29">
        <v>0</v>
      </c>
      <c r="CD73" s="29">
        <v>579.67999999999961</v>
      </c>
      <c r="CE73" s="29">
        <v>1559</v>
      </c>
      <c r="CF73" s="29">
        <v>0</v>
      </c>
      <c r="CG73" s="29">
        <v>17940</v>
      </c>
      <c r="CH73" s="29">
        <v>17940</v>
      </c>
      <c r="CI73" s="29">
        <v>0.15000000000000002</v>
      </c>
      <c r="CJ73" s="25">
        <v>0</v>
      </c>
      <c r="CK73" s="29">
        <v>200.22999999999993</v>
      </c>
      <c r="CL73" s="25">
        <v>0</v>
      </c>
      <c r="CM73" s="29">
        <v>414.96999999999986</v>
      </c>
      <c r="CN73" s="25">
        <v>0</v>
      </c>
      <c r="CO73" s="25">
        <v>0.15000000000000002</v>
      </c>
      <c r="CP73" s="25">
        <v>0</v>
      </c>
      <c r="CQ73" s="25">
        <v>0</v>
      </c>
      <c r="CR73" s="25">
        <v>7178</v>
      </c>
      <c r="CS73" s="25">
        <v>0</v>
      </c>
      <c r="CT73" s="25">
        <v>11806</v>
      </c>
      <c r="CU73" s="25">
        <v>0</v>
      </c>
      <c r="CV73" s="25">
        <v>515</v>
      </c>
      <c r="CW73" s="25">
        <v>0</v>
      </c>
      <c r="CX73" s="33">
        <v>7178</v>
      </c>
      <c r="CY73" s="33">
        <v>11806</v>
      </c>
      <c r="CZ73" s="33">
        <v>0</v>
      </c>
      <c r="DA73" s="33">
        <v>515</v>
      </c>
      <c r="DB73" s="161">
        <v>0</v>
      </c>
      <c r="DC73" s="33">
        <v>0</v>
      </c>
      <c r="DD73" s="33">
        <v>0</v>
      </c>
      <c r="DE73" s="33">
        <v>0</v>
      </c>
      <c r="DF73" s="154">
        <v>200.22999999999988</v>
      </c>
      <c r="DG73" s="154">
        <v>414.96999999999991</v>
      </c>
      <c r="DH73" s="154">
        <v>0</v>
      </c>
      <c r="DI73" s="154">
        <v>0.15</v>
      </c>
      <c r="DJ73" s="154">
        <v>0</v>
      </c>
      <c r="DK73" s="154">
        <v>0</v>
      </c>
      <c r="DL73" s="154">
        <v>0</v>
      </c>
      <c r="DM73" s="154">
        <v>0</v>
      </c>
      <c r="DN73" s="25">
        <v>355136</v>
      </c>
      <c r="DO73" s="25">
        <v>0</v>
      </c>
      <c r="DP73" s="25">
        <v>0</v>
      </c>
      <c r="DQ73" s="25">
        <v>0</v>
      </c>
      <c r="DR73" s="25">
        <v>0</v>
      </c>
      <c r="DS73" s="25">
        <v>0</v>
      </c>
      <c r="DX73" s="25" t="s">
        <v>125</v>
      </c>
      <c r="ED73" s="156">
        <v>43841</v>
      </c>
      <c r="EE73" s="25">
        <v>200.22999999999988</v>
      </c>
      <c r="EF73" s="25">
        <v>414.96999999999991</v>
      </c>
      <c r="EG73" s="25">
        <v>0</v>
      </c>
      <c r="EH73" s="25">
        <v>0.15</v>
      </c>
    </row>
    <row r="74" spans="1:138" x14ac:dyDescent="0.25">
      <c r="A74" s="25" t="s">
        <v>66</v>
      </c>
      <c r="B74" s="25" t="s">
        <v>62</v>
      </c>
      <c r="C74" s="156">
        <v>43842</v>
      </c>
      <c r="D74" s="156">
        <v>43842</v>
      </c>
      <c r="E74" s="25" t="s">
        <v>126</v>
      </c>
      <c r="F74" s="25" t="s">
        <v>127</v>
      </c>
      <c r="G74" s="29">
        <v>4225.4599999999955</v>
      </c>
      <c r="H74" s="29">
        <v>742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1962</v>
      </c>
      <c r="W74" s="29">
        <v>0</v>
      </c>
      <c r="X74" s="29">
        <v>0</v>
      </c>
      <c r="Y74" s="29">
        <v>28514</v>
      </c>
      <c r="Z74" s="29">
        <v>154833</v>
      </c>
      <c r="AA74" s="29">
        <v>94051</v>
      </c>
      <c r="AB74" s="29">
        <v>7431</v>
      </c>
      <c r="AC74" s="29">
        <v>3.6397691560000001E-2</v>
      </c>
      <c r="AD74" s="29">
        <v>1.72E-2</v>
      </c>
      <c r="AE74" s="29">
        <v>99.962921260000002</v>
      </c>
      <c r="AF74" s="29">
        <v>0</v>
      </c>
      <c r="AG74" s="29">
        <v>65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799</v>
      </c>
      <c r="AN74" s="29">
        <v>183</v>
      </c>
      <c r="AO74" s="29">
        <v>74</v>
      </c>
      <c r="AP74" s="29">
        <v>134</v>
      </c>
      <c r="AQ74" s="29">
        <v>0</v>
      </c>
      <c r="AR74" s="29">
        <v>310</v>
      </c>
      <c r="AS74" s="29">
        <v>473</v>
      </c>
      <c r="AT74" s="29">
        <v>14998</v>
      </c>
      <c r="AU74" s="29">
        <v>8486</v>
      </c>
      <c r="AV74" s="29">
        <v>649</v>
      </c>
      <c r="AW74" s="29">
        <v>6873</v>
      </c>
      <c r="AX74" s="29">
        <v>15962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31.72</v>
      </c>
      <c r="BW74" s="29">
        <v>0</v>
      </c>
      <c r="BX74" s="29">
        <v>0</v>
      </c>
      <c r="BY74" s="29">
        <v>521.72</v>
      </c>
      <c r="BZ74" s="29">
        <v>322.83999999999992</v>
      </c>
      <c r="CA74" s="157">
        <v>65.519999999999925</v>
      </c>
      <c r="CB74" s="157">
        <v>779.04000000000042</v>
      </c>
      <c r="CC74" s="29">
        <v>0</v>
      </c>
      <c r="CD74" s="29">
        <v>779.04000000000042</v>
      </c>
      <c r="CE74" s="29">
        <v>2676</v>
      </c>
      <c r="CF74" s="29">
        <v>0</v>
      </c>
      <c r="CG74" s="29">
        <v>20808</v>
      </c>
      <c r="CH74" s="29">
        <v>20808</v>
      </c>
      <c r="CI74" s="29">
        <v>0.22000000000000003</v>
      </c>
      <c r="CJ74" s="25">
        <v>0</v>
      </c>
      <c r="CK74" s="29">
        <v>211.15999999999985</v>
      </c>
      <c r="CL74" s="25">
        <v>0</v>
      </c>
      <c r="CM74" s="29">
        <v>633.1800000000004</v>
      </c>
      <c r="CN74" s="25">
        <v>0</v>
      </c>
      <c r="CO74" s="25">
        <v>0.22000000000000003</v>
      </c>
      <c r="CP74" s="25">
        <v>0</v>
      </c>
      <c r="CQ74" s="25">
        <v>0</v>
      </c>
      <c r="CR74" s="25">
        <v>6873</v>
      </c>
      <c r="CS74" s="25">
        <v>0</v>
      </c>
      <c r="CT74" s="25">
        <v>15962</v>
      </c>
      <c r="CU74" s="25">
        <v>0</v>
      </c>
      <c r="CV74" s="25">
        <v>649</v>
      </c>
      <c r="CW74" s="25">
        <v>0</v>
      </c>
      <c r="CX74" s="33">
        <v>6873</v>
      </c>
      <c r="CY74" s="33">
        <v>15962</v>
      </c>
      <c r="CZ74" s="33">
        <v>0</v>
      </c>
      <c r="DA74" s="33">
        <v>649</v>
      </c>
      <c r="DB74" s="161">
        <v>0</v>
      </c>
      <c r="DC74" s="33">
        <v>0</v>
      </c>
      <c r="DD74" s="33">
        <v>0</v>
      </c>
      <c r="DE74" s="33">
        <v>0</v>
      </c>
      <c r="DF74" s="154">
        <v>211.15999999999985</v>
      </c>
      <c r="DG74" s="154">
        <v>633.17999999999984</v>
      </c>
      <c r="DH74" s="154">
        <v>0</v>
      </c>
      <c r="DI74" s="154">
        <v>0.22000000000000003</v>
      </c>
      <c r="DJ74" s="154">
        <v>0</v>
      </c>
      <c r="DK74" s="154">
        <v>0</v>
      </c>
      <c r="DL74" s="154">
        <v>0</v>
      </c>
      <c r="DM74" s="154">
        <v>0</v>
      </c>
      <c r="DN74" s="25">
        <v>284829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X74" s="25" t="s">
        <v>146</v>
      </c>
      <c r="DY74" s="25" t="s">
        <v>146</v>
      </c>
      <c r="ED74" s="156">
        <v>43842</v>
      </c>
      <c r="EE74" s="25">
        <v>211.15999999999985</v>
      </c>
      <c r="EF74" s="25">
        <v>633.17999999999984</v>
      </c>
      <c r="EG74" s="25">
        <v>0</v>
      </c>
      <c r="EH74" s="25">
        <v>0.22000000000000003</v>
      </c>
    </row>
    <row r="75" spans="1:138" x14ac:dyDescent="0.25">
      <c r="A75" s="25" t="s">
        <v>66</v>
      </c>
      <c r="B75" s="25" t="s">
        <v>62</v>
      </c>
      <c r="C75" s="156">
        <v>43843</v>
      </c>
      <c r="D75" s="156">
        <v>43843</v>
      </c>
      <c r="E75" s="25" t="s">
        <v>126</v>
      </c>
      <c r="F75" s="25" t="s">
        <v>127</v>
      </c>
      <c r="G75" s="29">
        <v>3802.9599999999959</v>
      </c>
      <c r="H75" s="29">
        <v>671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546</v>
      </c>
      <c r="W75" s="29">
        <v>0</v>
      </c>
      <c r="X75" s="29">
        <v>0</v>
      </c>
      <c r="Y75" s="29">
        <v>28126</v>
      </c>
      <c r="Z75" s="29">
        <v>117636</v>
      </c>
      <c r="AA75" s="29">
        <v>139857</v>
      </c>
      <c r="AB75" s="29">
        <v>6093</v>
      </c>
      <c r="AC75" s="29">
        <v>3.6397691560000001E-2</v>
      </c>
      <c r="AD75" s="29">
        <v>1.72E-2</v>
      </c>
      <c r="AE75" s="29">
        <v>99.962921260000002</v>
      </c>
      <c r="AF75" s="29">
        <v>0</v>
      </c>
      <c r="AG75" s="29">
        <v>65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70</v>
      </c>
      <c r="AP75" s="29">
        <v>129</v>
      </c>
      <c r="AQ75" s="29">
        <v>931</v>
      </c>
      <c r="AR75" s="29">
        <v>185</v>
      </c>
      <c r="AS75" s="29">
        <v>446</v>
      </c>
      <c r="AT75" s="29">
        <v>14398</v>
      </c>
      <c r="AU75" s="29">
        <v>8134</v>
      </c>
      <c r="AV75" s="29">
        <v>667</v>
      </c>
      <c r="AW75" s="29">
        <v>7076</v>
      </c>
      <c r="AX75" s="29">
        <v>14789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17.149999999999999</v>
      </c>
      <c r="BW75" s="29">
        <v>0</v>
      </c>
      <c r="BX75" s="29">
        <v>0</v>
      </c>
      <c r="BY75" s="29">
        <v>547.06999999999982</v>
      </c>
      <c r="BZ75" s="29">
        <v>314.82999999999976</v>
      </c>
      <c r="CA75" s="157">
        <v>124.81999999999988</v>
      </c>
      <c r="CB75" s="157">
        <v>737.0799999999997</v>
      </c>
      <c r="CC75" s="29">
        <v>0</v>
      </c>
      <c r="CD75" s="29">
        <v>737.0799999999997</v>
      </c>
      <c r="CE75" s="29">
        <v>5109</v>
      </c>
      <c r="CF75" s="29">
        <v>0</v>
      </c>
      <c r="CG75" s="29">
        <v>17423</v>
      </c>
      <c r="CH75" s="29">
        <v>17423</v>
      </c>
      <c r="CI75" s="29">
        <v>0.18</v>
      </c>
      <c r="CJ75" s="25">
        <v>0</v>
      </c>
      <c r="CK75" s="29">
        <v>223.19999999999976</v>
      </c>
      <c r="CL75" s="25">
        <v>0</v>
      </c>
      <c r="CM75" s="29">
        <v>638.52</v>
      </c>
      <c r="CN75" s="25">
        <v>0</v>
      </c>
      <c r="CO75" s="25">
        <v>0.18</v>
      </c>
      <c r="CP75" s="25">
        <v>0</v>
      </c>
      <c r="CQ75" s="25">
        <v>0</v>
      </c>
      <c r="CR75" s="25">
        <v>7076</v>
      </c>
      <c r="CS75" s="25">
        <v>0</v>
      </c>
      <c r="CT75" s="25">
        <v>14789</v>
      </c>
      <c r="CU75" s="25">
        <v>0</v>
      </c>
      <c r="CV75" s="25">
        <v>667</v>
      </c>
      <c r="CW75" s="25">
        <v>0</v>
      </c>
      <c r="CX75" s="33">
        <v>7076</v>
      </c>
      <c r="CY75" s="33">
        <v>14789</v>
      </c>
      <c r="CZ75" s="33">
        <v>0</v>
      </c>
      <c r="DA75" s="33">
        <v>667</v>
      </c>
      <c r="DB75" s="161">
        <v>0</v>
      </c>
      <c r="DC75" s="33">
        <v>0</v>
      </c>
      <c r="DD75" s="33">
        <v>0</v>
      </c>
      <c r="DE75" s="33">
        <v>0</v>
      </c>
      <c r="DF75" s="154">
        <v>223.19999999999987</v>
      </c>
      <c r="DG75" s="154">
        <v>638.5200000000001</v>
      </c>
      <c r="DH75" s="154">
        <v>0</v>
      </c>
      <c r="DI75" s="154">
        <v>0.18</v>
      </c>
      <c r="DJ75" s="154">
        <v>0</v>
      </c>
      <c r="DK75" s="154">
        <v>0</v>
      </c>
      <c r="DL75" s="154">
        <v>0</v>
      </c>
      <c r="DM75" s="154">
        <v>0</v>
      </c>
      <c r="DN75" s="25">
        <v>291712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X75" s="25" t="s">
        <v>147</v>
      </c>
      <c r="DY75" s="25" t="s">
        <v>147</v>
      </c>
      <c r="ED75" s="156">
        <v>43843</v>
      </c>
      <c r="EE75" s="25">
        <v>223.19999999999987</v>
      </c>
      <c r="EF75" s="25">
        <v>638.5200000000001</v>
      </c>
      <c r="EG75" s="25">
        <v>0</v>
      </c>
      <c r="EH75" s="25">
        <v>0.18</v>
      </c>
    </row>
    <row r="76" spans="1:138" x14ac:dyDescent="0.25">
      <c r="A76" s="25" t="s">
        <v>66</v>
      </c>
      <c r="B76" s="25" t="s">
        <v>62</v>
      </c>
      <c r="C76" s="156">
        <v>43844</v>
      </c>
      <c r="D76" s="156">
        <v>43844</v>
      </c>
      <c r="E76" s="25" t="s">
        <v>126</v>
      </c>
      <c r="F76" s="25" t="s">
        <v>127</v>
      </c>
      <c r="G76" s="29">
        <v>4146.5499999999956</v>
      </c>
      <c r="H76" s="29">
        <v>635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436</v>
      </c>
      <c r="W76" s="29">
        <v>0</v>
      </c>
      <c r="X76" s="29">
        <v>0</v>
      </c>
      <c r="Y76" s="29">
        <v>32699</v>
      </c>
      <c r="Z76" s="29">
        <v>139535</v>
      </c>
      <c r="AA76" s="29">
        <v>132221</v>
      </c>
      <c r="AB76" s="29">
        <v>7045</v>
      </c>
      <c r="AC76" s="29">
        <v>3.6397691560000001E-2</v>
      </c>
      <c r="AD76" s="29">
        <v>1.72E-2</v>
      </c>
      <c r="AE76" s="29">
        <v>99.962921260000002</v>
      </c>
      <c r="AF76" s="29">
        <v>0</v>
      </c>
      <c r="AG76" s="29">
        <v>65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72</v>
      </c>
      <c r="AP76" s="29">
        <v>129</v>
      </c>
      <c r="AQ76" s="29">
        <v>1338</v>
      </c>
      <c r="AR76" s="29">
        <v>269</v>
      </c>
      <c r="AS76" s="29">
        <v>546</v>
      </c>
      <c r="AT76" s="29">
        <v>11291</v>
      </c>
      <c r="AU76" s="29">
        <v>8154</v>
      </c>
      <c r="AV76" s="29">
        <v>577</v>
      </c>
      <c r="AW76" s="29">
        <v>6474</v>
      </c>
      <c r="AX76" s="29">
        <v>12394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29">
        <v>16.34</v>
      </c>
      <c r="BW76" s="29">
        <v>0</v>
      </c>
      <c r="BX76" s="29">
        <v>0</v>
      </c>
      <c r="BY76" s="29">
        <v>438.42999999999972</v>
      </c>
      <c r="BZ76" s="29">
        <v>307.44</v>
      </c>
      <c r="CA76" s="157">
        <v>166.64999999999986</v>
      </c>
      <c r="CB76" s="157">
        <v>579.2199999999998</v>
      </c>
      <c r="CC76" s="29">
        <v>0</v>
      </c>
      <c r="CD76" s="29">
        <v>579.2199999999998</v>
      </c>
      <c r="CE76" s="29">
        <v>6272</v>
      </c>
      <c r="CF76" s="29">
        <v>0</v>
      </c>
      <c r="CG76" s="29">
        <v>13173</v>
      </c>
      <c r="CH76" s="29">
        <v>13173</v>
      </c>
      <c r="CI76" s="29">
        <v>0.23000000000000004</v>
      </c>
      <c r="CJ76" s="25">
        <v>0</v>
      </c>
      <c r="CK76" s="29">
        <v>206.8099999999998</v>
      </c>
      <c r="CL76" s="25">
        <v>0</v>
      </c>
      <c r="CM76" s="29">
        <v>538.82999999999981</v>
      </c>
      <c r="CN76" s="25">
        <v>0</v>
      </c>
      <c r="CO76" s="25">
        <v>0.23000000000000004</v>
      </c>
      <c r="CP76" s="25">
        <v>0</v>
      </c>
      <c r="CQ76" s="25">
        <v>0</v>
      </c>
      <c r="CR76" s="25">
        <v>6474</v>
      </c>
      <c r="CS76" s="25">
        <v>0</v>
      </c>
      <c r="CT76" s="25">
        <v>12394</v>
      </c>
      <c r="CU76" s="25">
        <v>0</v>
      </c>
      <c r="CV76" s="25">
        <v>577</v>
      </c>
      <c r="CW76" s="25">
        <v>0</v>
      </c>
      <c r="CX76" s="33">
        <v>6474</v>
      </c>
      <c r="CY76" s="33">
        <v>12394</v>
      </c>
      <c r="CZ76" s="33">
        <v>0</v>
      </c>
      <c r="DA76" s="33">
        <v>577</v>
      </c>
      <c r="DB76" s="161">
        <v>0</v>
      </c>
      <c r="DC76" s="33">
        <v>0</v>
      </c>
      <c r="DD76" s="33">
        <v>0</v>
      </c>
      <c r="DE76" s="33">
        <v>0</v>
      </c>
      <c r="DF76" s="154">
        <v>206.80999999999983</v>
      </c>
      <c r="DG76" s="154">
        <v>538.8299999999997</v>
      </c>
      <c r="DH76" s="154">
        <v>0</v>
      </c>
      <c r="DI76" s="154">
        <v>0.23000000000000004</v>
      </c>
      <c r="DJ76" s="154">
        <v>0</v>
      </c>
      <c r="DK76" s="154">
        <v>0</v>
      </c>
      <c r="DL76" s="154">
        <v>0</v>
      </c>
      <c r="DM76" s="154">
        <v>0</v>
      </c>
      <c r="DN76" s="25">
        <v>311500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X76" s="25" t="s">
        <v>237</v>
      </c>
      <c r="DY76" s="25" t="s">
        <v>237</v>
      </c>
      <c r="ED76" s="156">
        <v>43844</v>
      </c>
      <c r="EE76" s="25">
        <v>206.80999999999983</v>
      </c>
      <c r="EF76" s="25">
        <v>538.8299999999997</v>
      </c>
      <c r="EG76" s="25">
        <v>0</v>
      </c>
      <c r="EH76" s="25">
        <v>0.23000000000000004</v>
      </c>
    </row>
    <row r="77" spans="1:138" x14ac:dyDescent="0.25">
      <c r="A77" s="25" t="s">
        <v>66</v>
      </c>
      <c r="B77" s="25" t="s">
        <v>62</v>
      </c>
      <c r="C77" s="156">
        <v>43845</v>
      </c>
      <c r="D77" s="156">
        <v>43845</v>
      </c>
      <c r="E77" s="25" t="s">
        <v>126</v>
      </c>
      <c r="F77" s="25" t="s">
        <v>127</v>
      </c>
      <c r="G77" s="29">
        <v>4958.1799999999967</v>
      </c>
      <c r="H77" s="29">
        <v>619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392</v>
      </c>
      <c r="W77" s="29">
        <v>0</v>
      </c>
      <c r="X77" s="29">
        <v>0</v>
      </c>
      <c r="Y77" s="29">
        <v>33786</v>
      </c>
      <c r="Z77" s="29">
        <v>157496</v>
      </c>
      <c r="AA77" s="29">
        <v>175465</v>
      </c>
      <c r="AB77" s="29">
        <v>7045</v>
      </c>
      <c r="AC77" s="29">
        <v>3.6397691560000001E-2</v>
      </c>
      <c r="AD77" s="29">
        <v>1.72E-2</v>
      </c>
      <c r="AE77" s="29">
        <v>99.962921260000002</v>
      </c>
      <c r="AF77" s="29">
        <v>0</v>
      </c>
      <c r="AG77" s="29">
        <v>65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621</v>
      </c>
      <c r="AN77" s="29">
        <v>137</v>
      </c>
      <c r="AO77" s="29">
        <v>71</v>
      </c>
      <c r="AP77" s="29">
        <v>130</v>
      </c>
      <c r="AQ77" s="29">
        <v>0</v>
      </c>
      <c r="AR77" s="29">
        <v>0</v>
      </c>
      <c r="AS77" s="29">
        <v>0</v>
      </c>
      <c r="AT77" s="29">
        <v>11367</v>
      </c>
      <c r="AU77" s="29">
        <v>8380</v>
      </c>
      <c r="AV77" s="29">
        <v>557</v>
      </c>
      <c r="AW77" s="29">
        <v>6757</v>
      </c>
      <c r="AX77" s="29">
        <v>12433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9.42</v>
      </c>
      <c r="BW77" s="29">
        <v>0</v>
      </c>
      <c r="BX77" s="29">
        <v>0</v>
      </c>
      <c r="BY77" s="29">
        <v>420.43999999999971</v>
      </c>
      <c r="BZ77" s="29">
        <v>311.42999999999984</v>
      </c>
      <c r="CA77" s="157">
        <v>161.06999999999982</v>
      </c>
      <c r="CB77" s="157">
        <v>570.79999999999984</v>
      </c>
      <c r="CC77" s="29">
        <v>0</v>
      </c>
      <c r="CD77" s="29">
        <v>570.79999999999984</v>
      </c>
      <c r="CE77" s="29">
        <v>5958</v>
      </c>
      <c r="CF77" s="29">
        <v>0</v>
      </c>
      <c r="CG77" s="29">
        <v>13789</v>
      </c>
      <c r="CH77" s="29">
        <v>13789</v>
      </c>
      <c r="CI77" s="29">
        <v>0.15000000000000002</v>
      </c>
      <c r="CJ77" s="25">
        <v>0</v>
      </c>
      <c r="CK77" s="29">
        <v>210.66999999999985</v>
      </c>
      <c r="CL77" s="25">
        <v>0</v>
      </c>
      <c r="CM77" s="29">
        <v>521.04999999999973</v>
      </c>
      <c r="CN77" s="25">
        <v>0</v>
      </c>
      <c r="CO77" s="25">
        <v>0.15000000000000002</v>
      </c>
      <c r="CP77" s="25">
        <v>0</v>
      </c>
      <c r="CQ77" s="25">
        <v>0</v>
      </c>
      <c r="CR77" s="25">
        <v>6757</v>
      </c>
      <c r="CS77" s="25">
        <v>0</v>
      </c>
      <c r="CT77" s="25">
        <v>12433</v>
      </c>
      <c r="CU77" s="25">
        <v>0</v>
      </c>
      <c r="CV77" s="25">
        <v>557</v>
      </c>
      <c r="CW77" s="25">
        <v>0</v>
      </c>
      <c r="CX77" s="33">
        <v>6757</v>
      </c>
      <c r="CY77" s="33">
        <v>12433</v>
      </c>
      <c r="CZ77" s="33">
        <v>0</v>
      </c>
      <c r="DA77" s="33">
        <v>557</v>
      </c>
      <c r="DB77" s="161">
        <v>0</v>
      </c>
      <c r="DC77" s="33">
        <v>0</v>
      </c>
      <c r="DD77" s="33">
        <v>0</v>
      </c>
      <c r="DE77" s="33">
        <v>0</v>
      </c>
      <c r="DF77" s="154">
        <v>210.66999999999987</v>
      </c>
      <c r="DG77" s="154">
        <v>521.04999999999984</v>
      </c>
      <c r="DH77" s="154">
        <v>0</v>
      </c>
      <c r="DI77" s="154">
        <v>0.15000000000000002</v>
      </c>
      <c r="DJ77" s="154">
        <v>0</v>
      </c>
      <c r="DK77" s="154">
        <v>0</v>
      </c>
      <c r="DL77" s="154">
        <v>0</v>
      </c>
      <c r="DM77" s="154">
        <v>0</v>
      </c>
      <c r="DN77" s="25">
        <v>373792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X77" s="25" t="s">
        <v>238</v>
      </c>
      <c r="DY77" s="25" t="s">
        <v>238</v>
      </c>
      <c r="ED77" s="156">
        <v>43845</v>
      </c>
      <c r="EE77" s="25">
        <v>210.66999999999987</v>
      </c>
      <c r="EF77" s="25">
        <v>521.04999999999984</v>
      </c>
      <c r="EG77" s="25">
        <v>0</v>
      </c>
      <c r="EH77" s="25">
        <v>0.15000000000000002</v>
      </c>
    </row>
    <row r="78" spans="1:138" x14ac:dyDescent="0.25">
      <c r="A78" s="25" t="s">
        <v>66</v>
      </c>
      <c r="B78" s="25" t="s">
        <v>62</v>
      </c>
      <c r="C78" s="156">
        <v>43846</v>
      </c>
      <c r="D78" s="156">
        <v>43846</v>
      </c>
      <c r="E78" s="25" t="s">
        <v>126</v>
      </c>
      <c r="F78" s="25" t="s">
        <v>127</v>
      </c>
      <c r="G78" s="29">
        <v>10733.599999999986</v>
      </c>
      <c r="H78" s="29">
        <v>652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412</v>
      </c>
      <c r="W78" s="29">
        <v>0</v>
      </c>
      <c r="X78" s="29">
        <v>0</v>
      </c>
      <c r="Y78" s="29">
        <v>32928</v>
      </c>
      <c r="Z78" s="29">
        <v>182478</v>
      </c>
      <c r="AA78" s="29">
        <v>161453</v>
      </c>
      <c r="AB78" s="29">
        <v>6043</v>
      </c>
      <c r="AC78" s="29">
        <v>3.6397691560000001E-2</v>
      </c>
      <c r="AD78" s="29">
        <v>1.72E-2</v>
      </c>
      <c r="AE78" s="29">
        <v>99.962921260000002</v>
      </c>
      <c r="AF78" s="29">
        <v>0</v>
      </c>
      <c r="AG78" s="29">
        <v>65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504</v>
      </c>
      <c r="AN78" s="29">
        <v>114</v>
      </c>
      <c r="AO78" s="29">
        <v>0</v>
      </c>
      <c r="AP78" s="29">
        <v>141</v>
      </c>
      <c r="AQ78" s="29">
        <v>1262</v>
      </c>
      <c r="AR78" s="29">
        <v>245</v>
      </c>
      <c r="AS78" s="29">
        <v>636</v>
      </c>
      <c r="AT78" s="29">
        <v>12407</v>
      </c>
      <c r="AU78" s="29">
        <v>9739</v>
      </c>
      <c r="AV78" s="29">
        <v>625</v>
      </c>
      <c r="AW78" s="29">
        <v>7697</v>
      </c>
      <c r="AX78" s="29">
        <v>13824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18.64</v>
      </c>
      <c r="BW78" s="29">
        <v>0</v>
      </c>
      <c r="BX78" s="29">
        <v>0</v>
      </c>
      <c r="BY78" s="29">
        <v>417.15</v>
      </c>
      <c r="BZ78" s="29">
        <v>311.23999999999984</v>
      </c>
      <c r="CA78" s="157">
        <v>149.72999999999988</v>
      </c>
      <c r="CB78" s="157">
        <v>578.65999999999985</v>
      </c>
      <c r="CC78" s="29">
        <v>0</v>
      </c>
      <c r="CD78" s="29">
        <v>578.65999999999985</v>
      </c>
      <c r="CE78" s="29">
        <v>5449</v>
      </c>
      <c r="CF78" s="29">
        <v>0</v>
      </c>
      <c r="CG78" s="29">
        <v>16697</v>
      </c>
      <c r="CH78" s="29">
        <v>16697</v>
      </c>
      <c r="CI78" s="29">
        <v>0.19000000000000003</v>
      </c>
      <c r="CJ78" s="25">
        <v>0</v>
      </c>
      <c r="CK78" s="29">
        <v>203.49999999999994</v>
      </c>
      <c r="CL78" s="25">
        <v>0</v>
      </c>
      <c r="CM78" s="29">
        <v>524.69999999999993</v>
      </c>
      <c r="CN78" s="25">
        <v>0</v>
      </c>
      <c r="CO78" s="25">
        <v>0.19000000000000003</v>
      </c>
      <c r="CP78" s="25">
        <v>0</v>
      </c>
      <c r="CQ78" s="25">
        <v>0</v>
      </c>
      <c r="CR78" s="25">
        <v>7697</v>
      </c>
      <c r="CS78" s="25">
        <v>0</v>
      </c>
      <c r="CT78" s="25">
        <v>13824</v>
      </c>
      <c r="CU78" s="25">
        <v>0</v>
      </c>
      <c r="CV78" s="25">
        <v>625</v>
      </c>
      <c r="CW78" s="25">
        <v>0</v>
      </c>
      <c r="CX78" s="33">
        <v>7697</v>
      </c>
      <c r="CY78" s="33">
        <v>13824</v>
      </c>
      <c r="CZ78" s="33">
        <v>0</v>
      </c>
      <c r="DA78" s="33">
        <v>625</v>
      </c>
      <c r="DB78" s="161">
        <v>0</v>
      </c>
      <c r="DC78" s="33">
        <v>0</v>
      </c>
      <c r="DD78" s="33">
        <v>0</v>
      </c>
      <c r="DE78" s="33">
        <v>0</v>
      </c>
      <c r="DF78" s="154">
        <v>203.49999999999991</v>
      </c>
      <c r="DG78" s="154">
        <v>524.70000000000005</v>
      </c>
      <c r="DH78" s="154">
        <v>0</v>
      </c>
      <c r="DI78" s="154">
        <v>0.19000000000000003</v>
      </c>
      <c r="DJ78" s="154">
        <v>0</v>
      </c>
      <c r="DK78" s="154">
        <v>0</v>
      </c>
      <c r="DL78" s="154">
        <v>0</v>
      </c>
      <c r="DM78" s="154">
        <v>0</v>
      </c>
      <c r="DN78" s="25">
        <v>382902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X78" s="25" t="s">
        <v>129</v>
      </c>
      <c r="DY78" s="25" t="s">
        <v>129</v>
      </c>
      <c r="ED78" s="156">
        <v>43846</v>
      </c>
      <c r="EE78" s="25">
        <v>203.49999999999991</v>
      </c>
      <c r="EF78" s="25">
        <v>524.70000000000005</v>
      </c>
      <c r="EG78" s="25">
        <v>0</v>
      </c>
      <c r="EH78" s="25">
        <v>0.19000000000000003</v>
      </c>
    </row>
    <row r="79" spans="1:138" x14ac:dyDescent="0.25">
      <c r="A79" s="25" t="s">
        <v>66</v>
      </c>
      <c r="B79" s="25" t="s">
        <v>62</v>
      </c>
      <c r="C79" s="156">
        <v>43847</v>
      </c>
      <c r="D79" s="156">
        <v>43847</v>
      </c>
      <c r="E79" s="25" t="s">
        <v>126</v>
      </c>
      <c r="F79" s="25" t="s">
        <v>127</v>
      </c>
      <c r="G79" s="29">
        <v>9536.6699999999928</v>
      </c>
      <c r="H79" s="29">
        <v>571</v>
      </c>
      <c r="I79" s="29">
        <v>0</v>
      </c>
      <c r="J79" s="29">
        <v>0</v>
      </c>
      <c r="K79" s="29">
        <v>1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393</v>
      </c>
      <c r="W79" s="29">
        <v>0</v>
      </c>
      <c r="X79" s="29">
        <v>0</v>
      </c>
      <c r="Y79" s="29">
        <v>44757</v>
      </c>
      <c r="Z79" s="29">
        <v>210991</v>
      </c>
      <c r="AA79" s="29">
        <v>130997</v>
      </c>
      <c r="AB79" s="29">
        <v>8487</v>
      </c>
      <c r="AC79" s="29">
        <v>3.6397691560000001E-2</v>
      </c>
      <c r="AD79" s="29">
        <v>1.72E-2</v>
      </c>
      <c r="AE79" s="29">
        <v>99.962921260000002</v>
      </c>
      <c r="AF79" s="29">
        <v>0</v>
      </c>
      <c r="AG79" s="29">
        <v>65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587</v>
      </c>
      <c r="AN79" s="29">
        <v>135</v>
      </c>
      <c r="AO79" s="29">
        <v>75</v>
      </c>
      <c r="AP79" s="29">
        <v>143</v>
      </c>
      <c r="AQ79" s="29">
        <v>1177</v>
      </c>
      <c r="AR79" s="29">
        <v>236</v>
      </c>
      <c r="AS79" s="29">
        <v>571</v>
      </c>
      <c r="AT79" s="29">
        <v>9550</v>
      </c>
      <c r="AU79" s="29">
        <v>8548</v>
      </c>
      <c r="AV79" s="29">
        <v>430</v>
      </c>
      <c r="AW79" s="29">
        <v>6636</v>
      </c>
      <c r="AX79" s="29">
        <v>11032</v>
      </c>
      <c r="AY79" s="29">
        <v>1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23.48</v>
      </c>
      <c r="BW79" s="29">
        <v>0</v>
      </c>
      <c r="BX79" s="29">
        <v>0</v>
      </c>
      <c r="BY79" s="29">
        <v>376.58999999999969</v>
      </c>
      <c r="BZ79" s="29">
        <v>372.67999999999989</v>
      </c>
      <c r="CA79" s="157">
        <v>263.43999999999988</v>
      </c>
      <c r="CB79" s="157">
        <v>485.82999999999987</v>
      </c>
      <c r="CC79" s="29">
        <v>0</v>
      </c>
      <c r="CD79" s="29">
        <v>485.82999999999987</v>
      </c>
      <c r="CE79" s="29">
        <v>7878</v>
      </c>
      <c r="CF79" s="29">
        <v>0</v>
      </c>
      <c r="CG79" s="29">
        <v>10220</v>
      </c>
      <c r="CH79" s="29">
        <v>10220</v>
      </c>
      <c r="CI79" s="29">
        <v>0.09</v>
      </c>
      <c r="CJ79" s="25">
        <v>0</v>
      </c>
      <c r="CK79" s="29">
        <v>215.90999999999985</v>
      </c>
      <c r="CL79" s="25">
        <v>0</v>
      </c>
      <c r="CM79" s="29">
        <v>533.26999999999987</v>
      </c>
      <c r="CN79" s="25">
        <v>0</v>
      </c>
      <c r="CO79" s="25">
        <v>0.09</v>
      </c>
      <c r="CP79" s="25">
        <v>0</v>
      </c>
      <c r="CQ79" s="25">
        <v>0</v>
      </c>
      <c r="CR79" s="25">
        <v>6636</v>
      </c>
      <c r="CS79" s="25">
        <v>0</v>
      </c>
      <c r="CT79" s="25">
        <v>11032</v>
      </c>
      <c r="CU79" s="25">
        <v>0</v>
      </c>
      <c r="CV79" s="25">
        <v>430</v>
      </c>
      <c r="CW79" s="25">
        <v>0</v>
      </c>
      <c r="CX79" s="33">
        <v>6636</v>
      </c>
      <c r="CY79" s="33">
        <v>11032</v>
      </c>
      <c r="CZ79" s="33">
        <v>0</v>
      </c>
      <c r="DA79" s="33">
        <v>430</v>
      </c>
      <c r="DB79" s="161">
        <v>0</v>
      </c>
      <c r="DC79" s="33">
        <v>0</v>
      </c>
      <c r="DD79" s="33">
        <v>0</v>
      </c>
      <c r="DE79" s="33">
        <v>0</v>
      </c>
      <c r="DF79" s="154">
        <v>215.90999999999988</v>
      </c>
      <c r="DG79" s="154">
        <v>533.26999999999987</v>
      </c>
      <c r="DH79" s="154">
        <v>0</v>
      </c>
      <c r="DI79" s="154">
        <v>9.0000000000000011E-2</v>
      </c>
      <c r="DJ79" s="154">
        <v>0</v>
      </c>
      <c r="DK79" s="154">
        <v>0</v>
      </c>
      <c r="DL79" s="154">
        <v>0</v>
      </c>
      <c r="DM79" s="154">
        <v>0</v>
      </c>
      <c r="DN79" s="25">
        <v>395232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X79" s="25" t="s">
        <v>214</v>
      </c>
      <c r="DY79" s="25" t="s">
        <v>214</v>
      </c>
      <c r="ED79" s="156">
        <v>43847</v>
      </c>
      <c r="EE79" s="25">
        <v>215.90999999999988</v>
      </c>
      <c r="EF79" s="25">
        <v>533.26999999999987</v>
      </c>
      <c r="EG79" s="25">
        <v>0</v>
      </c>
      <c r="EH79" s="25">
        <v>9.0000000000000011E-2</v>
      </c>
    </row>
    <row r="80" spans="1:138" x14ac:dyDescent="0.25">
      <c r="A80" s="25" t="s">
        <v>66</v>
      </c>
      <c r="B80" s="25" t="s">
        <v>62</v>
      </c>
      <c r="C80" s="156">
        <v>43848</v>
      </c>
      <c r="D80" s="156">
        <v>43848</v>
      </c>
      <c r="E80" s="25" t="s">
        <v>126</v>
      </c>
      <c r="F80" s="25" t="s">
        <v>127</v>
      </c>
      <c r="G80" s="29">
        <v>7645.2599999999875</v>
      </c>
      <c r="H80" s="29">
        <v>696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621</v>
      </c>
      <c r="W80" s="29">
        <v>0</v>
      </c>
      <c r="X80" s="29">
        <v>0</v>
      </c>
      <c r="Y80" s="29">
        <v>32510</v>
      </c>
      <c r="Z80" s="29">
        <v>186063</v>
      </c>
      <c r="AA80" s="29">
        <v>107497</v>
      </c>
      <c r="AB80" s="29">
        <v>11698</v>
      </c>
      <c r="AC80" s="29">
        <v>3.6397691560000001E-2</v>
      </c>
      <c r="AD80" s="29">
        <v>1.72E-2</v>
      </c>
      <c r="AE80" s="29">
        <v>99.962921260000002</v>
      </c>
      <c r="AF80" s="29">
        <v>0</v>
      </c>
      <c r="AG80" s="29">
        <v>65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802</v>
      </c>
      <c r="AN80" s="29">
        <v>179</v>
      </c>
      <c r="AO80" s="29">
        <v>73</v>
      </c>
      <c r="AP80" s="29">
        <v>143</v>
      </c>
      <c r="AQ80" s="29">
        <v>1105</v>
      </c>
      <c r="AR80" s="29">
        <v>224</v>
      </c>
      <c r="AS80" s="29">
        <v>611</v>
      </c>
      <c r="AT80" s="29">
        <v>10034</v>
      </c>
      <c r="AU80" s="29">
        <v>9215</v>
      </c>
      <c r="AV80" s="29">
        <v>537</v>
      </c>
      <c r="AW80" s="29">
        <v>7094</v>
      </c>
      <c r="AX80" s="29">
        <v>11618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39.21</v>
      </c>
      <c r="BW80" s="29">
        <v>0</v>
      </c>
      <c r="BX80" s="29">
        <v>0</v>
      </c>
      <c r="BY80" s="29">
        <v>369.33</v>
      </c>
      <c r="BZ80" s="29">
        <v>335.84000000000015</v>
      </c>
      <c r="CA80" s="157">
        <v>202.24999999999983</v>
      </c>
      <c r="CB80" s="157">
        <v>502.92000000000019</v>
      </c>
      <c r="CC80" s="29">
        <v>0</v>
      </c>
      <c r="CD80" s="29">
        <v>502.92000000000019</v>
      </c>
      <c r="CE80" s="29">
        <v>6930</v>
      </c>
      <c r="CF80" s="29">
        <v>0</v>
      </c>
      <c r="CG80" s="29">
        <v>12319</v>
      </c>
      <c r="CH80" s="29">
        <v>12319</v>
      </c>
      <c r="CI80" s="29">
        <v>0.15000000000000002</v>
      </c>
      <c r="CJ80" s="25">
        <v>0</v>
      </c>
      <c r="CK80" s="29">
        <v>218.94</v>
      </c>
      <c r="CL80" s="25">
        <v>0</v>
      </c>
      <c r="CM80" s="29">
        <v>486.08</v>
      </c>
      <c r="CN80" s="25">
        <v>0</v>
      </c>
      <c r="CO80" s="25">
        <v>0.15000000000000002</v>
      </c>
      <c r="CP80" s="25">
        <v>0</v>
      </c>
      <c r="CQ80" s="25">
        <v>0</v>
      </c>
      <c r="CR80" s="25">
        <v>7094</v>
      </c>
      <c r="CS80" s="25">
        <v>0</v>
      </c>
      <c r="CT80" s="25">
        <v>11618</v>
      </c>
      <c r="CU80" s="25">
        <v>0</v>
      </c>
      <c r="CV80" s="25">
        <v>537</v>
      </c>
      <c r="CW80" s="25">
        <v>0</v>
      </c>
      <c r="CX80" s="33">
        <v>7094</v>
      </c>
      <c r="CY80" s="33">
        <v>11618</v>
      </c>
      <c r="CZ80" s="33">
        <v>0</v>
      </c>
      <c r="DA80" s="33">
        <v>537</v>
      </c>
      <c r="DB80" s="161">
        <v>0</v>
      </c>
      <c r="DC80" s="33">
        <v>0</v>
      </c>
      <c r="DD80" s="33">
        <v>0</v>
      </c>
      <c r="DE80" s="33">
        <v>0</v>
      </c>
      <c r="DF80" s="154">
        <v>218.94000000000005</v>
      </c>
      <c r="DG80" s="154">
        <v>486.07999999999987</v>
      </c>
      <c r="DH80" s="154">
        <v>0</v>
      </c>
      <c r="DI80" s="154">
        <v>0.15000000000000002</v>
      </c>
      <c r="DJ80" s="154">
        <v>0</v>
      </c>
      <c r="DK80" s="154">
        <v>0</v>
      </c>
      <c r="DL80" s="154">
        <v>0</v>
      </c>
      <c r="DM80" s="154">
        <v>0</v>
      </c>
      <c r="DN80" s="25">
        <v>337768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X80" s="25" t="s">
        <v>215</v>
      </c>
      <c r="DY80" s="25" t="s">
        <v>215</v>
      </c>
      <c r="ED80" s="156">
        <v>43848</v>
      </c>
      <c r="EE80" s="25">
        <v>218.94000000000005</v>
      </c>
      <c r="EF80" s="25">
        <v>486.07999999999987</v>
      </c>
      <c r="EG80" s="25">
        <v>0</v>
      </c>
      <c r="EH80" s="25">
        <v>0.15000000000000002</v>
      </c>
    </row>
    <row r="81" spans="1:138" x14ac:dyDescent="0.25">
      <c r="A81" s="25" t="s">
        <v>66</v>
      </c>
      <c r="B81" s="25" t="s">
        <v>62</v>
      </c>
      <c r="C81" s="156">
        <v>43849</v>
      </c>
      <c r="D81" s="156">
        <v>43849</v>
      </c>
      <c r="E81" s="25" t="s">
        <v>126</v>
      </c>
      <c r="F81" s="25" t="s">
        <v>127</v>
      </c>
      <c r="G81" s="29">
        <v>5570.799999999992</v>
      </c>
      <c r="H81" s="29">
        <v>648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829</v>
      </c>
      <c r="W81" s="29">
        <v>0</v>
      </c>
      <c r="X81" s="29">
        <v>0</v>
      </c>
      <c r="Y81" s="29">
        <v>35533</v>
      </c>
      <c r="Z81" s="29">
        <v>218175</v>
      </c>
      <c r="AA81" s="29">
        <v>125823</v>
      </c>
      <c r="AB81" s="29">
        <v>11680</v>
      </c>
      <c r="AC81" s="29">
        <v>3.6397691560000001E-2</v>
      </c>
      <c r="AD81" s="29">
        <v>1.72E-2</v>
      </c>
      <c r="AE81" s="29">
        <v>99.962921260000002</v>
      </c>
      <c r="AF81" s="29">
        <v>0</v>
      </c>
      <c r="AG81" s="29">
        <v>80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70</v>
      </c>
      <c r="AP81" s="29">
        <v>143</v>
      </c>
      <c r="AQ81" s="29">
        <v>884</v>
      </c>
      <c r="AR81" s="29">
        <v>177</v>
      </c>
      <c r="AS81" s="29">
        <v>533</v>
      </c>
      <c r="AT81" s="29">
        <v>11232</v>
      </c>
      <c r="AU81" s="29">
        <v>8374</v>
      </c>
      <c r="AV81" s="29">
        <v>568</v>
      </c>
      <c r="AW81" s="29">
        <v>7505</v>
      </c>
      <c r="AX81" s="29">
        <v>11533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32.67</v>
      </c>
      <c r="BW81" s="29">
        <v>0</v>
      </c>
      <c r="BX81" s="29">
        <v>0</v>
      </c>
      <c r="BY81" s="29">
        <v>411.04999999999995</v>
      </c>
      <c r="BZ81" s="29">
        <v>345.04999999999995</v>
      </c>
      <c r="CA81" s="157">
        <v>214.91999999999987</v>
      </c>
      <c r="CB81" s="157">
        <v>541.18000000000006</v>
      </c>
      <c r="CC81" s="29">
        <v>0</v>
      </c>
      <c r="CD81" s="29">
        <v>541.18000000000006</v>
      </c>
      <c r="CE81" s="29">
        <v>7367</v>
      </c>
      <c r="CF81" s="29">
        <v>0</v>
      </c>
      <c r="CG81" s="29">
        <v>12239</v>
      </c>
      <c r="CH81" s="29">
        <v>12239</v>
      </c>
      <c r="CI81" s="29">
        <v>0.17</v>
      </c>
      <c r="CJ81" s="25">
        <v>0</v>
      </c>
      <c r="CK81" s="29">
        <v>232.81999999999988</v>
      </c>
      <c r="CL81" s="25">
        <v>0</v>
      </c>
      <c r="CM81" s="29">
        <v>523.11</v>
      </c>
      <c r="CN81" s="25">
        <v>0</v>
      </c>
      <c r="CO81" s="25">
        <v>0.17</v>
      </c>
      <c r="CP81" s="25">
        <v>0</v>
      </c>
      <c r="CQ81" s="25">
        <v>0</v>
      </c>
      <c r="CR81" s="25">
        <v>7505</v>
      </c>
      <c r="CS81" s="25">
        <v>0</v>
      </c>
      <c r="CT81" s="25">
        <v>11533</v>
      </c>
      <c r="CU81" s="25">
        <v>0</v>
      </c>
      <c r="CV81" s="25">
        <v>568</v>
      </c>
      <c r="CW81" s="25">
        <v>0</v>
      </c>
      <c r="CX81" s="33">
        <v>7505</v>
      </c>
      <c r="CY81" s="33">
        <v>11533</v>
      </c>
      <c r="CZ81" s="33">
        <v>0</v>
      </c>
      <c r="DA81" s="33">
        <v>568</v>
      </c>
      <c r="DB81" s="161">
        <v>0</v>
      </c>
      <c r="DC81" s="33">
        <v>0</v>
      </c>
      <c r="DD81" s="33">
        <v>0</v>
      </c>
      <c r="DE81" s="33">
        <v>0</v>
      </c>
      <c r="DF81" s="154">
        <v>232.81999999999985</v>
      </c>
      <c r="DG81" s="154">
        <v>523.1099999999999</v>
      </c>
      <c r="DH81" s="154">
        <v>0</v>
      </c>
      <c r="DI81" s="154">
        <v>0.17</v>
      </c>
      <c r="DJ81" s="154">
        <v>0</v>
      </c>
      <c r="DK81" s="154">
        <v>0</v>
      </c>
      <c r="DL81" s="154">
        <v>0</v>
      </c>
      <c r="DM81" s="154">
        <v>0</v>
      </c>
      <c r="DN81" s="25">
        <v>391211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X81" s="25" t="s">
        <v>130</v>
      </c>
      <c r="DY81" s="25" t="s">
        <v>130</v>
      </c>
      <c r="ED81" s="156">
        <v>43849</v>
      </c>
      <c r="EE81" s="25">
        <v>232.81999999999985</v>
      </c>
      <c r="EF81" s="25">
        <v>523.1099999999999</v>
      </c>
      <c r="EG81" s="25">
        <v>0</v>
      </c>
      <c r="EH81" s="25">
        <v>0.17</v>
      </c>
    </row>
    <row r="82" spans="1:138" x14ac:dyDescent="0.25">
      <c r="A82" s="25" t="s">
        <v>66</v>
      </c>
      <c r="B82" s="25" t="s">
        <v>62</v>
      </c>
      <c r="C82" s="156">
        <v>43850</v>
      </c>
      <c r="D82" s="156">
        <v>43850</v>
      </c>
      <c r="E82" s="25" t="s">
        <v>126</v>
      </c>
      <c r="F82" s="25" t="s">
        <v>127</v>
      </c>
      <c r="G82" s="29">
        <v>3925.9699999999962</v>
      </c>
      <c r="H82" s="29">
        <v>570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887</v>
      </c>
      <c r="W82" s="29">
        <v>0</v>
      </c>
      <c r="X82" s="29">
        <v>0</v>
      </c>
      <c r="Y82" s="29">
        <v>29962</v>
      </c>
      <c r="Z82" s="29">
        <v>168333</v>
      </c>
      <c r="AA82" s="29">
        <v>175092</v>
      </c>
      <c r="AB82" s="29">
        <v>11392</v>
      </c>
      <c r="AC82" s="29">
        <v>3.6397691560000001E-2</v>
      </c>
      <c r="AD82" s="29">
        <v>1.72E-2</v>
      </c>
      <c r="AE82" s="29">
        <v>99.962921260000002</v>
      </c>
      <c r="AF82" s="29">
        <v>0</v>
      </c>
      <c r="AG82" s="29">
        <v>80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70</v>
      </c>
      <c r="AP82" s="29">
        <v>136</v>
      </c>
      <c r="AQ82" s="29">
        <v>643</v>
      </c>
      <c r="AR82" s="29">
        <v>127</v>
      </c>
      <c r="AS82" s="29">
        <v>501</v>
      </c>
      <c r="AT82" s="29">
        <v>11923</v>
      </c>
      <c r="AU82" s="29">
        <v>7646</v>
      </c>
      <c r="AV82" s="29">
        <v>627</v>
      </c>
      <c r="AW82" s="29">
        <v>8610</v>
      </c>
      <c r="AX82" s="29">
        <v>10332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43.63</v>
      </c>
      <c r="BW82" s="29">
        <v>0</v>
      </c>
      <c r="BX82" s="29">
        <v>0</v>
      </c>
      <c r="BY82" s="29">
        <v>440.83000000000004</v>
      </c>
      <c r="BZ82" s="29">
        <v>327.28999999999996</v>
      </c>
      <c r="CA82" s="157">
        <v>192.05999999999995</v>
      </c>
      <c r="CB82" s="157">
        <v>576.05999999999983</v>
      </c>
      <c r="CC82" s="29">
        <v>0</v>
      </c>
      <c r="CD82" s="29">
        <v>576.05999999999983</v>
      </c>
      <c r="CE82" s="29">
        <v>6619</v>
      </c>
      <c r="CF82" s="29">
        <v>0</v>
      </c>
      <c r="CG82" s="29">
        <v>12950</v>
      </c>
      <c r="CH82" s="29">
        <v>12950</v>
      </c>
      <c r="CI82" s="29">
        <v>0.18000000000000002</v>
      </c>
      <c r="CJ82" s="25">
        <v>0</v>
      </c>
      <c r="CK82" s="29">
        <v>279.61999999999995</v>
      </c>
      <c r="CL82" s="25">
        <v>0</v>
      </c>
      <c r="CM82" s="29">
        <v>488.31999999999982</v>
      </c>
      <c r="CN82" s="25">
        <v>0</v>
      </c>
      <c r="CO82" s="25">
        <v>0.18000000000000002</v>
      </c>
      <c r="CP82" s="25">
        <v>0</v>
      </c>
      <c r="CQ82" s="25">
        <v>0</v>
      </c>
      <c r="CR82" s="25">
        <v>8610</v>
      </c>
      <c r="CS82" s="25">
        <v>0</v>
      </c>
      <c r="CT82" s="25">
        <v>10332</v>
      </c>
      <c r="CU82" s="25">
        <v>0</v>
      </c>
      <c r="CV82" s="25">
        <v>627</v>
      </c>
      <c r="CW82" s="25">
        <v>0</v>
      </c>
      <c r="CX82" s="33">
        <v>8610</v>
      </c>
      <c r="CY82" s="33">
        <v>10332</v>
      </c>
      <c r="CZ82" s="33">
        <v>0</v>
      </c>
      <c r="DA82" s="33">
        <v>627</v>
      </c>
      <c r="DB82" s="161">
        <v>0</v>
      </c>
      <c r="DC82" s="33">
        <v>0</v>
      </c>
      <c r="DD82" s="33">
        <v>0</v>
      </c>
      <c r="DE82" s="33">
        <v>0</v>
      </c>
      <c r="DF82" s="154">
        <v>279.61999999999989</v>
      </c>
      <c r="DG82" s="154">
        <v>488.31999999999982</v>
      </c>
      <c r="DH82" s="154">
        <v>0</v>
      </c>
      <c r="DI82" s="154">
        <v>0.18000000000000002</v>
      </c>
      <c r="DJ82" s="154">
        <v>0</v>
      </c>
      <c r="DK82" s="154">
        <v>0</v>
      </c>
      <c r="DL82" s="154">
        <v>0</v>
      </c>
      <c r="DM82" s="154">
        <v>0</v>
      </c>
      <c r="DN82" s="25">
        <v>384779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X82" s="25" t="s">
        <v>123</v>
      </c>
      <c r="DY82" s="25" t="s">
        <v>123</v>
      </c>
      <c r="ED82" s="156">
        <v>43850</v>
      </c>
      <c r="EE82" s="25">
        <v>279.61999999999989</v>
      </c>
      <c r="EF82" s="25">
        <v>488.31999999999982</v>
      </c>
      <c r="EG82" s="25">
        <v>0</v>
      </c>
      <c r="EH82" s="25">
        <v>0.18000000000000002</v>
      </c>
    </row>
    <row r="83" spans="1:138" x14ac:dyDescent="0.25">
      <c r="A83" s="25" t="s">
        <v>66</v>
      </c>
      <c r="B83" s="25" t="s">
        <v>62</v>
      </c>
      <c r="C83" s="156">
        <v>43851</v>
      </c>
      <c r="D83" s="156">
        <v>43851</v>
      </c>
      <c r="E83" s="25" t="s">
        <v>126</v>
      </c>
      <c r="F83" s="25" t="s">
        <v>127</v>
      </c>
      <c r="G83" s="29">
        <v>8009.5599999999968</v>
      </c>
      <c r="H83" s="29">
        <v>592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634</v>
      </c>
      <c r="W83" s="29">
        <v>0</v>
      </c>
      <c r="X83" s="29">
        <v>0</v>
      </c>
      <c r="Y83" s="29">
        <v>28205</v>
      </c>
      <c r="Z83" s="29">
        <v>176277</v>
      </c>
      <c r="AA83" s="29">
        <v>156406</v>
      </c>
      <c r="AB83" s="29">
        <v>12005</v>
      </c>
      <c r="AC83" s="29">
        <v>3.6397691560000001E-2</v>
      </c>
      <c r="AD83" s="29">
        <v>1.72E-2</v>
      </c>
      <c r="AE83" s="29">
        <v>99.962921260000002</v>
      </c>
      <c r="AF83" s="29">
        <v>1</v>
      </c>
      <c r="AG83" s="29">
        <v>80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597</v>
      </c>
      <c r="AN83" s="29">
        <v>134</v>
      </c>
      <c r="AO83" s="29">
        <v>70</v>
      </c>
      <c r="AP83" s="29">
        <v>124</v>
      </c>
      <c r="AQ83" s="29">
        <v>699</v>
      </c>
      <c r="AR83" s="29">
        <v>140</v>
      </c>
      <c r="AS83" s="29">
        <v>388</v>
      </c>
      <c r="AT83" s="29">
        <v>11534</v>
      </c>
      <c r="AU83" s="29">
        <v>9254</v>
      </c>
      <c r="AV83" s="29">
        <v>750</v>
      </c>
      <c r="AW83" s="29">
        <v>9920</v>
      </c>
      <c r="AX83" s="29">
        <v>10118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24.61</v>
      </c>
      <c r="BW83" s="29">
        <v>0</v>
      </c>
      <c r="BX83" s="29">
        <v>0</v>
      </c>
      <c r="BY83" s="29">
        <v>401.34999999999997</v>
      </c>
      <c r="BZ83" s="29">
        <v>355.90000000000009</v>
      </c>
      <c r="CA83" s="157">
        <v>155.82999999999993</v>
      </c>
      <c r="CB83" s="157">
        <v>601.41999999999996</v>
      </c>
      <c r="CC83" s="29">
        <v>0</v>
      </c>
      <c r="CD83" s="29">
        <v>601.41999999999996</v>
      </c>
      <c r="CE83" s="29">
        <v>5308</v>
      </c>
      <c r="CF83" s="29">
        <v>0</v>
      </c>
      <c r="CG83" s="29">
        <v>15480</v>
      </c>
      <c r="CH83" s="29">
        <v>15480</v>
      </c>
      <c r="CI83" s="29">
        <v>0.22000000000000006</v>
      </c>
      <c r="CJ83" s="25">
        <v>0</v>
      </c>
      <c r="CK83" s="29">
        <v>308.32</v>
      </c>
      <c r="CL83" s="25">
        <v>0</v>
      </c>
      <c r="CM83" s="29">
        <v>448.71</v>
      </c>
      <c r="CN83" s="25">
        <v>0</v>
      </c>
      <c r="CO83" s="25">
        <v>0.22000000000000006</v>
      </c>
      <c r="CP83" s="25">
        <v>0</v>
      </c>
      <c r="CQ83" s="25">
        <v>0</v>
      </c>
      <c r="CR83" s="25">
        <v>9920</v>
      </c>
      <c r="CS83" s="25">
        <v>0</v>
      </c>
      <c r="CT83" s="25">
        <v>10118</v>
      </c>
      <c r="CU83" s="25">
        <v>0</v>
      </c>
      <c r="CV83" s="25">
        <v>750</v>
      </c>
      <c r="CW83" s="25">
        <v>0</v>
      </c>
      <c r="CX83" s="33">
        <v>9920</v>
      </c>
      <c r="CY83" s="33">
        <v>10118</v>
      </c>
      <c r="CZ83" s="33">
        <v>0</v>
      </c>
      <c r="DA83" s="33">
        <v>750</v>
      </c>
      <c r="DB83" s="161">
        <v>0</v>
      </c>
      <c r="DC83" s="33">
        <v>0</v>
      </c>
      <c r="DD83" s="33">
        <v>0</v>
      </c>
      <c r="DE83" s="33">
        <v>0</v>
      </c>
      <c r="DF83" s="154">
        <v>308.32</v>
      </c>
      <c r="DG83" s="154">
        <v>448.71000000000026</v>
      </c>
      <c r="DH83" s="154">
        <v>0</v>
      </c>
      <c r="DI83" s="154">
        <v>0.22000000000000003</v>
      </c>
      <c r="DJ83" s="154">
        <v>0</v>
      </c>
      <c r="DK83" s="154">
        <v>0</v>
      </c>
      <c r="DL83" s="154">
        <v>0</v>
      </c>
      <c r="DM83" s="154">
        <v>0</v>
      </c>
      <c r="DN83" s="25">
        <v>372893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X83" s="25" t="s">
        <v>121</v>
      </c>
      <c r="ED83" s="156">
        <v>43851</v>
      </c>
      <c r="EE83" s="25">
        <v>308.32</v>
      </c>
      <c r="EF83" s="25">
        <v>448.71000000000026</v>
      </c>
      <c r="EG83" s="25">
        <v>0</v>
      </c>
      <c r="EH83" s="25">
        <v>0.22000000000000003</v>
      </c>
    </row>
    <row r="84" spans="1:138" x14ac:dyDescent="0.25">
      <c r="A84" s="25" t="s">
        <v>66</v>
      </c>
      <c r="B84" s="25" t="s">
        <v>62</v>
      </c>
      <c r="C84" s="156">
        <v>43852</v>
      </c>
      <c r="D84" s="156">
        <v>43852</v>
      </c>
      <c r="E84" s="25" t="s">
        <v>126</v>
      </c>
      <c r="F84" s="25" t="s">
        <v>127</v>
      </c>
      <c r="G84" s="29">
        <v>5886.1599999999944</v>
      </c>
      <c r="H84" s="29">
        <v>541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462</v>
      </c>
      <c r="W84" s="29">
        <v>0</v>
      </c>
      <c r="X84" s="29">
        <v>0</v>
      </c>
      <c r="Y84" s="29">
        <v>33749</v>
      </c>
      <c r="Z84" s="29">
        <v>158670</v>
      </c>
      <c r="AA84" s="29">
        <v>151659</v>
      </c>
      <c r="AB84" s="29">
        <v>11175</v>
      </c>
      <c r="AC84" s="29">
        <v>3.6397691560000001E-2</v>
      </c>
      <c r="AD84" s="29">
        <v>1.72E-2</v>
      </c>
      <c r="AE84" s="29">
        <v>99.962921260000002</v>
      </c>
      <c r="AF84" s="29">
        <v>0</v>
      </c>
      <c r="AG84" s="29">
        <v>80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376</v>
      </c>
      <c r="AN84" s="29">
        <v>81</v>
      </c>
      <c r="AO84" s="29">
        <v>69</v>
      </c>
      <c r="AP84" s="29">
        <v>90</v>
      </c>
      <c r="AQ84" s="29">
        <v>826</v>
      </c>
      <c r="AR84" s="29">
        <v>172</v>
      </c>
      <c r="AS84" s="29">
        <v>637</v>
      </c>
      <c r="AT84" s="29">
        <v>9142</v>
      </c>
      <c r="AU84" s="29">
        <v>8630</v>
      </c>
      <c r="AV84" s="29">
        <v>735</v>
      </c>
      <c r="AW84" s="29">
        <v>7961</v>
      </c>
      <c r="AX84" s="29">
        <v>9076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50.24</v>
      </c>
      <c r="BW84" s="29">
        <v>0</v>
      </c>
      <c r="BX84" s="29">
        <v>0</v>
      </c>
      <c r="BY84" s="29">
        <v>285.6899999999996</v>
      </c>
      <c r="BZ84" s="29">
        <v>306.21000000000004</v>
      </c>
      <c r="CA84" s="157">
        <v>117.55999999999985</v>
      </c>
      <c r="CB84" s="157">
        <v>474.33999999999992</v>
      </c>
      <c r="CC84" s="29">
        <v>0</v>
      </c>
      <c r="CD84" s="29">
        <v>474.33999999999992</v>
      </c>
      <c r="CE84" s="29">
        <v>4791</v>
      </c>
      <c r="CF84" s="29">
        <v>0</v>
      </c>
      <c r="CG84" s="29">
        <v>12981</v>
      </c>
      <c r="CH84" s="29">
        <v>12981</v>
      </c>
      <c r="CI84" s="29">
        <v>0.13</v>
      </c>
      <c r="CJ84" s="25">
        <v>0</v>
      </c>
      <c r="CK84" s="29">
        <v>236.41999999999996</v>
      </c>
      <c r="CL84" s="25">
        <v>0</v>
      </c>
      <c r="CM84" s="29">
        <v>355.34999999999985</v>
      </c>
      <c r="CN84" s="25">
        <v>0</v>
      </c>
      <c r="CO84" s="25">
        <v>0.13</v>
      </c>
      <c r="CP84" s="25">
        <v>0</v>
      </c>
      <c r="CQ84" s="25">
        <v>0</v>
      </c>
      <c r="CR84" s="25">
        <v>7961</v>
      </c>
      <c r="CS84" s="25">
        <v>0</v>
      </c>
      <c r="CT84" s="25">
        <v>9076</v>
      </c>
      <c r="CU84" s="25">
        <v>0</v>
      </c>
      <c r="CV84" s="25">
        <v>735</v>
      </c>
      <c r="CW84" s="25">
        <v>0</v>
      </c>
      <c r="CX84" s="33">
        <v>7961</v>
      </c>
      <c r="CY84" s="33">
        <v>9076</v>
      </c>
      <c r="CZ84" s="33">
        <v>0</v>
      </c>
      <c r="DA84" s="33">
        <v>735</v>
      </c>
      <c r="DB84" s="161">
        <v>0</v>
      </c>
      <c r="DC84" s="33">
        <v>0</v>
      </c>
      <c r="DD84" s="33">
        <v>0</v>
      </c>
      <c r="DE84" s="33">
        <v>0</v>
      </c>
      <c r="DF84" s="154">
        <v>236.41999999999996</v>
      </c>
      <c r="DG84" s="154">
        <v>355.34999999999974</v>
      </c>
      <c r="DH84" s="154">
        <v>0</v>
      </c>
      <c r="DI84" s="154">
        <v>0.13</v>
      </c>
      <c r="DJ84" s="154">
        <v>0</v>
      </c>
      <c r="DK84" s="154">
        <v>0</v>
      </c>
      <c r="DL84" s="154">
        <v>0</v>
      </c>
      <c r="DM84" s="154">
        <v>0</v>
      </c>
      <c r="DN84" s="25">
        <v>355253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X84" s="25" t="s">
        <v>420</v>
      </c>
      <c r="ED84" s="156">
        <v>43852</v>
      </c>
      <c r="EE84" s="25">
        <v>236.41999999999996</v>
      </c>
      <c r="EF84" s="25">
        <v>355.34999999999974</v>
      </c>
      <c r="EG84" s="25">
        <v>0</v>
      </c>
      <c r="EH84" s="25">
        <v>0.13</v>
      </c>
    </row>
    <row r="85" spans="1:138" x14ac:dyDescent="0.25">
      <c r="A85" s="25" t="s">
        <v>66</v>
      </c>
      <c r="B85" s="25" t="s">
        <v>62</v>
      </c>
      <c r="C85" s="156">
        <v>43853</v>
      </c>
      <c r="D85" s="156">
        <v>43853</v>
      </c>
      <c r="E85" s="25" t="s">
        <v>126</v>
      </c>
      <c r="F85" s="25" t="s">
        <v>127</v>
      </c>
      <c r="G85" s="29">
        <v>8561.0799999999927</v>
      </c>
      <c r="H85" s="29">
        <v>504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501</v>
      </c>
      <c r="W85" s="29">
        <v>0</v>
      </c>
      <c r="X85" s="29">
        <v>0</v>
      </c>
      <c r="Y85" s="29">
        <v>40835</v>
      </c>
      <c r="Z85" s="29">
        <v>279313</v>
      </c>
      <c r="AA85" s="29">
        <v>117056</v>
      </c>
      <c r="AB85" s="29">
        <v>11674</v>
      </c>
      <c r="AC85" s="29">
        <v>3.6397691560000001E-2</v>
      </c>
      <c r="AD85" s="29">
        <v>1.72E-2</v>
      </c>
      <c r="AE85" s="29">
        <v>99.962921260000002</v>
      </c>
      <c r="AF85" s="29">
        <v>0</v>
      </c>
      <c r="AG85" s="29">
        <v>80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518</v>
      </c>
      <c r="AN85" s="29">
        <v>121</v>
      </c>
      <c r="AO85" s="29">
        <v>70</v>
      </c>
      <c r="AP85" s="29">
        <v>75</v>
      </c>
      <c r="AQ85" s="29">
        <v>863</v>
      </c>
      <c r="AR85" s="29">
        <v>178</v>
      </c>
      <c r="AS85" s="29">
        <v>726</v>
      </c>
      <c r="AT85" s="29">
        <v>7921</v>
      </c>
      <c r="AU85" s="29">
        <v>8588</v>
      </c>
      <c r="AV85" s="29">
        <v>632</v>
      </c>
      <c r="AW85" s="29">
        <v>7493</v>
      </c>
      <c r="AX85" s="29">
        <v>8384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29">
        <v>17.809999999999999</v>
      </c>
      <c r="BW85" s="29">
        <v>0</v>
      </c>
      <c r="BX85" s="29">
        <v>0</v>
      </c>
      <c r="BY85" s="29">
        <v>244.85999999999981</v>
      </c>
      <c r="BZ85" s="29">
        <v>290.74999999999989</v>
      </c>
      <c r="CA85" s="157">
        <v>113.2299999999999</v>
      </c>
      <c r="CB85" s="157">
        <v>422.37999999999988</v>
      </c>
      <c r="CC85" s="29">
        <v>0</v>
      </c>
      <c r="CD85" s="29">
        <v>422.37999999999988</v>
      </c>
      <c r="CE85" s="29">
        <v>4621</v>
      </c>
      <c r="CF85" s="29">
        <v>0</v>
      </c>
      <c r="CG85" s="29">
        <v>11888</v>
      </c>
      <c r="CH85" s="29">
        <v>11888</v>
      </c>
      <c r="CI85" s="29">
        <v>0.16000000000000003</v>
      </c>
      <c r="CJ85" s="25">
        <v>0</v>
      </c>
      <c r="CK85" s="29">
        <v>214.40999999999991</v>
      </c>
      <c r="CL85" s="25">
        <v>0</v>
      </c>
      <c r="CM85" s="29">
        <v>321.03999999999968</v>
      </c>
      <c r="CN85" s="25">
        <v>0</v>
      </c>
      <c r="CO85" s="25">
        <v>0.16000000000000003</v>
      </c>
      <c r="CP85" s="25">
        <v>0</v>
      </c>
      <c r="CQ85" s="25">
        <v>0</v>
      </c>
      <c r="CR85" s="25">
        <v>7493</v>
      </c>
      <c r="CS85" s="25">
        <v>0</v>
      </c>
      <c r="CT85" s="25">
        <v>8384</v>
      </c>
      <c r="CU85" s="25">
        <v>0</v>
      </c>
      <c r="CV85" s="25">
        <v>632</v>
      </c>
      <c r="CW85" s="25">
        <v>0</v>
      </c>
      <c r="CX85" s="33">
        <v>7493</v>
      </c>
      <c r="CY85" s="33">
        <v>8384</v>
      </c>
      <c r="CZ85" s="33">
        <v>0</v>
      </c>
      <c r="DA85" s="33">
        <v>632</v>
      </c>
      <c r="DB85" s="161">
        <v>0</v>
      </c>
      <c r="DC85" s="33">
        <v>0</v>
      </c>
      <c r="DD85" s="33">
        <v>0</v>
      </c>
      <c r="DE85" s="33">
        <v>0</v>
      </c>
      <c r="DF85" s="154">
        <v>214.40999999999985</v>
      </c>
      <c r="DG85" s="154">
        <v>321.03999999999985</v>
      </c>
      <c r="DH85" s="154">
        <v>0</v>
      </c>
      <c r="DI85" s="154">
        <v>0.16000000000000003</v>
      </c>
      <c r="DJ85" s="154">
        <v>0</v>
      </c>
      <c r="DK85" s="154">
        <v>0</v>
      </c>
      <c r="DL85" s="154">
        <v>0</v>
      </c>
      <c r="DM85" s="154">
        <v>0</v>
      </c>
      <c r="DN85" s="25">
        <v>448878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X85" s="25" t="s">
        <v>421</v>
      </c>
      <c r="ED85" s="156">
        <v>43853</v>
      </c>
      <c r="EE85" s="25">
        <v>214.40999999999985</v>
      </c>
      <c r="EF85" s="25">
        <v>321.03999999999985</v>
      </c>
      <c r="EG85" s="25">
        <v>0</v>
      </c>
      <c r="EH85" s="25">
        <v>0.16000000000000003</v>
      </c>
    </row>
    <row r="86" spans="1:138" x14ac:dyDescent="0.25">
      <c r="A86" s="25" t="s">
        <v>66</v>
      </c>
      <c r="B86" s="25" t="s">
        <v>62</v>
      </c>
      <c r="C86" s="156">
        <v>43854</v>
      </c>
      <c r="D86" s="156">
        <v>43854</v>
      </c>
      <c r="E86" s="25" t="s">
        <v>126</v>
      </c>
      <c r="F86" s="25" t="s">
        <v>127</v>
      </c>
      <c r="G86" s="29">
        <v>9139.9899999999907</v>
      </c>
      <c r="H86" s="29">
        <v>473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521</v>
      </c>
      <c r="W86" s="29">
        <v>0</v>
      </c>
      <c r="X86" s="29">
        <v>0</v>
      </c>
      <c r="Y86" s="29">
        <v>40318</v>
      </c>
      <c r="Z86" s="29">
        <v>289504</v>
      </c>
      <c r="AA86" s="29">
        <v>84396</v>
      </c>
      <c r="AB86" s="29">
        <v>13173</v>
      </c>
      <c r="AC86" s="29">
        <v>3.6397691560000001E-2</v>
      </c>
      <c r="AD86" s="29">
        <v>1.72E-2</v>
      </c>
      <c r="AE86" s="29">
        <v>99.962921260000002</v>
      </c>
      <c r="AF86" s="29">
        <v>0</v>
      </c>
      <c r="AG86" s="29">
        <v>80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517</v>
      </c>
      <c r="AN86" s="29">
        <v>121</v>
      </c>
      <c r="AO86" s="29">
        <v>68</v>
      </c>
      <c r="AP86" s="29">
        <v>0</v>
      </c>
      <c r="AQ86" s="29">
        <v>1087</v>
      </c>
      <c r="AR86" s="29">
        <v>228</v>
      </c>
      <c r="AS86" s="29">
        <v>566</v>
      </c>
      <c r="AT86" s="29">
        <v>7461</v>
      </c>
      <c r="AU86" s="29">
        <v>7736</v>
      </c>
      <c r="AV86" s="29">
        <v>637</v>
      </c>
      <c r="AW86" s="29">
        <v>6546</v>
      </c>
      <c r="AX86" s="29">
        <v>8014</v>
      </c>
      <c r="AY86" s="29">
        <v>1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25.64</v>
      </c>
      <c r="BW86" s="29">
        <v>0</v>
      </c>
      <c r="BX86" s="29">
        <v>0</v>
      </c>
      <c r="BY86" s="29">
        <v>262.05</v>
      </c>
      <c r="BZ86" s="29">
        <v>266.90000000000009</v>
      </c>
      <c r="CA86" s="157">
        <v>103.14999999999991</v>
      </c>
      <c r="CB86" s="157">
        <v>425.80000000000013</v>
      </c>
      <c r="CC86" s="29">
        <v>0</v>
      </c>
      <c r="CD86" s="29">
        <v>425.80000000000013</v>
      </c>
      <c r="CE86" s="29">
        <v>4096</v>
      </c>
      <c r="CF86" s="29">
        <v>0</v>
      </c>
      <c r="CG86" s="29">
        <v>11101</v>
      </c>
      <c r="CH86" s="29">
        <v>11101</v>
      </c>
      <c r="CI86" s="29">
        <v>0.10999999999999999</v>
      </c>
      <c r="CJ86" s="25">
        <v>0</v>
      </c>
      <c r="CK86" s="29">
        <v>206.53</v>
      </c>
      <c r="CL86" s="25">
        <v>0</v>
      </c>
      <c r="CM86" s="29">
        <v>322.31</v>
      </c>
      <c r="CN86" s="25">
        <v>0</v>
      </c>
      <c r="CO86" s="25">
        <v>0.10999999999999999</v>
      </c>
      <c r="CP86" s="25">
        <v>0</v>
      </c>
      <c r="CQ86" s="25">
        <v>0</v>
      </c>
      <c r="CR86" s="25">
        <v>6546</v>
      </c>
      <c r="CS86" s="25">
        <v>0</v>
      </c>
      <c r="CT86" s="25">
        <v>8014</v>
      </c>
      <c r="CU86" s="25">
        <v>0</v>
      </c>
      <c r="CV86" s="25">
        <v>637</v>
      </c>
      <c r="CW86" s="25">
        <v>0</v>
      </c>
      <c r="CX86" s="33">
        <v>6546</v>
      </c>
      <c r="CY86" s="33">
        <v>8014</v>
      </c>
      <c r="CZ86" s="33">
        <v>0</v>
      </c>
      <c r="DA86" s="33">
        <v>637</v>
      </c>
      <c r="DB86" s="161">
        <v>0</v>
      </c>
      <c r="DC86" s="33">
        <v>0</v>
      </c>
      <c r="DD86" s="33">
        <v>0</v>
      </c>
      <c r="DE86" s="33">
        <v>0</v>
      </c>
      <c r="DF86" s="154">
        <v>206.53000000000006</v>
      </c>
      <c r="DG86" s="154">
        <v>322.30999999999995</v>
      </c>
      <c r="DH86" s="154">
        <v>0</v>
      </c>
      <c r="DI86" s="154">
        <v>0.11</v>
      </c>
      <c r="DJ86" s="154">
        <v>0</v>
      </c>
      <c r="DK86" s="154">
        <v>0</v>
      </c>
      <c r="DL86" s="154">
        <v>0</v>
      </c>
      <c r="DM86" s="154">
        <v>0</v>
      </c>
      <c r="DN86" s="25">
        <v>427391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X86" s="25" t="s">
        <v>122</v>
      </c>
      <c r="ED86" s="156">
        <v>43854</v>
      </c>
      <c r="EE86" s="25">
        <v>206.53000000000006</v>
      </c>
      <c r="EF86" s="25">
        <v>322.30999999999995</v>
      </c>
      <c r="EG86" s="25">
        <v>0</v>
      </c>
      <c r="EH86" s="25">
        <v>0.11</v>
      </c>
    </row>
    <row r="87" spans="1:138" x14ac:dyDescent="0.25">
      <c r="A87" s="25" t="s">
        <v>66</v>
      </c>
      <c r="B87" s="25" t="s">
        <v>62</v>
      </c>
      <c r="C87" s="156">
        <v>43855</v>
      </c>
      <c r="D87" s="156">
        <v>43855</v>
      </c>
      <c r="E87" s="25" t="s">
        <v>126</v>
      </c>
      <c r="F87" s="25" t="s">
        <v>127</v>
      </c>
      <c r="G87" s="29">
        <v>6949.1899999999914</v>
      </c>
      <c r="H87" s="29">
        <v>489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651</v>
      </c>
      <c r="W87" s="29">
        <v>0</v>
      </c>
      <c r="X87" s="29">
        <v>0</v>
      </c>
      <c r="Y87" s="29">
        <v>34282</v>
      </c>
      <c r="Z87" s="29">
        <v>232368</v>
      </c>
      <c r="AA87" s="29">
        <v>81231</v>
      </c>
      <c r="AB87" s="29">
        <v>11934</v>
      </c>
      <c r="AC87" s="29">
        <v>3.6397691560000001E-2</v>
      </c>
      <c r="AD87" s="29">
        <v>1.72E-2</v>
      </c>
      <c r="AE87" s="29">
        <v>99.962921260000002</v>
      </c>
      <c r="AF87" s="29">
        <v>1</v>
      </c>
      <c r="AG87" s="29">
        <v>80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645</v>
      </c>
      <c r="AN87" s="29">
        <v>152</v>
      </c>
      <c r="AO87" s="29">
        <v>71</v>
      </c>
      <c r="AP87" s="29">
        <v>121</v>
      </c>
      <c r="AQ87" s="29">
        <v>934</v>
      </c>
      <c r="AR87" s="29">
        <v>206</v>
      </c>
      <c r="AS87" s="29">
        <v>615</v>
      </c>
      <c r="AT87" s="29">
        <v>8344</v>
      </c>
      <c r="AU87" s="29">
        <v>7408</v>
      </c>
      <c r="AV87" s="29">
        <v>682</v>
      </c>
      <c r="AW87" s="29">
        <v>6569</v>
      </c>
      <c r="AX87" s="29">
        <v>8501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21.33</v>
      </c>
      <c r="BW87" s="29">
        <v>0</v>
      </c>
      <c r="BX87" s="29">
        <v>0</v>
      </c>
      <c r="BY87" s="29">
        <v>300.16999999999985</v>
      </c>
      <c r="BZ87" s="29">
        <v>277.6099999999999</v>
      </c>
      <c r="CA87" s="157">
        <v>117.62999999999991</v>
      </c>
      <c r="CB87" s="157">
        <v>460.14999999999986</v>
      </c>
      <c r="CC87" s="29">
        <v>0</v>
      </c>
      <c r="CD87" s="29">
        <v>460.14999999999986</v>
      </c>
      <c r="CE87" s="29">
        <v>3996</v>
      </c>
      <c r="CF87" s="29">
        <v>0</v>
      </c>
      <c r="CG87" s="29">
        <v>11756</v>
      </c>
      <c r="CH87" s="29">
        <v>11756</v>
      </c>
      <c r="CI87" s="29">
        <v>0.17000000000000004</v>
      </c>
      <c r="CJ87" s="25">
        <v>0</v>
      </c>
      <c r="CK87" s="29">
        <v>214.08999999999986</v>
      </c>
      <c r="CL87" s="25">
        <v>0</v>
      </c>
      <c r="CM87" s="29">
        <v>363.52000000000004</v>
      </c>
      <c r="CN87" s="25">
        <v>0</v>
      </c>
      <c r="CO87" s="25">
        <v>0.17000000000000004</v>
      </c>
      <c r="CP87" s="25">
        <v>0</v>
      </c>
      <c r="CQ87" s="25">
        <v>0</v>
      </c>
      <c r="CR87" s="25">
        <v>6569</v>
      </c>
      <c r="CS87" s="25">
        <v>0</v>
      </c>
      <c r="CT87" s="25">
        <v>8501</v>
      </c>
      <c r="CU87" s="25">
        <v>0</v>
      </c>
      <c r="CV87" s="25">
        <v>682</v>
      </c>
      <c r="CW87" s="25">
        <v>0</v>
      </c>
      <c r="CX87" s="33">
        <v>6569</v>
      </c>
      <c r="CY87" s="33">
        <v>8501</v>
      </c>
      <c r="CZ87" s="33">
        <v>0</v>
      </c>
      <c r="DA87" s="33">
        <v>682</v>
      </c>
      <c r="DB87" s="161">
        <v>0</v>
      </c>
      <c r="DC87" s="33">
        <v>0</v>
      </c>
      <c r="DD87" s="33">
        <v>0</v>
      </c>
      <c r="DE87" s="33">
        <v>0</v>
      </c>
      <c r="DF87" s="154">
        <v>214.08999999999989</v>
      </c>
      <c r="DG87" s="154">
        <v>363.51999999999987</v>
      </c>
      <c r="DH87" s="154">
        <v>0</v>
      </c>
      <c r="DI87" s="154">
        <v>0.17</v>
      </c>
      <c r="DJ87" s="154">
        <v>0</v>
      </c>
      <c r="DK87" s="154">
        <v>0</v>
      </c>
      <c r="DL87" s="154">
        <v>0</v>
      </c>
      <c r="DM87" s="154">
        <v>0</v>
      </c>
      <c r="DN87" s="25">
        <v>359815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X87" s="25" t="s">
        <v>422</v>
      </c>
      <c r="ED87" s="156">
        <v>43855</v>
      </c>
      <c r="EE87" s="25">
        <v>214.08999999999989</v>
      </c>
      <c r="EF87" s="25">
        <v>363.51999999999987</v>
      </c>
      <c r="EG87" s="25">
        <v>0</v>
      </c>
      <c r="EH87" s="25">
        <v>0.17</v>
      </c>
    </row>
    <row r="88" spans="1:138" x14ac:dyDescent="0.25">
      <c r="A88" s="25" t="s">
        <v>66</v>
      </c>
      <c r="B88" s="25" t="s">
        <v>62</v>
      </c>
      <c r="C88" s="156">
        <v>43856</v>
      </c>
      <c r="D88" s="156">
        <v>43856</v>
      </c>
      <c r="E88" s="25" t="s">
        <v>126</v>
      </c>
      <c r="F88" s="25" t="s">
        <v>127</v>
      </c>
      <c r="G88" s="29">
        <v>5030.0299999999916</v>
      </c>
      <c r="H88" s="29">
        <v>503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812</v>
      </c>
      <c r="W88" s="29">
        <v>0</v>
      </c>
      <c r="X88" s="29">
        <v>0</v>
      </c>
      <c r="Y88" s="29">
        <v>31058</v>
      </c>
      <c r="Z88" s="29">
        <v>179218</v>
      </c>
      <c r="AA88" s="29">
        <v>111351</v>
      </c>
      <c r="AB88" s="29">
        <v>11909</v>
      </c>
      <c r="AC88" s="29">
        <v>3.6397691560000001E-2</v>
      </c>
      <c r="AD88" s="29">
        <v>1.72E-2</v>
      </c>
      <c r="AE88" s="29">
        <v>99.962921260000002</v>
      </c>
      <c r="AF88" s="29">
        <v>0</v>
      </c>
      <c r="AG88" s="29">
        <v>47</v>
      </c>
      <c r="AH88" s="29">
        <v>34</v>
      </c>
      <c r="AI88" s="29">
        <v>0</v>
      </c>
      <c r="AJ88" s="29">
        <v>0</v>
      </c>
      <c r="AK88" s="29">
        <v>0</v>
      </c>
      <c r="AL88" s="29">
        <v>0</v>
      </c>
      <c r="AM88" s="29">
        <v>593</v>
      </c>
      <c r="AN88" s="29">
        <v>134</v>
      </c>
      <c r="AO88" s="29">
        <v>76</v>
      </c>
      <c r="AP88" s="29">
        <v>123</v>
      </c>
      <c r="AQ88" s="29">
        <v>919</v>
      </c>
      <c r="AR88" s="29">
        <v>189</v>
      </c>
      <c r="AS88" s="29">
        <v>676</v>
      </c>
      <c r="AT88" s="29">
        <v>7169</v>
      </c>
      <c r="AU88" s="29">
        <v>6338</v>
      </c>
      <c r="AV88" s="29">
        <v>923</v>
      </c>
      <c r="AW88" s="29">
        <v>5914</v>
      </c>
      <c r="AX88" s="29">
        <v>6670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29">
        <v>30.92</v>
      </c>
      <c r="BW88" s="29">
        <v>0</v>
      </c>
      <c r="BX88" s="29">
        <v>0</v>
      </c>
      <c r="BY88" s="29">
        <v>245.80999999999983</v>
      </c>
      <c r="BZ88" s="29">
        <v>272.96999999999991</v>
      </c>
      <c r="CA88" s="157">
        <v>122.39999999999988</v>
      </c>
      <c r="CB88" s="157">
        <v>396.37999999999971</v>
      </c>
      <c r="CC88" s="29">
        <v>0</v>
      </c>
      <c r="CD88" s="29">
        <v>396.37999999999971</v>
      </c>
      <c r="CE88" s="29">
        <v>3535</v>
      </c>
      <c r="CF88" s="29">
        <v>0</v>
      </c>
      <c r="CG88" s="29">
        <v>9972</v>
      </c>
      <c r="CH88" s="29">
        <v>9972</v>
      </c>
      <c r="CI88" s="29">
        <v>0.29000000000000004</v>
      </c>
      <c r="CJ88" s="25">
        <v>0</v>
      </c>
      <c r="CK88" s="29">
        <v>211.19999999999987</v>
      </c>
      <c r="CL88" s="25">
        <v>0</v>
      </c>
      <c r="CM88" s="29">
        <v>307.28999999999996</v>
      </c>
      <c r="CN88" s="25">
        <v>0</v>
      </c>
      <c r="CO88" s="25">
        <v>0.29000000000000004</v>
      </c>
      <c r="CP88" s="25">
        <v>0</v>
      </c>
      <c r="CQ88" s="25">
        <v>0</v>
      </c>
      <c r="CR88" s="25">
        <v>5914</v>
      </c>
      <c r="CS88" s="25">
        <v>0</v>
      </c>
      <c r="CT88" s="25">
        <v>6670</v>
      </c>
      <c r="CU88" s="25">
        <v>0</v>
      </c>
      <c r="CV88" s="25">
        <v>923</v>
      </c>
      <c r="CW88" s="25">
        <v>0</v>
      </c>
      <c r="CX88" s="33">
        <v>5914</v>
      </c>
      <c r="CY88" s="33">
        <v>6670</v>
      </c>
      <c r="CZ88" s="33">
        <v>0</v>
      </c>
      <c r="DA88" s="33">
        <v>923</v>
      </c>
      <c r="DB88" s="161">
        <v>0</v>
      </c>
      <c r="DC88" s="33">
        <v>0</v>
      </c>
      <c r="DD88" s="33">
        <v>0</v>
      </c>
      <c r="DE88" s="33">
        <v>0</v>
      </c>
      <c r="DF88" s="154">
        <v>211.19999999999982</v>
      </c>
      <c r="DG88" s="154">
        <v>307.28999999999991</v>
      </c>
      <c r="DH88" s="154">
        <v>0</v>
      </c>
      <c r="DI88" s="154">
        <v>0.28999999999999998</v>
      </c>
      <c r="DJ88" s="154">
        <v>0</v>
      </c>
      <c r="DK88" s="154">
        <v>0</v>
      </c>
      <c r="DL88" s="154">
        <v>0</v>
      </c>
      <c r="DM88" s="154">
        <v>0</v>
      </c>
      <c r="DN88" s="25">
        <v>333536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X88" s="25" t="s">
        <v>423</v>
      </c>
      <c r="ED88" s="156">
        <v>43856</v>
      </c>
      <c r="EE88" s="25">
        <v>211.19999999999982</v>
      </c>
      <c r="EF88" s="25">
        <v>307.28999999999991</v>
      </c>
      <c r="EG88" s="25">
        <v>0</v>
      </c>
      <c r="EH88" s="25">
        <v>0.28999999999999998</v>
      </c>
    </row>
    <row r="89" spans="1:138" x14ac:dyDescent="0.25">
      <c r="A89" s="25" t="s">
        <v>66</v>
      </c>
      <c r="B89" s="25" t="s">
        <v>62</v>
      </c>
      <c r="C89" s="156">
        <v>43857</v>
      </c>
      <c r="D89" s="156">
        <v>43857</v>
      </c>
      <c r="E89" s="25" t="s">
        <v>126</v>
      </c>
      <c r="F89" s="25" t="s">
        <v>127</v>
      </c>
      <c r="G89" s="29">
        <v>4242.5599999999977</v>
      </c>
      <c r="H89" s="29">
        <v>424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664</v>
      </c>
      <c r="W89" s="29">
        <v>0</v>
      </c>
      <c r="X89" s="29">
        <v>0</v>
      </c>
      <c r="Y89" s="29">
        <v>33398</v>
      </c>
      <c r="Z89" s="29">
        <v>132589</v>
      </c>
      <c r="AA89" s="29">
        <v>140936</v>
      </c>
      <c r="AB89" s="29">
        <v>11803</v>
      </c>
      <c r="AC89" s="29">
        <v>3.6397691560000001E-2</v>
      </c>
      <c r="AD89" s="29">
        <v>1.72E-2</v>
      </c>
      <c r="AE89" s="29">
        <v>99.962921260000002</v>
      </c>
      <c r="AF89" s="29">
        <v>3</v>
      </c>
      <c r="AG89" s="29">
        <v>47</v>
      </c>
      <c r="AH89" s="29">
        <v>34</v>
      </c>
      <c r="AI89" s="29">
        <v>0</v>
      </c>
      <c r="AJ89" s="29">
        <v>0</v>
      </c>
      <c r="AK89" s="29">
        <v>0</v>
      </c>
      <c r="AL89" s="29">
        <v>0</v>
      </c>
      <c r="AM89" s="29">
        <v>583</v>
      </c>
      <c r="AN89" s="29">
        <v>129</v>
      </c>
      <c r="AO89" s="29">
        <v>75</v>
      </c>
      <c r="AP89" s="29">
        <v>115</v>
      </c>
      <c r="AQ89" s="29">
        <v>968</v>
      </c>
      <c r="AR89" s="29">
        <v>196</v>
      </c>
      <c r="AS89" s="29">
        <v>390</v>
      </c>
      <c r="AT89" s="29">
        <v>7344</v>
      </c>
      <c r="AU89" s="29">
        <v>5558</v>
      </c>
      <c r="AV89" s="29">
        <v>1008</v>
      </c>
      <c r="AW89" s="29">
        <v>5837</v>
      </c>
      <c r="AX89" s="29">
        <v>6057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36.950000000000003</v>
      </c>
      <c r="BW89" s="29">
        <v>0</v>
      </c>
      <c r="BX89" s="29">
        <v>0</v>
      </c>
      <c r="BY89" s="29">
        <v>245.88999999999984</v>
      </c>
      <c r="BZ89" s="29">
        <v>268.46999999999991</v>
      </c>
      <c r="CA89" s="157">
        <v>143.30999999999995</v>
      </c>
      <c r="CB89" s="157">
        <v>371.04999999999961</v>
      </c>
      <c r="CC89" s="29">
        <v>0</v>
      </c>
      <c r="CD89" s="29">
        <v>371.04999999999961</v>
      </c>
      <c r="CE89" s="29">
        <v>4178</v>
      </c>
      <c r="CF89" s="29">
        <v>0</v>
      </c>
      <c r="CG89" s="29">
        <v>8724</v>
      </c>
      <c r="CH89" s="29">
        <v>8724</v>
      </c>
      <c r="CI89" s="29">
        <v>0.36000000000000004</v>
      </c>
      <c r="CJ89" s="25">
        <v>0</v>
      </c>
      <c r="CK89" s="29">
        <v>212.15999999999994</v>
      </c>
      <c r="CL89" s="25">
        <v>0</v>
      </c>
      <c r="CM89" s="29">
        <v>301.8399999999998</v>
      </c>
      <c r="CN89" s="25">
        <v>0</v>
      </c>
      <c r="CO89" s="25">
        <v>0.36000000000000004</v>
      </c>
      <c r="CP89" s="25">
        <v>0</v>
      </c>
      <c r="CQ89" s="25">
        <v>0</v>
      </c>
      <c r="CR89" s="25">
        <v>5837</v>
      </c>
      <c r="CS89" s="25">
        <v>0</v>
      </c>
      <c r="CT89" s="25">
        <v>6057</v>
      </c>
      <c r="CU89" s="25">
        <v>0</v>
      </c>
      <c r="CV89" s="25">
        <v>1008</v>
      </c>
      <c r="CW89" s="25">
        <v>0</v>
      </c>
      <c r="CX89" s="33">
        <v>5837</v>
      </c>
      <c r="CY89" s="33">
        <v>6057</v>
      </c>
      <c r="CZ89" s="33">
        <v>0</v>
      </c>
      <c r="DA89" s="33">
        <v>1008</v>
      </c>
      <c r="DB89" s="161">
        <v>0</v>
      </c>
      <c r="DC89" s="33">
        <v>0</v>
      </c>
      <c r="DD89" s="33">
        <v>0</v>
      </c>
      <c r="DE89" s="33">
        <v>0</v>
      </c>
      <c r="DF89" s="154">
        <v>212.15999999999991</v>
      </c>
      <c r="DG89" s="154">
        <v>301.84000000000003</v>
      </c>
      <c r="DH89" s="154">
        <v>0</v>
      </c>
      <c r="DI89" s="154">
        <v>0.36</v>
      </c>
      <c r="DJ89" s="154">
        <v>0</v>
      </c>
      <c r="DK89" s="154">
        <v>0</v>
      </c>
      <c r="DL89" s="154">
        <v>0</v>
      </c>
      <c r="DM89" s="154">
        <v>0</v>
      </c>
      <c r="DN89" s="25">
        <v>318726</v>
      </c>
      <c r="DO89" s="25">
        <v>0</v>
      </c>
      <c r="DP89" s="25">
        <v>0</v>
      </c>
      <c r="DQ89" s="25">
        <v>0</v>
      </c>
      <c r="DR89" s="25">
        <v>0</v>
      </c>
      <c r="DS89" s="25">
        <v>0</v>
      </c>
      <c r="DX89" s="25" t="s">
        <v>424</v>
      </c>
      <c r="ED89" s="156">
        <v>43857</v>
      </c>
      <c r="EE89" s="25">
        <v>212.15999999999991</v>
      </c>
      <c r="EF89" s="25">
        <v>301.84000000000003</v>
      </c>
      <c r="EG89" s="25">
        <v>0</v>
      </c>
      <c r="EH89" s="25">
        <v>0.36</v>
      </c>
    </row>
    <row r="90" spans="1:138" x14ac:dyDescent="0.25">
      <c r="A90" s="25" t="s">
        <v>66</v>
      </c>
      <c r="B90" s="25" t="s">
        <v>62</v>
      </c>
      <c r="C90" s="156">
        <v>43858</v>
      </c>
      <c r="D90" s="156">
        <v>43858</v>
      </c>
      <c r="E90" s="25" t="s">
        <v>126</v>
      </c>
      <c r="F90" s="25" t="s">
        <v>127</v>
      </c>
      <c r="G90" s="29">
        <v>6939.1199999999899</v>
      </c>
      <c r="H90" s="29">
        <v>405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579</v>
      </c>
      <c r="W90" s="29">
        <v>0</v>
      </c>
      <c r="X90" s="29">
        <v>0</v>
      </c>
      <c r="Y90" s="29">
        <v>35273</v>
      </c>
      <c r="Z90" s="29">
        <v>127851</v>
      </c>
      <c r="AA90" s="29">
        <v>124198</v>
      </c>
      <c r="AB90" s="29">
        <v>11735</v>
      </c>
      <c r="AC90" s="29">
        <v>3.6397691560000001E-2</v>
      </c>
      <c r="AD90" s="29">
        <v>1.72E-2</v>
      </c>
      <c r="AE90" s="29">
        <v>99.962921260000002</v>
      </c>
      <c r="AF90" s="29">
        <v>0</v>
      </c>
      <c r="AG90" s="29">
        <v>47</v>
      </c>
      <c r="AH90" s="29">
        <v>34</v>
      </c>
      <c r="AI90" s="29">
        <v>0</v>
      </c>
      <c r="AJ90" s="29">
        <v>0</v>
      </c>
      <c r="AK90" s="29">
        <v>0</v>
      </c>
      <c r="AL90" s="29">
        <v>0</v>
      </c>
      <c r="AM90" s="29">
        <v>443</v>
      </c>
      <c r="AN90" s="29">
        <v>94</v>
      </c>
      <c r="AO90" s="29">
        <v>76</v>
      </c>
      <c r="AP90" s="29">
        <v>112</v>
      </c>
      <c r="AQ90" s="29">
        <v>954</v>
      </c>
      <c r="AR90" s="29">
        <v>194</v>
      </c>
      <c r="AS90" s="29">
        <v>521</v>
      </c>
      <c r="AT90" s="29">
        <v>7218</v>
      </c>
      <c r="AU90" s="29">
        <v>6200</v>
      </c>
      <c r="AV90" s="29">
        <v>1048</v>
      </c>
      <c r="AW90" s="29">
        <v>5190</v>
      </c>
      <c r="AX90" s="29">
        <v>7180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18.809999999999999</v>
      </c>
      <c r="BW90" s="29">
        <v>0</v>
      </c>
      <c r="BX90" s="29">
        <v>0</v>
      </c>
      <c r="BY90" s="29">
        <v>248.00999999999982</v>
      </c>
      <c r="BZ90" s="29">
        <v>274.58999999999997</v>
      </c>
      <c r="CA90" s="157">
        <v>131.49000000000004</v>
      </c>
      <c r="CB90" s="157">
        <v>391.10999999999979</v>
      </c>
      <c r="CC90" s="29">
        <v>0</v>
      </c>
      <c r="CD90" s="29">
        <v>391.10999999999979</v>
      </c>
      <c r="CE90" s="29">
        <v>4040</v>
      </c>
      <c r="CF90" s="29">
        <v>0</v>
      </c>
      <c r="CG90" s="29">
        <v>9378</v>
      </c>
      <c r="CH90" s="29">
        <v>9378</v>
      </c>
      <c r="CI90" s="29">
        <v>0.26</v>
      </c>
      <c r="CJ90" s="25">
        <v>0</v>
      </c>
      <c r="CK90" s="29">
        <v>196.48999999999995</v>
      </c>
      <c r="CL90" s="25">
        <v>0</v>
      </c>
      <c r="CM90" s="29">
        <v>325.84999999999991</v>
      </c>
      <c r="CN90" s="25">
        <v>0</v>
      </c>
      <c r="CO90" s="25">
        <v>0.26</v>
      </c>
      <c r="CP90" s="25">
        <v>0</v>
      </c>
      <c r="CQ90" s="25">
        <v>0</v>
      </c>
      <c r="CR90" s="25">
        <v>5190</v>
      </c>
      <c r="CS90" s="25">
        <v>0</v>
      </c>
      <c r="CT90" s="25">
        <v>7180</v>
      </c>
      <c r="CU90" s="25">
        <v>0</v>
      </c>
      <c r="CV90" s="25">
        <v>1048</v>
      </c>
      <c r="CW90" s="25">
        <v>0</v>
      </c>
      <c r="CX90" s="33">
        <v>5190</v>
      </c>
      <c r="CY90" s="33">
        <v>7180</v>
      </c>
      <c r="CZ90" s="33">
        <v>0</v>
      </c>
      <c r="DA90" s="33">
        <v>1048</v>
      </c>
      <c r="DB90" s="161">
        <v>0</v>
      </c>
      <c r="DC90" s="33">
        <v>0</v>
      </c>
      <c r="DD90" s="33">
        <v>0</v>
      </c>
      <c r="DE90" s="33">
        <v>0</v>
      </c>
      <c r="DF90" s="154">
        <v>196.49</v>
      </c>
      <c r="DG90" s="154">
        <v>325.84999999999991</v>
      </c>
      <c r="DH90" s="154">
        <v>0</v>
      </c>
      <c r="DI90" s="154">
        <v>0.26</v>
      </c>
      <c r="DJ90" s="154">
        <v>0</v>
      </c>
      <c r="DK90" s="154">
        <v>0</v>
      </c>
      <c r="DL90" s="154">
        <v>0</v>
      </c>
      <c r="DM90" s="154">
        <v>0</v>
      </c>
      <c r="DN90" s="25">
        <v>299057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X90" s="25" t="s">
        <v>12</v>
      </c>
      <c r="DY90" s="25" t="s">
        <v>121</v>
      </c>
      <c r="ED90" s="156">
        <v>43858</v>
      </c>
      <c r="EE90" s="25">
        <v>196.49</v>
      </c>
      <c r="EF90" s="25">
        <v>325.84999999999991</v>
      </c>
      <c r="EG90" s="25">
        <v>0</v>
      </c>
      <c r="EH90" s="25">
        <v>0.26</v>
      </c>
    </row>
    <row r="91" spans="1:138" x14ac:dyDescent="0.25">
      <c r="A91" s="25" t="s">
        <v>66</v>
      </c>
      <c r="B91" s="25" t="s">
        <v>62</v>
      </c>
      <c r="C91" s="156">
        <v>43859</v>
      </c>
      <c r="D91" s="156">
        <v>43859</v>
      </c>
      <c r="E91" s="25" t="s">
        <v>126</v>
      </c>
      <c r="F91" s="25" t="s">
        <v>127</v>
      </c>
      <c r="G91" s="29">
        <v>6156.2799999999934</v>
      </c>
      <c r="H91" s="29">
        <v>509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457</v>
      </c>
      <c r="W91" s="29">
        <v>0</v>
      </c>
      <c r="X91" s="29">
        <v>0</v>
      </c>
      <c r="Y91" s="29">
        <v>34843</v>
      </c>
      <c r="Z91" s="29">
        <v>126379</v>
      </c>
      <c r="AA91" s="29">
        <v>107542</v>
      </c>
      <c r="AB91" s="29">
        <v>11464</v>
      </c>
      <c r="AC91" s="29">
        <v>3.6397691560000001E-2</v>
      </c>
      <c r="AD91" s="29">
        <v>1.72E-2</v>
      </c>
      <c r="AE91" s="29">
        <v>99.962921260000002</v>
      </c>
      <c r="AF91" s="29">
        <v>0</v>
      </c>
      <c r="AG91" s="29">
        <v>47</v>
      </c>
      <c r="AH91" s="29">
        <v>34</v>
      </c>
      <c r="AI91" s="29">
        <v>0</v>
      </c>
      <c r="AJ91" s="29">
        <v>0</v>
      </c>
      <c r="AK91" s="29">
        <v>0</v>
      </c>
      <c r="AL91" s="29">
        <v>0</v>
      </c>
      <c r="AM91" s="29">
        <v>494</v>
      </c>
      <c r="AN91" s="29">
        <v>108</v>
      </c>
      <c r="AO91" s="29">
        <v>74</v>
      </c>
      <c r="AP91" s="29">
        <v>121</v>
      </c>
      <c r="AQ91" s="29">
        <v>717</v>
      </c>
      <c r="AR91" s="29">
        <v>144</v>
      </c>
      <c r="AS91" s="29">
        <v>519</v>
      </c>
      <c r="AT91" s="29">
        <v>7080</v>
      </c>
      <c r="AU91" s="29">
        <v>5692</v>
      </c>
      <c r="AV91" s="29">
        <v>756</v>
      </c>
      <c r="AW91" s="29">
        <v>5411</v>
      </c>
      <c r="AX91" s="29">
        <v>6605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12.91</v>
      </c>
      <c r="BW91" s="29">
        <v>0</v>
      </c>
      <c r="BX91" s="29">
        <v>0</v>
      </c>
      <c r="BY91" s="29">
        <v>217.2199999999998</v>
      </c>
      <c r="BZ91" s="29">
        <v>262.12999999999988</v>
      </c>
      <c r="CA91" s="157">
        <v>102.25999999999992</v>
      </c>
      <c r="CB91" s="157">
        <v>377.08999999999963</v>
      </c>
      <c r="CC91" s="29">
        <v>0</v>
      </c>
      <c r="CD91" s="29">
        <v>377.08999999999963</v>
      </c>
      <c r="CE91" s="29">
        <v>4275</v>
      </c>
      <c r="CF91" s="29">
        <v>0</v>
      </c>
      <c r="CG91" s="29">
        <v>8497</v>
      </c>
      <c r="CH91" s="29">
        <v>8497</v>
      </c>
      <c r="CI91" s="29">
        <v>0.18</v>
      </c>
      <c r="CJ91" s="25">
        <v>0</v>
      </c>
      <c r="CK91" s="29">
        <v>184.27999999999986</v>
      </c>
      <c r="CL91" s="25">
        <v>0</v>
      </c>
      <c r="CM91" s="29">
        <v>294.88999999999976</v>
      </c>
      <c r="CN91" s="25">
        <v>0</v>
      </c>
      <c r="CO91" s="25">
        <v>0.18</v>
      </c>
      <c r="CP91" s="25">
        <v>0</v>
      </c>
      <c r="CQ91" s="25">
        <v>0</v>
      </c>
      <c r="CR91" s="25">
        <v>5411</v>
      </c>
      <c r="CS91" s="25">
        <v>0</v>
      </c>
      <c r="CT91" s="25">
        <v>6605</v>
      </c>
      <c r="CU91" s="25">
        <v>0</v>
      </c>
      <c r="CV91" s="25">
        <v>756</v>
      </c>
      <c r="CW91" s="25">
        <v>0</v>
      </c>
      <c r="CX91" s="33">
        <v>5411</v>
      </c>
      <c r="CY91" s="33">
        <v>6605</v>
      </c>
      <c r="CZ91" s="33">
        <v>0</v>
      </c>
      <c r="DA91" s="33">
        <v>756</v>
      </c>
      <c r="DB91" s="161">
        <v>0</v>
      </c>
      <c r="DC91" s="33">
        <v>0</v>
      </c>
      <c r="DD91" s="33">
        <v>0</v>
      </c>
      <c r="DE91" s="33">
        <v>0</v>
      </c>
      <c r="DF91" s="154">
        <v>184.27999999999992</v>
      </c>
      <c r="DG91" s="154">
        <v>294.8899999999997</v>
      </c>
      <c r="DH91" s="154">
        <v>0</v>
      </c>
      <c r="DI91" s="154">
        <v>0.18</v>
      </c>
      <c r="DJ91" s="154">
        <v>0</v>
      </c>
      <c r="DK91" s="154">
        <v>0</v>
      </c>
      <c r="DL91" s="154">
        <v>0</v>
      </c>
      <c r="DM91" s="154">
        <v>0</v>
      </c>
      <c r="DN91" s="25">
        <v>280228</v>
      </c>
      <c r="DO91" s="25">
        <v>0</v>
      </c>
      <c r="DP91" s="25">
        <v>0</v>
      </c>
      <c r="DQ91" s="25">
        <v>0</v>
      </c>
      <c r="DR91" s="25">
        <v>0</v>
      </c>
      <c r="DS91" s="25">
        <v>0</v>
      </c>
      <c r="DX91" s="25" t="s">
        <v>413</v>
      </c>
      <c r="DY91" s="25" t="s">
        <v>420</v>
      </c>
      <c r="ED91" s="156">
        <v>43859</v>
      </c>
      <c r="EE91" s="25">
        <v>184.27999999999992</v>
      </c>
      <c r="EF91" s="25">
        <v>294.8899999999997</v>
      </c>
      <c r="EG91" s="25">
        <v>0</v>
      </c>
      <c r="EH91" s="25">
        <v>0.18</v>
      </c>
    </row>
    <row r="92" spans="1:138" x14ac:dyDescent="0.25">
      <c r="A92" s="25" t="s">
        <v>66</v>
      </c>
      <c r="B92" s="25" t="s">
        <v>62</v>
      </c>
      <c r="C92" s="156">
        <v>43860</v>
      </c>
      <c r="D92" s="156">
        <v>43860</v>
      </c>
      <c r="E92" s="25" t="s">
        <v>126</v>
      </c>
      <c r="F92" s="25" t="s">
        <v>127</v>
      </c>
      <c r="G92" s="29">
        <v>7427.9599999999946</v>
      </c>
      <c r="H92" s="29">
        <v>451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626</v>
      </c>
      <c r="W92" s="29">
        <v>0</v>
      </c>
      <c r="X92" s="29">
        <v>0</v>
      </c>
      <c r="Y92" s="29">
        <v>35747</v>
      </c>
      <c r="Z92" s="29">
        <v>190600</v>
      </c>
      <c r="AA92" s="29">
        <v>112084</v>
      </c>
      <c r="AB92" s="29">
        <v>12594</v>
      </c>
      <c r="AC92" s="29">
        <v>3.6397691560000001E-2</v>
      </c>
      <c r="AD92" s="29">
        <v>1.72E-2</v>
      </c>
      <c r="AE92" s="29">
        <v>99.962921260000002</v>
      </c>
      <c r="AF92" s="29">
        <v>0</v>
      </c>
      <c r="AG92" s="29">
        <v>47</v>
      </c>
      <c r="AH92" s="29">
        <v>34</v>
      </c>
      <c r="AI92" s="29">
        <v>0</v>
      </c>
      <c r="AJ92" s="29">
        <v>0</v>
      </c>
      <c r="AK92" s="29">
        <v>0</v>
      </c>
      <c r="AL92" s="29">
        <v>0</v>
      </c>
      <c r="AM92" s="29">
        <v>477</v>
      </c>
      <c r="AN92" s="29">
        <v>104</v>
      </c>
      <c r="AO92" s="29">
        <v>72</v>
      </c>
      <c r="AP92" s="29">
        <v>123</v>
      </c>
      <c r="AQ92" s="29">
        <v>1016</v>
      </c>
      <c r="AR92" s="29">
        <v>200</v>
      </c>
      <c r="AS92" s="29">
        <v>521</v>
      </c>
      <c r="AT92" s="29">
        <v>5218</v>
      </c>
      <c r="AU92" s="29">
        <v>3923</v>
      </c>
      <c r="AV92" s="29">
        <v>759</v>
      </c>
      <c r="AW92" s="29">
        <v>3530</v>
      </c>
      <c r="AX92" s="29">
        <v>4852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  <c r="BR92" s="29">
        <v>0</v>
      </c>
      <c r="BS92" s="29">
        <v>0</v>
      </c>
      <c r="BT92" s="29">
        <v>0</v>
      </c>
      <c r="BU92" s="29">
        <v>0</v>
      </c>
      <c r="BV92" s="29">
        <v>13.66</v>
      </c>
      <c r="BW92" s="29">
        <v>0</v>
      </c>
      <c r="BX92" s="29">
        <v>0</v>
      </c>
      <c r="BY92" s="29">
        <v>174.90999999999991</v>
      </c>
      <c r="BZ92" s="29">
        <v>181.5</v>
      </c>
      <c r="CA92" s="157">
        <v>92.069999999999936</v>
      </c>
      <c r="CB92" s="157">
        <v>264.33999999999992</v>
      </c>
      <c r="CC92" s="29">
        <v>0</v>
      </c>
      <c r="CD92" s="29">
        <v>264.33999999999992</v>
      </c>
      <c r="CE92" s="29">
        <v>3281</v>
      </c>
      <c r="CF92" s="29">
        <v>0</v>
      </c>
      <c r="CG92" s="29">
        <v>5860</v>
      </c>
      <c r="CH92" s="29">
        <v>5860</v>
      </c>
      <c r="CI92" s="29">
        <v>0.16999999999999996</v>
      </c>
      <c r="CJ92" s="25">
        <v>0</v>
      </c>
      <c r="CK92" s="29">
        <v>131.85999999999987</v>
      </c>
      <c r="CL92" s="25">
        <v>0</v>
      </c>
      <c r="CM92" s="29">
        <v>224.38</v>
      </c>
      <c r="CN92" s="25">
        <v>0</v>
      </c>
      <c r="CO92" s="25">
        <v>0.16999999999999996</v>
      </c>
      <c r="CP92" s="25">
        <v>0</v>
      </c>
      <c r="CQ92" s="25">
        <v>0</v>
      </c>
      <c r="CR92" s="25">
        <v>3530</v>
      </c>
      <c r="CS92" s="25">
        <v>0</v>
      </c>
      <c r="CT92" s="25">
        <v>4852</v>
      </c>
      <c r="CU92" s="25">
        <v>0</v>
      </c>
      <c r="CV92" s="25">
        <v>759</v>
      </c>
      <c r="CW92" s="25">
        <v>0</v>
      </c>
      <c r="CX92" s="33">
        <v>3530</v>
      </c>
      <c r="CY92" s="33">
        <v>4852</v>
      </c>
      <c r="CZ92" s="33">
        <v>0</v>
      </c>
      <c r="DA92" s="33">
        <v>759</v>
      </c>
      <c r="DB92" s="161">
        <v>0</v>
      </c>
      <c r="DC92" s="33">
        <v>0</v>
      </c>
      <c r="DD92" s="33">
        <v>0</v>
      </c>
      <c r="DE92" s="33">
        <v>0</v>
      </c>
      <c r="DF92" s="154">
        <v>131.8599999999999</v>
      </c>
      <c r="DG92" s="154">
        <v>224.37999999999988</v>
      </c>
      <c r="DH92" s="154">
        <v>0</v>
      </c>
      <c r="DI92" s="154">
        <v>0.16999999999999998</v>
      </c>
      <c r="DJ92" s="154">
        <v>0</v>
      </c>
      <c r="DK92" s="154">
        <v>0</v>
      </c>
      <c r="DL92" s="154">
        <v>0</v>
      </c>
      <c r="DM92" s="154">
        <v>0</v>
      </c>
      <c r="DN92" s="25">
        <v>351025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X92" s="25" t="s">
        <v>414</v>
      </c>
      <c r="DY92" s="25" t="s">
        <v>425</v>
      </c>
      <c r="ED92" s="156">
        <v>43860</v>
      </c>
      <c r="EE92" s="25">
        <v>131.8599999999999</v>
      </c>
      <c r="EF92" s="25">
        <v>224.37999999999988</v>
      </c>
      <c r="EG92" s="25">
        <v>0</v>
      </c>
      <c r="EH92" s="25">
        <v>0.16999999999999998</v>
      </c>
    </row>
    <row r="93" spans="1:138" x14ac:dyDescent="0.25">
      <c r="A93" s="25" t="s">
        <v>66</v>
      </c>
      <c r="B93" s="25" t="s">
        <v>62</v>
      </c>
      <c r="C93" s="156">
        <v>43861</v>
      </c>
      <c r="D93" s="156">
        <v>43861</v>
      </c>
      <c r="E93" s="25" t="s">
        <v>126</v>
      </c>
      <c r="F93" s="25" t="s">
        <v>127</v>
      </c>
      <c r="G93" s="29">
        <v>8939.5099999999929</v>
      </c>
      <c r="H93" s="29">
        <v>479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743</v>
      </c>
      <c r="W93" s="29">
        <v>0</v>
      </c>
      <c r="X93" s="29">
        <v>0</v>
      </c>
      <c r="Y93" s="29">
        <v>41012</v>
      </c>
      <c r="Z93" s="29">
        <v>197504</v>
      </c>
      <c r="AA93" s="29">
        <v>129608</v>
      </c>
      <c r="AB93" s="29">
        <v>14548</v>
      </c>
      <c r="AC93" s="29">
        <v>3.6397691560000001E-2</v>
      </c>
      <c r="AD93" s="29">
        <v>1.72E-2</v>
      </c>
      <c r="AE93" s="29">
        <v>99.962921260000002</v>
      </c>
      <c r="AF93" s="29">
        <v>1</v>
      </c>
      <c r="AG93" s="29">
        <v>47</v>
      </c>
      <c r="AH93" s="29">
        <v>34</v>
      </c>
      <c r="AI93" s="29">
        <v>0</v>
      </c>
      <c r="AJ93" s="29">
        <v>0</v>
      </c>
      <c r="AK93" s="29">
        <v>0</v>
      </c>
      <c r="AL93" s="29">
        <v>0</v>
      </c>
      <c r="AM93" s="29">
        <v>511</v>
      </c>
      <c r="AN93" s="29">
        <v>111</v>
      </c>
      <c r="AO93" s="29">
        <v>51</v>
      </c>
      <c r="AP93" s="29">
        <v>130</v>
      </c>
      <c r="AQ93" s="29">
        <v>996</v>
      </c>
      <c r="AR93" s="29">
        <v>205</v>
      </c>
      <c r="AS93" s="29">
        <v>405</v>
      </c>
      <c r="AT93" s="29">
        <v>4545</v>
      </c>
      <c r="AU93" s="29">
        <v>3879</v>
      </c>
      <c r="AV93" s="29">
        <v>606</v>
      </c>
      <c r="AW93" s="29">
        <v>3229</v>
      </c>
      <c r="AX93" s="29">
        <v>4589</v>
      </c>
      <c r="AY93" s="29">
        <v>1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26.04</v>
      </c>
      <c r="BW93" s="29">
        <v>0</v>
      </c>
      <c r="BX93" s="29">
        <v>0</v>
      </c>
      <c r="BY93" s="29">
        <v>142.52999999999986</v>
      </c>
      <c r="BZ93" s="29">
        <v>235.31999999999996</v>
      </c>
      <c r="CA93" s="157">
        <v>85.079999999999941</v>
      </c>
      <c r="CB93" s="157">
        <v>292.76999999999992</v>
      </c>
      <c r="CC93" s="29">
        <v>0</v>
      </c>
      <c r="CD93" s="29">
        <v>292.76999999999992</v>
      </c>
      <c r="CE93" s="29">
        <v>2710</v>
      </c>
      <c r="CF93" s="29">
        <v>0</v>
      </c>
      <c r="CG93" s="29">
        <v>5714</v>
      </c>
      <c r="CH93" s="29">
        <v>5714</v>
      </c>
      <c r="CI93" s="29">
        <v>0.15000000000000002</v>
      </c>
      <c r="CJ93" s="25">
        <v>0</v>
      </c>
      <c r="CK93" s="29">
        <v>151.70999999999992</v>
      </c>
      <c r="CL93" s="25">
        <v>0</v>
      </c>
      <c r="CM93" s="29">
        <v>225.9899999999999</v>
      </c>
      <c r="CN93" s="25">
        <v>0</v>
      </c>
      <c r="CO93" s="25">
        <v>0.15000000000000002</v>
      </c>
      <c r="CP93" s="25">
        <v>0</v>
      </c>
      <c r="CQ93" s="25">
        <v>0</v>
      </c>
      <c r="CR93" s="25">
        <v>3229</v>
      </c>
      <c r="CS93" s="25">
        <v>0</v>
      </c>
      <c r="CT93" s="25">
        <v>4589</v>
      </c>
      <c r="CU93" s="25">
        <v>0</v>
      </c>
      <c r="CV93" s="25">
        <v>606</v>
      </c>
      <c r="CW93" s="25">
        <v>0</v>
      </c>
      <c r="CX93" s="33">
        <v>3229</v>
      </c>
      <c r="CY93" s="33">
        <v>4589</v>
      </c>
      <c r="CZ93" s="33">
        <v>0</v>
      </c>
      <c r="DA93" s="33">
        <v>606</v>
      </c>
      <c r="DB93" s="161">
        <v>0</v>
      </c>
      <c r="DC93" s="33">
        <v>0</v>
      </c>
      <c r="DD93" s="33">
        <v>0</v>
      </c>
      <c r="DE93" s="33">
        <v>0</v>
      </c>
      <c r="DF93" s="154">
        <v>151.70999999999987</v>
      </c>
      <c r="DG93" s="154">
        <v>225.99000000000004</v>
      </c>
      <c r="DH93" s="154">
        <v>0</v>
      </c>
      <c r="DI93" s="154">
        <v>0.15000000000000002</v>
      </c>
      <c r="DJ93" s="154">
        <v>0</v>
      </c>
      <c r="DK93" s="154">
        <v>0</v>
      </c>
      <c r="DL93" s="154">
        <v>0</v>
      </c>
      <c r="DM93" s="154">
        <v>0</v>
      </c>
      <c r="DN93" s="25">
        <v>382672</v>
      </c>
      <c r="DO93" s="25">
        <v>0</v>
      </c>
      <c r="DP93" s="25">
        <v>0</v>
      </c>
      <c r="DQ93" s="25">
        <v>0</v>
      </c>
      <c r="DR93" s="25">
        <v>0</v>
      </c>
      <c r="DS93" s="25">
        <v>0</v>
      </c>
      <c r="DX93" s="25" t="s">
        <v>7</v>
      </c>
      <c r="DY93" s="25" t="s">
        <v>122</v>
      </c>
      <c r="ED93" s="156">
        <v>43861</v>
      </c>
      <c r="EE93" s="25">
        <v>151.70999999999987</v>
      </c>
      <c r="EF93" s="25">
        <v>225.99000000000004</v>
      </c>
      <c r="EG93" s="25">
        <v>0</v>
      </c>
      <c r="EH93" s="25">
        <v>0.15000000000000002</v>
      </c>
    </row>
    <row r="94" spans="1:138" x14ac:dyDescent="0.25">
      <c r="A94" s="25" t="s">
        <v>66</v>
      </c>
      <c r="B94" s="25" t="s">
        <v>62</v>
      </c>
      <c r="C94" s="156">
        <v>43862</v>
      </c>
      <c r="D94" s="156">
        <v>43862</v>
      </c>
      <c r="E94" s="25" t="s">
        <v>126</v>
      </c>
      <c r="F94" s="25" t="s">
        <v>127</v>
      </c>
      <c r="G94" s="29">
        <v>7128.7599999999902</v>
      </c>
      <c r="H94" s="29">
        <v>607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1036</v>
      </c>
      <c r="W94" s="29">
        <v>0</v>
      </c>
      <c r="X94" s="29">
        <v>0</v>
      </c>
      <c r="Y94" s="29">
        <v>44506</v>
      </c>
      <c r="Z94" s="29">
        <v>158762</v>
      </c>
      <c r="AA94" s="29">
        <v>113224</v>
      </c>
      <c r="AB94" s="29">
        <v>0</v>
      </c>
      <c r="AC94" s="29">
        <v>3.5492656920000004E-2</v>
      </c>
      <c r="AD94" s="29">
        <v>1.6200000000000003E-2</v>
      </c>
      <c r="AE94" s="29">
        <v>99.981885919999996</v>
      </c>
      <c r="AF94" s="29">
        <v>1</v>
      </c>
      <c r="AG94" s="29">
        <v>47</v>
      </c>
      <c r="AH94" s="29">
        <v>34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130</v>
      </c>
      <c r="AQ94" s="29">
        <v>1120</v>
      </c>
      <c r="AR94" s="29">
        <v>229</v>
      </c>
      <c r="AS94" s="29">
        <v>520</v>
      </c>
      <c r="AT94" s="29">
        <v>4397</v>
      </c>
      <c r="AU94" s="29">
        <v>3757</v>
      </c>
      <c r="AV94" s="29">
        <v>743</v>
      </c>
      <c r="AW94" s="29">
        <v>3569</v>
      </c>
      <c r="AX94" s="29">
        <v>3842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0</v>
      </c>
      <c r="BT94" s="29">
        <v>0</v>
      </c>
      <c r="BU94" s="29">
        <v>0</v>
      </c>
      <c r="BV94" s="29">
        <v>41.23</v>
      </c>
      <c r="BW94" s="29">
        <v>0</v>
      </c>
      <c r="BX94" s="29">
        <v>0</v>
      </c>
      <c r="BY94" s="29">
        <v>150.00999999999996</v>
      </c>
      <c r="BZ94" s="29">
        <v>217.72999999999988</v>
      </c>
      <c r="CA94" s="157">
        <v>61.159999999999947</v>
      </c>
      <c r="CB94" s="157">
        <v>306.57999999999981</v>
      </c>
      <c r="CC94" s="29">
        <v>0</v>
      </c>
      <c r="CD94" s="29">
        <v>306.57999999999981</v>
      </c>
      <c r="CE94" s="29">
        <v>2170</v>
      </c>
      <c r="CF94" s="29">
        <v>0</v>
      </c>
      <c r="CG94" s="29">
        <v>5984</v>
      </c>
      <c r="CH94" s="29">
        <v>5984</v>
      </c>
      <c r="CI94" s="29">
        <v>0.16</v>
      </c>
      <c r="CJ94" s="25">
        <v>0</v>
      </c>
      <c r="CK94" s="29">
        <v>140.3299999999999</v>
      </c>
      <c r="CL94" s="25">
        <v>0</v>
      </c>
      <c r="CM94" s="29">
        <v>227.24999999999989</v>
      </c>
      <c r="CN94" s="25">
        <v>0</v>
      </c>
      <c r="CO94" s="25">
        <v>0.16</v>
      </c>
      <c r="CP94" s="25">
        <v>0</v>
      </c>
      <c r="CQ94" s="25">
        <v>0</v>
      </c>
      <c r="CR94" s="25">
        <v>3569</v>
      </c>
      <c r="CS94" s="25">
        <v>0</v>
      </c>
      <c r="CT94" s="25">
        <v>3842</v>
      </c>
      <c r="CU94" s="25">
        <v>0</v>
      </c>
      <c r="CV94" s="25">
        <v>743</v>
      </c>
      <c r="CW94" s="25">
        <v>0</v>
      </c>
      <c r="CX94" s="33">
        <v>3569</v>
      </c>
      <c r="CY94" s="33">
        <v>3842</v>
      </c>
      <c r="CZ94" s="33">
        <v>0</v>
      </c>
      <c r="DA94" s="33">
        <v>743</v>
      </c>
      <c r="DB94" s="161">
        <v>0</v>
      </c>
      <c r="DC94" s="33">
        <v>0</v>
      </c>
      <c r="DD94" s="33">
        <v>0</v>
      </c>
      <c r="DE94" s="33">
        <v>0</v>
      </c>
      <c r="DF94" s="154">
        <v>140.3299999999999</v>
      </c>
      <c r="DG94" s="154">
        <v>227.24999999999994</v>
      </c>
      <c r="DH94" s="154">
        <v>0</v>
      </c>
      <c r="DI94" s="154">
        <v>0.15999999999999998</v>
      </c>
      <c r="DJ94" s="154">
        <v>0</v>
      </c>
      <c r="DK94" s="154">
        <v>0</v>
      </c>
      <c r="DL94" s="154">
        <v>0</v>
      </c>
      <c r="DM94" s="154">
        <v>0</v>
      </c>
      <c r="DN94" s="25">
        <v>316492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X94" s="25" t="s">
        <v>415</v>
      </c>
      <c r="DY94" s="25" t="s">
        <v>422</v>
      </c>
      <c r="ED94" s="156">
        <v>43862</v>
      </c>
      <c r="EE94" s="25">
        <v>140.3299999999999</v>
      </c>
      <c r="EF94" s="25">
        <v>227.24999999999994</v>
      </c>
      <c r="EG94" s="25">
        <v>0</v>
      </c>
      <c r="EH94" s="25">
        <v>0.15999999999999998</v>
      </c>
    </row>
    <row r="95" spans="1:138" x14ac:dyDescent="0.25">
      <c r="A95" s="25" t="s">
        <v>66</v>
      </c>
      <c r="B95" s="25" t="s">
        <v>62</v>
      </c>
      <c r="C95" s="156">
        <v>43863</v>
      </c>
      <c r="D95" s="156">
        <v>43863</v>
      </c>
      <c r="E95" s="25" t="s">
        <v>126</v>
      </c>
      <c r="F95" s="25" t="s">
        <v>127</v>
      </c>
      <c r="G95" s="29">
        <v>7305.799999999992</v>
      </c>
      <c r="H95" s="29">
        <v>599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1351</v>
      </c>
      <c r="W95" s="29">
        <v>0</v>
      </c>
      <c r="X95" s="29">
        <v>0</v>
      </c>
      <c r="Y95" s="29">
        <v>37873</v>
      </c>
      <c r="Z95" s="29">
        <v>135236</v>
      </c>
      <c r="AA95" s="29">
        <v>109176</v>
      </c>
      <c r="AB95" s="29">
        <v>15361</v>
      </c>
      <c r="AC95" s="29">
        <v>3.5492656920000004E-2</v>
      </c>
      <c r="AD95" s="29">
        <v>1.6200000000000003E-2</v>
      </c>
      <c r="AE95" s="29">
        <v>99.981885919999996</v>
      </c>
      <c r="AF95" s="29">
        <v>1</v>
      </c>
      <c r="AG95" s="29">
        <v>60</v>
      </c>
      <c r="AH95" s="29">
        <v>34</v>
      </c>
      <c r="AI95" s="29">
        <v>0</v>
      </c>
      <c r="AJ95" s="29">
        <v>0</v>
      </c>
      <c r="AK95" s="29">
        <v>0</v>
      </c>
      <c r="AL95" s="29">
        <v>0</v>
      </c>
      <c r="AM95" s="29">
        <v>618</v>
      </c>
      <c r="AN95" s="29">
        <v>134</v>
      </c>
      <c r="AO95" s="29">
        <v>45</v>
      </c>
      <c r="AP95" s="29">
        <v>119</v>
      </c>
      <c r="AQ95" s="29">
        <v>943</v>
      </c>
      <c r="AR95" s="29">
        <v>193</v>
      </c>
      <c r="AS95" s="29">
        <v>543</v>
      </c>
      <c r="AT95" s="29">
        <v>4678</v>
      </c>
      <c r="AU95" s="29">
        <v>4364</v>
      </c>
      <c r="AV95" s="29">
        <v>884</v>
      </c>
      <c r="AW95" s="29">
        <v>3704</v>
      </c>
      <c r="AX95" s="29">
        <v>4454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38.1</v>
      </c>
      <c r="BW95" s="29">
        <v>0</v>
      </c>
      <c r="BX95" s="29">
        <v>0</v>
      </c>
      <c r="BY95" s="29">
        <v>140.53999999999994</v>
      </c>
      <c r="BZ95" s="29">
        <v>230.5199999999999</v>
      </c>
      <c r="CA95" s="157">
        <v>69.739999999999952</v>
      </c>
      <c r="CB95" s="157">
        <v>301.31999999999977</v>
      </c>
      <c r="CC95" s="29">
        <v>0</v>
      </c>
      <c r="CD95" s="29">
        <v>301.31999999999977</v>
      </c>
      <c r="CE95" s="29">
        <v>2220</v>
      </c>
      <c r="CF95" s="29">
        <v>0</v>
      </c>
      <c r="CG95" s="29">
        <v>6822</v>
      </c>
      <c r="CH95" s="29">
        <v>6822</v>
      </c>
      <c r="CI95" s="29">
        <v>0.18</v>
      </c>
      <c r="CJ95" s="25">
        <v>0</v>
      </c>
      <c r="CK95" s="29">
        <v>144.62999999999991</v>
      </c>
      <c r="CL95" s="25">
        <v>0</v>
      </c>
      <c r="CM95" s="29">
        <v>226.24999999999997</v>
      </c>
      <c r="CN95" s="25">
        <v>0</v>
      </c>
      <c r="CO95" s="25">
        <v>0.18</v>
      </c>
      <c r="CP95" s="25">
        <v>0</v>
      </c>
      <c r="CQ95" s="25">
        <v>0</v>
      </c>
      <c r="CR95" s="25">
        <v>3704</v>
      </c>
      <c r="CS95" s="25">
        <v>0</v>
      </c>
      <c r="CT95" s="25">
        <v>4454</v>
      </c>
      <c r="CU95" s="25">
        <v>0</v>
      </c>
      <c r="CV95" s="25">
        <v>884</v>
      </c>
      <c r="CW95" s="25">
        <v>0</v>
      </c>
      <c r="CX95" s="33">
        <v>3704</v>
      </c>
      <c r="CY95" s="33">
        <v>4454</v>
      </c>
      <c r="CZ95" s="33">
        <v>0</v>
      </c>
      <c r="DA95" s="33">
        <v>884</v>
      </c>
      <c r="DB95" s="161">
        <v>0</v>
      </c>
      <c r="DC95" s="33">
        <v>0</v>
      </c>
      <c r="DD95" s="33">
        <v>0</v>
      </c>
      <c r="DE95" s="33">
        <v>0</v>
      </c>
      <c r="DF95" s="154">
        <v>144.62999999999988</v>
      </c>
      <c r="DG95" s="154">
        <v>226.24999999999989</v>
      </c>
      <c r="DH95" s="154">
        <v>0</v>
      </c>
      <c r="DI95" s="154">
        <v>0.18</v>
      </c>
      <c r="DJ95" s="154">
        <v>0</v>
      </c>
      <c r="DK95" s="154">
        <v>0</v>
      </c>
      <c r="DL95" s="154">
        <v>0</v>
      </c>
      <c r="DM95" s="154">
        <v>0</v>
      </c>
      <c r="DN95" s="25">
        <v>297646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X95" s="25" t="s">
        <v>416</v>
      </c>
      <c r="DY95" s="25" t="s">
        <v>423</v>
      </c>
      <c r="ED95" s="156">
        <v>43863</v>
      </c>
      <c r="EE95" s="25">
        <v>144.62999999999988</v>
      </c>
      <c r="EF95" s="25">
        <v>226.24999999999989</v>
      </c>
      <c r="EG95" s="25">
        <v>0</v>
      </c>
      <c r="EH95" s="25">
        <v>0.18</v>
      </c>
    </row>
    <row r="96" spans="1:138" x14ac:dyDescent="0.25">
      <c r="A96" s="25" t="s">
        <v>66</v>
      </c>
      <c r="B96" s="25" t="s">
        <v>62</v>
      </c>
      <c r="C96" s="156">
        <v>43864</v>
      </c>
      <c r="D96" s="156">
        <v>43864</v>
      </c>
      <c r="E96" s="25" t="s">
        <v>126</v>
      </c>
      <c r="F96" s="25" t="s">
        <v>127</v>
      </c>
      <c r="G96" s="29">
        <v>7749.0499999999902</v>
      </c>
      <c r="H96" s="29">
        <v>575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1233</v>
      </c>
      <c r="W96" s="29">
        <v>0</v>
      </c>
      <c r="X96" s="29">
        <v>0</v>
      </c>
      <c r="Y96" s="29">
        <v>33218</v>
      </c>
      <c r="Z96" s="29">
        <v>136650</v>
      </c>
      <c r="AA96" s="29">
        <v>139473</v>
      </c>
      <c r="AB96" s="29">
        <v>13057</v>
      </c>
      <c r="AC96" s="29">
        <v>3.5492656920000004E-2</v>
      </c>
      <c r="AD96" s="29">
        <v>1.6200000000000003E-2</v>
      </c>
      <c r="AE96" s="29">
        <v>99.981885919999996</v>
      </c>
      <c r="AF96" s="29">
        <v>3</v>
      </c>
      <c r="AG96" s="29">
        <v>60</v>
      </c>
      <c r="AH96" s="29">
        <v>34</v>
      </c>
      <c r="AI96" s="29">
        <v>0</v>
      </c>
      <c r="AJ96" s="29">
        <v>0</v>
      </c>
      <c r="AK96" s="29">
        <v>0</v>
      </c>
      <c r="AL96" s="29">
        <v>0</v>
      </c>
      <c r="AM96" s="29">
        <v>658</v>
      </c>
      <c r="AN96" s="29">
        <v>142</v>
      </c>
      <c r="AO96" s="29">
        <v>74</v>
      </c>
      <c r="AP96" s="29">
        <v>110</v>
      </c>
      <c r="AQ96" s="29">
        <v>586</v>
      </c>
      <c r="AR96" s="29">
        <v>117</v>
      </c>
      <c r="AS96" s="29">
        <v>352</v>
      </c>
      <c r="AT96" s="29">
        <v>5943</v>
      </c>
      <c r="AU96" s="29">
        <v>5482</v>
      </c>
      <c r="AV96" s="29">
        <v>793</v>
      </c>
      <c r="AW96" s="29">
        <v>4946</v>
      </c>
      <c r="AX96" s="29">
        <v>5686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30.09</v>
      </c>
      <c r="BW96" s="29">
        <v>0</v>
      </c>
      <c r="BX96" s="29">
        <v>0</v>
      </c>
      <c r="BY96" s="29">
        <v>177.88999999999996</v>
      </c>
      <c r="BZ96" s="29">
        <v>277.12999999999988</v>
      </c>
      <c r="CA96" s="157">
        <v>79.989999999999938</v>
      </c>
      <c r="CB96" s="157">
        <v>375.02999999999986</v>
      </c>
      <c r="CC96" s="29">
        <v>0</v>
      </c>
      <c r="CD96" s="29">
        <v>375.02999999999986</v>
      </c>
      <c r="CE96" s="29">
        <v>2934</v>
      </c>
      <c r="CF96" s="29">
        <v>0</v>
      </c>
      <c r="CG96" s="29">
        <v>8491</v>
      </c>
      <c r="CH96" s="29">
        <v>8491</v>
      </c>
      <c r="CI96" s="29">
        <v>0.13</v>
      </c>
      <c r="CJ96" s="25">
        <v>0</v>
      </c>
      <c r="CK96" s="29">
        <v>162.04999999999984</v>
      </c>
      <c r="CL96" s="25">
        <v>0</v>
      </c>
      <c r="CM96" s="29">
        <v>292.83999999999997</v>
      </c>
      <c r="CN96" s="25">
        <v>0</v>
      </c>
      <c r="CO96" s="25">
        <v>0.13</v>
      </c>
      <c r="CP96" s="25">
        <v>0</v>
      </c>
      <c r="CQ96" s="25">
        <v>0</v>
      </c>
      <c r="CR96" s="25">
        <v>4946</v>
      </c>
      <c r="CS96" s="25">
        <v>0</v>
      </c>
      <c r="CT96" s="25">
        <v>5686</v>
      </c>
      <c r="CU96" s="25">
        <v>0</v>
      </c>
      <c r="CV96" s="25">
        <v>793</v>
      </c>
      <c r="CW96" s="25">
        <v>0</v>
      </c>
      <c r="CX96" s="33">
        <v>4946</v>
      </c>
      <c r="CY96" s="33">
        <v>5686</v>
      </c>
      <c r="CZ96" s="33">
        <v>0</v>
      </c>
      <c r="DA96" s="33">
        <v>793</v>
      </c>
      <c r="DB96" s="161">
        <v>0</v>
      </c>
      <c r="DC96" s="33">
        <v>0</v>
      </c>
      <c r="DD96" s="33">
        <v>0</v>
      </c>
      <c r="DE96" s="33">
        <v>0</v>
      </c>
      <c r="DF96" s="154">
        <v>162.04999999999981</v>
      </c>
      <c r="DG96" s="154">
        <v>292.83999999999986</v>
      </c>
      <c r="DH96" s="154">
        <v>0</v>
      </c>
      <c r="DI96" s="154">
        <v>0.13</v>
      </c>
      <c r="DJ96" s="154">
        <v>0</v>
      </c>
      <c r="DK96" s="154">
        <v>0</v>
      </c>
      <c r="DL96" s="154">
        <v>0</v>
      </c>
      <c r="DM96" s="154">
        <v>0</v>
      </c>
      <c r="DN96" s="25">
        <v>322398</v>
      </c>
      <c r="DO96" s="25">
        <v>0</v>
      </c>
      <c r="DP96" s="25">
        <v>0</v>
      </c>
      <c r="DQ96" s="25">
        <v>0</v>
      </c>
      <c r="DR96" s="25">
        <v>0</v>
      </c>
      <c r="DS96" s="25">
        <v>0</v>
      </c>
      <c r="DX96" s="25" t="s">
        <v>417</v>
      </c>
      <c r="DY96" s="25" t="s">
        <v>424</v>
      </c>
      <c r="ED96" s="156">
        <v>43864</v>
      </c>
      <c r="EE96" s="25">
        <v>162.04999999999981</v>
      </c>
      <c r="EF96" s="25">
        <v>292.83999999999986</v>
      </c>
      <c r="EG96" s="25">
        <v>0</v>
      </c>
      <c r="EH96" s="25">
        <v>0.13</v>
      </c>
    </row>
    <row r="97" spans="1:138" x14ac:dyDescent="0.25">
      <c r="A97" s="25" t="s">
        <v>66</v>
      </c>
      <c r="B97" s="25" t="s">
        <v>62</v>
      </c>
      <c r="C97" s="156">
        <v>43865</v>
      </c>
      <c r="D97" s="156">
        <v>43865</v>
      </c>
      <c r="E97" s="25" t="s">
        <v>126</v>
      </c>
      <c r="F97" s="25" t="s">
        <v>127</v>
      </c>
      <c r="G97" s="29">
        <v>6577.5999999999913</v>
      </c>
      <c r="H97" s="29">
        <v>542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662</v>
      </c>
      <c r="W97" s="29">
        <v>0</v>
      </c>
      <c r="X97" s="29">
        <v>0</v>
      </c>
      <c r="Y97" s="29">
        <v>39956</v>
      </c>
      <c r="Z97" s="29">
        <v>131744</v>
      </c>
      <c r="AA97" s="29">
        <v>137509</v>
      </c>
      <c r="AB97" s="29">
        <v>12630</v>
      </c>
      <c r="AC97" s="29">
        <v>3.5492656920000004E-2</v>
      </c>
      <c r="AD97" s="29">
        <v>1.6200000000000003E-2</v>
      </c>
      <c r="AE97" s="29">
        <v>99.981885919999996</v>
      </c>
      <c r="AF97" s="29">
        <v>0</v>
      </c>
      <c r="AG97" s="29">
        <v>60</v>
      </c>
      <c r="AH97" s="29">
        <v>34</v>
      </c>
      <c r="AI97" s="29">
        <v>0</v>
      </c>
      <c r="AJ97" s="29">
        <v>0</v>
      </c>
      <c r="AK97" s="29">
        <v>0</v>
      </c>
      <c r="AL97" s="29">
        <v>0</v>
      </c>
      <c r="AM97" s="29">
        <v>736</v>
      </c>
      <c r="AN97" s="29">
        <v>156</v>
      </c>
      <c r="AO97" s="29">
        <v>73</v>
      </c>
      <c r="AP97" s="29">
        <v>107</v>
      </c>
      <c r="AQ97" s="29">
        <v>0</v>
      </c>
      <c r="AR97" s="29">
        <v>0</v>
      </c>
      <c r="AS97" s="29">
        <v>0</v>
      </c>
      <c r="AT97" s="29">
        <v>6514</v>
      </c>
      <c r="AU97" s="29">
        <v>6756</v>
      </c>
      <c r="AV97" s="29">
        <v>866</v>
      </c>
      <c r="AW97" s="29">
        <v>4664</v>
      </c>
      <c r="AX97" s="29">
        <v>7740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0</v>
      </c>
      <c r="BU97" s="29">
        <v>0</v>
      </c>
      <c r="BV97" s="29">
        <v>14.54</v>
      </c>
      <c r="BW97" s="29">
        <v>0</v>
      </c>
      <c r="BX97" s="29">
        <v>0</v>
      </c>
      <c r="BY97" s="29">
        <v>185.12999999999982</v>
      </c>
      <c r="BZ97" s="29">
        <v>303.87999999999988</v>
      </c>
      <c r="CA97" s="157">
        <v>83.02999999999993</v>
      </c>
      <c r="CB97" s="157">
        <v>405.97999999999968</v>
      </c>
      <c r="CC97" s="29">
        <v>0</v>
      </c>
      <c r="CD97" s="29">
        <v>405.97999999999968</v>
      </c>
      <c r="CE97" s="29">
        <v>3153</v>
      </c>
      <c r="CF97" s="29">
        <v>0</v>
      </c>
      <c r="CG97" s="29">
        <v>10117</v>
      </c>
      <c r="CH97" s="29">
        <v>10117</v>
      </c>
      <c r="CI97" s="29">
        <v>0.16</v>
      </c>
      <c r="CJ97" s="25">
        <v>0</v>
      </c>
      <c r="CK97" s="29">
        <v>171.65999999999985</v>
      </c>
      <c r="CL97" s="25">
        <v>0</v>
      </c>
      <c r="CM97" s="29">
        <v>317.18999999999983</v>
      </c>
      <c r="CN97" s="25">
        <v>0</v>
      </c>
      <c r="CO97" s="25">
        <v>0.16</v>
      </c>
      <c r="CP97" s="25">
        <v>0</v>
      </c>
      <c r="CQ97" s="25">
        <v>0</v>
      </c>
      <c r="CR97" s="25">
        <v>4664</v>
      </c>
      <c r="CS97" s="25">
        <v>0</v>
      </c>
      <c r="CT97" s="25">
        <v>7740</v>
      </c>
      <c r="CU97" s="25">
        <v>0</v>
      </c>
      <c r="CV97" s="25">
        <v>866</v>
      </c>
      <c r="CW97" s="25">
        <v>0</v>
      </c>
      <c r="CX97" s="33">
        <v>4664</v>
      </c>
      <c r="CY97" s="33">
        <v>7740</v>
      </c>
      <c r="CZ97" s="33">
        <v>0</v>
      </c>
      <c r="DA97" s="33">
        <v>866</v>
      </c>
      <c r="DB97" s="161">
        <v>0</v>
      </c>
      <c r="DC97" s="33">
        <v>0</v>
      </c>
      <c r="DD97" s="33">
        <v>0</v>
      </c>
      <c r="DE97" s="33">
        <v>0</v>
      </c>
      <c r="DF97" s="154">
        <v>171.65999999999991</v>
      </c>
      <c r="DG97" s="154">
        <v>317.18999999999977</v>
      </c>
      <c r="DH97" s="154">
        <v>0</v>
      </c>
      <c r="DI97" s="154">
        <v>0.15999999999999998</v>
      </c>
      <c r="DJ97" s="154">
        <v>0</v>
      </c>
      <c r="DK97" s="154">
        <v>0</v>
      </c>
      <c r="DL97" s="154">
        <v>0</v>
      </c>
      <c r="DM97" s="154">
        <v>0</v>
      </c>
      <c r="DN97" s="25">
        <v>321839</v>
      </c>
      <c r="DO97" s="25">
        <v>0</v>
      </c>
      <c r="DP97" s="25">
        <v>0</v>
      </c>
      <c r="DQ97" s="25">
        <v>0</v>
      </c>
      <c r="DR97" s="25">
        <v>0</v>
      </c>
      <c r="DS97" s="25">
        <v>0</v>
      </c>
      <c r="DX97" s="25" t="s">
        <v>427</v>
      </c>
      <c r="DY97" s="25" t="s">
        <v>435</v>
      </c>
      <c r="ED97" s="156">
        <v>43865</v>
      </c>
      <c r="EE97" s="25">
        <v>171.65999999999991</v>
      </c>
      <c r="EF97" s="25">
        <v>317.18999999999977</v>
      </c>
      <c r="EG97" s="25">
        <v>0</v>
      </c>
      <c r="EH97" s="25">
        <v>0.15999999999999998</v>
      </c>
    </row>
    <row r="98" spans="1:138" x14ac:dyDescent="0.25">
      <c r="A98" s="25" t="s">
        <v>66</v>
      </c>
      <c r="B98" s="25" t="s">
        <v>62</v>
      </c>
      <c r="C98" s="156">
        <v>43866</v>
      </c>
      <c r="D98" s="156">
        <v>43866</v>
      </c>
      <c r="E98" s="25" t="s">
        <v>126</v>
      </c>
      <c r="F98" s="25" t="s">
        <v>127</v>
      </c>
      <c r="G98" s="29">
        <v>6661.3199999999906</v>
      </c>
      <c r="H98" s="29">
        <v>565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399</v>
      </c>
      <c r="W98" s="29">
        <v>0</v>
      </c>
      <c r="X98" s="29">
        <v>0</v>
      </c>
      <c r="Y98" s="29">
        <v>40094</v>
      </c>
      <c r="Z98" s="29">
        <v>239929</v>
      </c>
      <c r="AA98" s="29">
        <v>173687</v>
      </c>
      <c r="AB98" s="29">
        <v>12571</v>
      </c>
      <c r="AC98" s="29">
        <v>3.5492656920000004E-2</v>
      </c>
      <c r="AD98" s="29">
        <v>1.6200000000000003E-2</v>
      </c>
      <c r="AE98" s="29">
        <v>99.981885919999996</v>
      </c>
      <c r="AF98" s="29">
        <v>0</v>
      </c>
      <c r="AG98" s="29">
        <v>60</v>
      </c>
      <c r="AH98" s="29">
        <v>34</v>
      </c>
      <c r="AI98" s="29">
        <v>0</v>
      </c>
      <c r="AJ98" s="29">
        <v>0</v>
      </c>
      <c r="AK98" s="29">
        <v>0</v>
      </c>
      <c r="AL98" s="29">
        <v>0</v>
      </c>
      <c r="AM98" s="29">
        <v>533</v>
      </c>
      <c r="AN98" s="29">
        <v>119</v>
      </c>
      <c r="AO98" s="29">
        <v>73</v>
      </c>
      <c r="AP98" s="29">
        <v>99</v>
      </c>
      <c r="AQ98" s="29">
        <v>1302</v>
      </c>
      <c r="AR98" s="29">
        <v>252</v>
      </c>
      <c r="AS98" s="29">
        <v>402</v>
      </c>
      <c r="AT98" s="29">
        <v>7360</v>
      </c>
      <c r="AU98" s="29">
        <v>7972</v>
      </c>
      <c r="AV98" s="29">
        <v>849</v>
      </c>
      <c r="AW98" s="29">
        <v>5911</v>
      </c>
      <c r="AX98" s="29">
        <v>8572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0</v>
      </c>
      <c r="BT98" s="29">
        <v>0</v>
      </c>
      <c r="BU98" s="29">
        <v>0</v>
      </c>
      <c r="BV98" s="29">
        <v>15.71</v>
      </c>
      <c r="BW98" s="29">
        <v>0</v>
      </c>
      <c r="BX98" s="29">
        <v>0</v>
      </c>
      <c r="BY98" s="29">
        <v>196.26999999999987</v>
      </c>
      <c r="BZ98" s="29">
        <v>316.61999999999995</v>
      </c>
      <c r="CA98" s="157">
        <v>90.799999999999955</v>
      </c>
      <c r="CB98" s="157">
        <v>422.09</v>
      </c>
      <c r="CC98" s="29">
        <v>0</v>
      </c>
      <c r="CD98" s="29">
        <v>422.09</v>
      </c>
      <c r="CE98" s="29">
        <v>3562</v>
      </c>
      <c r="CF98" s="29">
        <v>0</v>
      </c>
      <c r="CG98" s="29">
        <v>11770</v>
      </c>
      <c r="CH98" s="29">
        <v>11770</v>
      </c>
      <c r="CI98" s="29">
        <v>0.19</v>
      </c>
      <c r="CJ98" s="25">
        <v>0</v>
      </c>
      <c r="CK98" s="29">
        <v>201.4799999999999</v>
      </c>
      <c r="CL98" s="25">
        <v>0</v>
      </c>
      <c r="CM98" s="29">
        <v>311.21999999999991</v>
      </c>
      <c r="CN98" s="25">
        <v>0</v>
      </c>
      <c r="CO98" s="25">
        <v>0.19</v>
      </c>
      <c r="CP98" s="25">
        <v>0</v>
      </c>
      <c r="CQ98" s="25">
        <v>0</v>
      </c>
      <c r="CR98" s="25">
        <v>5911</v>
      </c>
      <c r="CS98" s="25">
        <v>0</v>
      </c>
      <c r="CT98" s="25">
        <v>8572</v>
      </c>
      <c r="CU98" s="25">
        <v>0</v>
      </c>
      <c r="CV98" s="25">
        <v>849</v>
      </c>
      <c r="CW98" s="25">
        <v>0</v>
      </c>
      <c r="CX98" s="33">
        <v>5911</v>
      </c>
      <c r="CY98" s="33">
        <v>8572</v>
      </c>
      <c r="CZ98" s="33">
        <v>0</v>
      </c>
      <c r="DA98" s="33">
        <v>849</v>
      </c>
      <c r="DB98" s="161">
        <v>0</v>
      </c>
      <c r="DC98" s="33">
        <v>0</v>
      </c>
      <c r="DD98" s="33">
        <v>0</v>
      </c>
      <c r="DE98" s="33">
        <v>0</v>
      </c>
      <c r="DF98" s="154">
        <v>201.48</v>
      </c>
      <c r="DG98" s="154">
        <v>311.22000000000003</v>
      </c>
      <c r="DH98" s="154">
        <v>0</v>
      </c>
      <c r="DI98" s="154">
        <v>0.19</v>
      </c>
      <c r="DJ98" s="154">
        <v>0</v>
      </c>
      <c r="DK98" s="154">
        <v>0</v>
      </c>
      <c r="DL98" s="154">
        <v>0</v>
      </c>
      <c r="DM98" s="154">
        <v>0</v>
      </c>
      <c r="DN98" s="25">
        <v>466281</v>
      </c>
      <c r="DO98" s="25">
        <v>0</v>
      </c>
      <c r="DP98" s="25">
        <v>0</v>
      </c>
      <c r="DQ98" s="25">
        <v>0</v>
      </c>
      <c r="DR98" s="25">
        <v>0</v>
      </c>
      <c r="DS98" s="25">
        <v>0</v>
      </c>
      <c r="DX98" s="25" t="s">
        <v>428</v>
      </c>
      <c r="DY98" s="25" t="s">
        <v>436</v>
      </c>
      <c r="ED98" s="156">
        <v>43866</v>
      </c>
      <c r="EE98" s="25">
        <v>201.48</v>
      </c>
      <c r="EF98" s="25">
        <v>311.22000000000003</v>
      </c>
      <c r="EG98" s="25">
        <v>0</v>
      </c>
      <c r="EH98" s="25">
        <v>0.19</v>
      </c>
    </row>
    <row r="99" spans="1:138" x14ac:dyDescent="0.25">
      <c r="A99" s="25" t="s">
        <v>66</v>
      </c>
      <c r="B99" s="25" t="s">
        <v>62</v>
      </c>
      <c r="C99" s="156">
        <v>43867</v>
      </c>
      <c r="D99" s="156">
        <v>43867</v>
      </c>
      <c r="E99" s="25" t="s">
        <v>126</v>
      </c>
      <c r="F99" s="25" t="s">
        <v>127</v>
      </c>
      <c r="G99" s="29">
        <v>6679.3099999999931</v>
      </c>
      <c r="H99" s="29">
        <v>550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341</v>
      </c>
      <c r="W99" s="29">
        <v>0</v>
      </c>
      <c r="X99" s="29">
        <v>0</v>
      </c>
      <c r="Y99" s="29">
        <v>38021</v>
      </c>
      <c r="Z99" s="29">
        <v>269716</v>
      </c>
      <c r="AA99" s="29">
        <v>152427</v>
      </c>
      <c r="AB99" s="29">
        <v>13057</v>
      </c>
      <c r="AC99" s="29">
        <v>3.5492656920000004E-2</v>
      </c>
      <c r="AD99" s="29">
        <v>1.6200000000000003E-2</v>
      </c>
      <c r="AE99" s="29">
        <v>99.981885919999996</v>
      </c>
      <c r="AF99" s="29">
        <v>1</v>
      </c>
      <c r="AG99" s="29">
        <v>60</v>
      </c>
      <c r="AH99" s="29">
        <v>34</v>
      </c>
      <c r="AI99" s="29">
        <v>0</v>
      </c>
      <c r="AJ99" s="29">
        <v>0</v>
      </c>
      <c r="AK99" s="29">
        <v>0</v>
      </c>
      <c r="AL99" s="29">
        <v>0</v>
      </c>
      <c r="AM99" s="29">
        <v>640</v>
      </c>
      <c r="AN99" s="29">
        <v>152</v>
      </c>
      <c r="AO99" s="29">
        <v>72</v>
      </c>
      <c r="AP99" s="29">
        <v>87</v>
      </c>
      <c r="AQ99" s="29">
        <v>0</v>
      </c>
      <c r="AR99" s="29">
        <v>298</v>
      </c>
      <c r="AS99" s="29">
        <v>617</v>
      </c>
      <c r="AT99" s="29">
        <v>8793</v>
      </c>
      <c r="AU99" s="29">
        <v>9265</v>
      </c>
      <c r="AV99" s="29">
        <v>882</v>
      </c>
      <c r="AW99" s="29">
        <v>7319</v>
      </c>
      <c r="AX99" s="29">
        <v>9857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10.01</v>
      </c>
      <c r="BW99" s="29">
        <v>0</v>
      </c>
      <c r="BX99" s="29">
        <v>0</v>
      </c>
      <c r="BY99" s="29">
        <v>248.41999999999976</v>
      </c>
      <c r="BZ99" s="29">
        <v>331.80999999999983</v>
      </c>
      <c r="CA99" s="157">
        <v>113.50999999999991</v>
      </c>
      <c r="CB99" s="157">
        <v>466.71999999999969</v>
      </c>
      <c r="CC99" s="29">
        <v>0</v>
      </c>
      <c r="CD99" s="29">
        <v>466.71999999999969</v>
      </c>
      <c r="CE99" s="29">
        <v>4629</v>
      </c>
      <c r="CF99" s="29">
        <v>0</v>
      </c>
      <c r="CG99" s="29">
        <v>13429</v>
      </c>
      <c r="CH99" s="29">
        <v>13429</v>
      </c>
      <c r="CI99" s="29">
        <v>0.15</v>
      </c>
      <c r="CJ99" s="25">
        <v>0</v>
      </c>
      <c r="CK99" s="29">
        <v>233.43999999999988</v>
      </c>
      <c r="CL99" s="25">
        <v>0</v>
      </c>
      <c r="CM99" s="29">
        <v>346.63999999999982</v>
      </c>
      <c r="CN99" s="25">
        <v>0</v>
      </c>
      <c r="CO99" s="25">
        <v>0.15</v>
      </c>
      <c r="CP99" s="25">
        <v>0</v>
      </c>
      <c r="CQ99" s="25">
        <v>0</v>
      </c>
      <c r="CR99" s="25">
        <v>7319</v>
      </c>
      <c r="CS99" s="25">
        <v>0</v>
      </c>
      <c r="CT99" s="25">
        <v>9857</v>
      </c>
      <c r="CU99" s="25">
        <v>0</v>
      </c>
      <c r="CV99" s="25">
        <v>882</v>
      </c>
      <c r="CW99" s="25">
        <v>0</v>
      </c>
      <c r="CX99" s="33">
        <v>7319</v>
      </c>
      <c r="CY99" s="33">
        <v>9857</v>
      </c>
      <c r="CZ99" s="33">
        <v>0</v>
      </c>
      <c r="DA99" s="33">
        <v>882</v>
      </c>
      <c r="DB99" s="161">
        <v>0</v>
      </c>
      <c r="DC99" s="33">
        <v>0</v>
      </c>
      <c r="DD99" s="33">
        <v>0</v>
      </c>
      <c r="DE99" s="33">
        <v>0</v>
      </c>
      <c r="DF99" s="154">
        <v>233.43999999999986</v>
      </c>
      <c r="DG99" s="154">
        <v>346.6399999999997</v>
      </c>
      <c r="DH99" s="154">
        <v>0</v>
      </c>
      <c r="DI99" s="154">
        <v>0.15</v>
      </c>
      <c r="DJ99" s="154">
        <v>0</v>
      </c>
      <c r="DK99" s="154">
        <v>0</v>
      </c>
      <c r="DL99" s="154">
        <v>0</v>
      </c>
      <c r="DM99" s="154">
        <v>0</v>
      </c>
      <c r="DN99" s="25">
        <v>473221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X99" s="25" t="s">
        <v>429</v>
      </c>
      <c r="DY99" s="25" t="s">
        <v>437</v>
      </c>
      <c r="ED99" s="156">
        <v>43867</v>
      </c>
      <c r="EE99" s="25">
        <v>233.43999999999986</v>
      </c>
      <c r="EF99" s="25">
        <v>346.6399999999997</v>
      </c>
      <c r="EG99" s="25">
        <v>0</v>
      </c>
      <c r="EH99" s="25">
        <v>0.15</v>
      </c>
    </row>
    <row r="100" spans="1:138" x14ac:dyDescent="0.25">
      <c r="A100" s="25" t="s">
        <v>66</v>
      </c>
      <c r="B100" s="25" t="s">
        <v>62</v>
      </c>
      <c r="C100" s="156">
        <v>43868</v>
      </c>
      <c r="D100" s="156">
        <v>43868</v>
      </c>
      <c r="E100" s="25" t="s">
        <v>126</v>
      </c>
      <c r="F100" s="25" t="s">
        <v>127</v>
      </c>
      <c r="G100" s="29">
        <v>10595.819999999994</v>
      </c>
      <c r="H100" s="29">
        <v>574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404</v>
      </c>
      <c r="W100" s="29">
        <v>0</v>
      </c>
      <c r="X100" s="29">
        <v>0</v>
      </c>
      <c r="Y100" s="29">
        <v>48399</v>
      </c>
      <c r="Z100" s="29">
        <v>229914</v>
      </c>
      <c r="AA100" s="29">
        <v>110265</v>
      </c>
      <c r="AB100" s="29">
        <v>13324</v>
      </c>
      <c r="AC100" s="29">
        <v>3.5492656920000004E-2</v>
      </c>
      <c r="AD100" s="29">
        <v>1.6200000000000003E-2</v>
      </c>
      <c r="AE100" s="29">
        <v>99.981885919999996</v>
      </c>
      <c r="AF100" s="29">
        <v>0</v>
      </c>
      <c r="AG100" s="29">
        <v>60</v>
      </c>
      <c r="AH100" s="29">
        <v>34</v>
      </c>
      <c r="AI100" s="29">
        <v>0</v>
      </c>
      <c r="AJ100" s="29">
        <v>0</v>
      </c>
      <c r="AK100" s="29">
        <v>0</v>
      </c>
      <c r="AL100" s="29">
        <v>0</v>
      </c>
      <c r="AM100" s="29">
        <v>680</v>
      </c>
      <c r="AN100" s="29">
        <v>161</v>
      </c>
      <c r="AO100" s="29">
        <v>69</v>
      </c>
      <c r="AP100" s="29">
        <v>85</v>
      </c>
      <c r="AQ100" s="29">
        <v>1058</v>
      </c>
      <c r="AR100" s="29">
        <v>217</v>
      </c>
      <c r="AS100" s="29">
        <v>517</v>
      </c>
      <c r="AT100" s="29">
        <v>8066</v>
      </c>
      <c r="AU100" s="29">
        <v>9080</v>
      </c>
      <c r="AV100" s="29">
        <v>877</v>
      </c>
      <c r="AW100" s="29">
        <v>7528</v>
      </c>
      <c r="AX100" s="29">
        <v>8741</v>
      </c>
      <c r="AY100" s="29">
        <v>1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0</v>
      </c>
      <c r="BT100" s="29">
        <v>0</v>
      </c>
      <c r="BU100" s="29">
        <v>0</v>
      </c>
      <c r="BV100" s="29">
        <v>8.58</v>
      </c>
      <c r="BW100" s="29">
        <v>0</v>
      </c>
      <c r="BX100" s="29">
        <v>0</v>
      </c>
      <c r="BY100" s="29">
        <v>218.46999999999989</v>
      </c>
      <c r="BZ100" s="29">
        <v>311.79999999999984</v>
      </c>
      <c r="CA100" s="157">
        <v>119.82999999999991</v>
      </c>
      <c r="CB100" s="157">
        <v>410.43999999999977</v>
      </c>
      <c r="CC100" s="29">
        <v>0</v>
      </c>
      <c r="CD100" s="29">
        <v>410.43999999999977</v>
      </c>
      <c r="CE100" s="29">
        <v>4396</v>
      </c>
      <c r="CF100" s="29">
        <v>0</v>
      </c>
      <c r="CG100" s="29">
        <v>12750</v>
      </c>
      <c r="CH100" s="29">
        <v>12750</v>
      </c>
      <c r="CI100" s="29">
        <v>0.11999999999999998</v>
      </c>
      <c r="CJ100" s="25">
        <v>0</v>
      </c>
      <c r="CK100" s="29">
        <v>243.70999999999992</v>
      </c>
      <c r="CL100" s="25">
        <v>0</v>
      </c>
      <c r="CM100" s="29">
        <v>286.43999999999977</v>
      </c>
      <c r="CN100" s="25">
        <v>0</v>
      </c>
      <c r="CO100" s="25">
        <v>0.11999999999999998</v>
      </c>
      <c r="CP100" s="25">
        <v>0</v>
      </c>
      <c r="CQ100" s="25">
        <v>0</v>
      </c>
      <c r="CR100" s="25">
        <v>7528</v>
      </c>
      <c r="CS100" s="25">
        <v>0</v>
      </c>
      <c r="CT100" s="25">
        <v>8741</v>
      </c>
      <c r="CU100" s="25">
        <v>0</v>
      </c>
      <c r="CV100" s="25">
        <v>877</v>
      </c>
      <c r="CW100" s="25">
        <v>0</v>
      </c>
      <c r="CX100" s="33">
        <v>7528</v>
      </c>
      <c r="CY100" s="33">
        <v>8741</v>
      </c>
      <c r="CZ100" s="33">
        <v>0</v>
      </c>
      <c r="DA100" s="33">
        <v>877</v>
      </c>
      <c r="DB100" s="161">
        <v>0</v>
      </c>
      <c r="DC100" s="33">
        <v>0</v>
      </c>
      <c r="DD100" s="33">
        <v>0</v>
      </c>
      <c r="DE100" s="33">
        <v>0</v>
      </c>
      <c r="DF100" s="154">
        <v>243.70999999999987</v>
      </c>
      <c r="DG100" s="154">
        <v>286.43999999999983</v>
      </c>
      <c r="DH100" s="154">
        <v>0</v>
      </c>
      <c r="DI100" s="154">
        <v>0.11999999999999998</v>
      </c>
      <c r="DJ100" s="154">
        <v>0</v>
      </c>
      <c r="DK100" s="154">
        <v>0</v>
      </c>
      <c r="DL100" s="154">
        <v>0</v>
      </c>
      <c r="DM100" s="154">
        <v>0</v>
      </c>
      <c r="DN100" s="25">
        <v>401902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X100" s="25" t="s">
        <v>430</v>
      </c>
      <c r="DY100" s="25" t="s">
        <v>438</v>
      </c>
      <c r="ED100" s="156">
        <v>43868</v>
      </c>
      <c r="EE100" s="25">
        <v>243.70999999999987</v>
      </c>
      <c r="EF100" s="25">
        <v>286.43999999999983</v>
      </c>
      <c r="EG100" s="25">
        <v>0</v>
      </c>
      <c r="EH100" s="25">
        <v>0.11999999999999998</v>
      </c>
    </row>
    <row r="101" spans="1:138" x14ac:dyDescent="0.25">
      <c r="A101" s="25" t="s">
        <v>66</v>
      </c>
      <c r="B101" s="25" t="s">
        <v>62</v>
      </c>
      <c r="C101" s="156">
        <v>43869</v>
      </c>
      <c r="D101" s="156">
        <v>43869</v>
      </c>
      <c r="E101" s="25" t="s">
        <v>126</v>
      </c>
      <c r="F101" s="25" t="s">
        <v>127</v>
      </c>
      <c r="G101" s="29">
        <v>7047.639999999994</v>
      </c>
      <c r="H101" s="29">
        <v>566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505</v>
      </c>
      <c r="W101" s="29">
        <v>0</v>
      </c>
      <c r="X101" s="29">
        <v>0</v>
      </c>
      <c r="Y101" s="29">
        <v>43444</v>
      </c>
      <c r="Z101" s="29">
        <v>192880</v>
      </c>
      <c r="AA101" s="29">
        <v>107305</v>
      </c>
      <c r="AB101" s="29">
        <v>13197</v>
      </c>
      <c r="AC101" s="29">
        <v>3.5492656920000004E-2</v>
      </c>
      <c r="AD101" s="29">
        <v>1.6200000000000003E-2</v>
      </c>
      <c r="AE101" s="29">
        <v>99.981885919999996</v>
      </c>
      <c r="AF101" s="29">
        <v>0</v>
      </c>
      <c r="AG101" s="29">
        <v>60</v>
      </c>
      <c r="AH101" s="29">
        <v>34</v>
      </c>
      <c r="AI101" s="29">
        <v>0</v>
      </c>
      <c r="AJ101" s="29">
        <v>0</v>
      </c>
      <c r="AK101" s="29">
        <v>0</v>
      </c>
      <c r="AL101" s="29">
        <v>0</v>
      </c>
      <c r="AM101" s="29">
        <v>699</v>
      </c>
      <c r="AN101" s="29">
        <v>160</v>
      </c>
      <c r="AO101" s="29">
        <v>69</v>
      </c>
      <c r="AP101" s="29">
        <v>87</v>
      </c>
      <c r="AQ101" s="29">
        <v>797</v>
      </c>
      <c r="AR101" s="29">
        <v>168</v>
      </c>
      <c r="AS101" s="29">
        <v>674</v>
      </c>
      <c r="AT101" s="29">
        <v>9604</v>
      </c>
      <c r="AU101" s="29">
        <v>8512</v>
      </c>
      <c r="AV101" s="29">
        <v>843</v>
      </c>
      <c r="AW101" s="29">
        <v>7774</v>
      </c>
      <c r="AX101" s="29">
        <v>9499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0</v>
      </c>
      <c r="BT101" s="29">
        <v>0</v>
      </c>
      <c r="BU101" s="29">
        <v>0</v>
      </c>
      <c r="BV101" s="29">
        <v>9.0399999999999991</v>
      </c>
      <c r="BW101" s="29">
        <v>0</v>
      </c>
      <c r="BX101" s="29">
        <v>0</v>
      </c>
      <c r="BY101" s="29">
        <v>350.50999999999982</v>
      </c>
      <c r="BZ101" s="29">
        <v>339.88999999999987</v>
      </c>
      <c r="CA101" s="157">
        <v>87.879999999999967</v>
      </c>
      <c r="CB101" s="157">
        <v>602.5200000000001</v>
      </c>
      <c r="CC101" s="29">
        <v>0</v>
      </c>
      <c r="CD101" s="29">
        <v>602.5200000000001</v>
      </c>
      <c r="CE101" s="29">
        <v>3170</v>
      </c>
      <c r="CF101" s="29">
        <v>0</v>
      </c>
      <c r="CG101" s="29">
        <v>14946</v>
      </c>
      <c r="CH101" s="29">
        <v>14946</v>
      </c>
      <c r="CI101" s="29">
        <v>0.17999999999999997</v>
      </c>
      <c r="CJ101" s="25">
        <v>0</v>
      </c>
      <c r="CK101" s="29">
        <v>274.82999999999987</v>
      </c>
      <c r="CL101" s="25">
        <v>0</v>
      </c>
      <c r="CM101" s="29">
        <v>415.38999999999993</v>
      </c>
      <c r="CN101" s="25">
        <v>0</v>
      </c>
      <c r="CO101" s="25">
        <v>0.17999999999999997</v>
      </c>
      <c r="CP101" s="25">
        <v>0</v>
      </c>
      <c r="CQ101" s="25">
        <v>0</v>
      </c>
      <c r="CR101" s="25">
        <v>7774</v>
      </c>
      <c r="CS101" s="25">
        <v>0</v>
      </c>
      <c r="CT101" s="25">
        <v>9499</v>
      </c>
      <c r="CU101" s="25">
        <v>0</v>
      </c>
      <c r="CV101" s="25">
        <v>843</v>
      </c>
      <c r="CW101" s="25">
        <v>0</v>
      </c>
      <c r="CX101" s="33">
        <v>7774</v>
      </c>
      <c r="CY101" s="33">
        <v>9499</v>
      </c>
      <c r="CZ101" s="33">
        <v>0</v>
      </c>
      <c r="DA101" s="33">
        <v>843</v>
      </c>
      <c r="DB101" s="161">
        <v>0</v>
      </c>
      <c r="DC101" s="33">
        <v>0</v>
      </c>
      <c r="DD101" s="33">
        <v>0</v>
      </c>
      <c r="DE101" s="33">
        <v>0</v>
      </c>
      <c r="DF101" s="154">
        <v>274.82999999999981</v>
      </c>
      <c r="DG101" s="154">
        <v>415.38999999999976</v>
      </c>
      <c r="DH101" s="154">
        <v>0</v>
      </c>
      <c r="DI101" s="154">
        <v>0.17999999999999997</v>
      </c>
      <c r="DJ101" s="154">
        <v>0</v>
      </c>
      <c r="DK101" s="154">
        <v>0</v>
      </c>
      <c r="DL101" s="154">
        <v>0</v>
      </c>
      <c r="DM101" s="154">
        <v>0</v>
      </c>
      <c r="DN101" s="25">
        <v>356826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X101" s="25" t="s">
        <v>431</v>
      </c>
      <c r="DY101" s="25" t="s">
        <v>439</v>
      </c>
      <c r="ED101" s="156">
        <v>43869</v>
      </c>
      <c r="EE101" s="25">
        <v>274.82999999999981</v>
      </c>
      <c r="EF101" s="25">
        <v>415.38999999999976</v>
      </c>
      <c r="EG101" s="25">
        <v>0</v>
      </c>
      <c r="EH101" s="25">
        <v>0.17999999999999997</v>
      </c>
    </row>
    <row r="102" spans="1:138" x14ac:dyDescent="0.25">
      <c r="A102" s="25" t="s">
        <v>66</v>
      </c>
      <c r="B102" s="25" t="s">
        <v>62</v>
      </c>
      <c r="C102" s="156">
        <v>43870</v>
      </c>
      <c r="D102" s="156">
        <v>43870</v>
      </c>
      <c r="E102" s="25" t="s">
        <v>126</v>
      </c>
      <c r="F102" s="25" t="s">
        <v>127</v>
      </c>
      <c r="G102" s="29">
        <v>5613.1099999999933</v>
      </c>
      <c r="H102" s="29">
        <v>557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648</v>
      </c>
      <c r="W102" s="29">
        <v>0</v>
      </c>
      <c r="X102" s="29">
        <v>0</v>
      </c>
      <c r="Y102" s="29">
        <v>42527</v>
      </c>
      <c r="Z102" s="29">
        <v>178777</v>
      </c>
      <c r="AA102" s="29">
        <v>114802</v>
      </c>
      <c r="AB102" s="29">
        <v>13233</v>
      </c>
      <c r="AC102" s="29">
        <v>3.5492656920000004E-2</v>
      </c>
      <c r="AD102" s="29">
        <v>1.6200000000000003E-2</v>
      </c>
      <c r="AE102" s="29">
        <v>99.981885919999996</v>
      </c>
      <c r="AF102" s="29">
        <v>0</v>
      </c>
      <c r="AG102" s="29">
        <v>47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741</v>
      </c>
      <c r="AN102" s="29">
        <v>167</v>
      </c>
      <c r="AO102" s="29">
        <v>69</v>
      </c>
      <c r="AP102" s="29">
        <v>96</v>
      </c>
      <c r="AQ102" s="29">
        <v>772</v>
      </c>
      <c r="AR102" s="29">
        <v>164</v>
      </c>
      <c r="AS102" s="29">
        <v>554</v>
      </c>
      <c r="AT102" s="29">
        <v>8490</v>
      </c>
      <c r="AU102" s="29">
        <v>7220</v>
      </c>
      <c r="AV102" s="29">
        <v>894</v>
      </c>
      <c r="AW102" s="29">
        <v>7077</v>
      </c>
      <c r="AX102" s="29">
        <v>7739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0</v>
      </c>
      <c r="BT102" s="29">
        <v>0</v>
      </c>
      <c r="BU102" s="29">
        <v>0</v>
      </c>
      <c r="BV102" s="29">
        <v>10.050000000000001</v>
      </c>
      <c r="BW102" s="29">
        <v>0</v>
      </c>
      <c r="BX102" s="29">
        <v>0</v>
      </c>
      <c r="BY102" s="29">
        <v>341.25999999999965</v>
      </c>
      <c r="BZ102" s="29">
        <v>323.34999999999985</v>
      </c>
      <c r="CA102" s="157">
        <v>83.479999999999905</v>
      </c>
      <c r="CB102" s="157">
        <v>581.12999999999977</v>
      </c>
      <c r="CC102" s="29">
        <v>0</v>
      </c>
      <c r="CD102" s="29">
        <v>581.12999999999977</v>
      </c>
      <c r="CE102" s="29">
        <v>2524</v>
      </c>
      <c r="CF102" s="29">
        <v>0</v>
      </c>
      <c r="CG102" s="29">
        <v>13186</v>
      </c>
      <c r="CH102" s="29">
        <v>13186</v>
      </c>
      <c r="CI102" s="29">
        <v>0.14000000000000001</v>
      </c>
      <c r="CJ102" s="25">
        <v>0</v>
      </c>
      <c r="CK102" s="29">
        <v>277.4899999999999</v>
      </c>
      <c r="CL102" s="25">
        <v>0</v>
      </c>
      <c r="CM102" s="29">
        <v>386.9799999999999</v>
      </c>
      <c r="CN102" s="25">
        <v>0</v>
      </c>
      <c r="CO102" s="25">
        <v>0.14000000000000001</v>
      </c>
      <c r="CP102" s="25">
        <v>0</v>
      </c>
      <c r="CQ102" s="25">
        <v>0</v>
      </c>
      <c r="CR102" s="25">
        <v>7077</v>
      </c>
      <c r="CS102" s="25">
        <v>0</v>
      </c>
      <c r="CT102" s="25">
        <v>7739</v>
      </c>
      <c r="CU102" s="25">
        <v>0</v>
      </c>
      <c r="CV102" s="25">
        <v>894</v>
      </c>
      <c r="CW102" s="25">
        <v>0</v>
      </c>
      <c r="CX102" s="33">
        <v>7077</v>
      </c>
      <c r="CY102" s="33">
        <v>7739</v>
      </c>
      <c r="CZ102" s="33">
        <v>0</v>
      </c>
      <c r="DA102" s="33">
        <v>894</v>
      </c>
      <c r="DB102" s="161">
        <v>0</v>
      </c>
      <c r="DC102" s="33">
        <v>0</v>
      </c>
      <c r="DD102" s="33">
        <v>0</v>
      </c>
      <c r="DE102" s="33">
        <v>0</v>
      </c>
      <c r="DF102" s="154">
        <v>277.48999999999978</v>
      </c>
      <c r="DG102" s="154">
        <v>386.97999999999968</v>
      </c>
      <c r="DH102" s="154">
        <v>0</v>
      </c>
      <c r="DI102" s="154">
        <v>0.14000000000000001</v>
      </c>
      <c r="DJ102" s="154">
        <v>0</v>
      </c>
      <c r="DK102" s="154">
        <v>0</v>
      </c>
      <c r="DL102" s="154">
        <v>0</v>
      </c>
      <c r="DM102" s="154">
        <v>0</v>
      </c>
      <c r="DN102" s="25">
        <v>349339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X102" s="25" t="s">
        <v>432</v>
      </c>
      <c r="DY102" s="25" t="s">
        <v>440</v>
      </c>
      <c r="ED102" s="156">
        <v>43870</v>
      </c>
      <c r="EE102" s="25">
        <v>277.48999999999978</v>
      </c>
      <c r="EF102" s="25">
        <v>386.97999999999968</v>
      </c>
      <c r="EG102" s="25">
        <v>0</v>
      </c>
      <c r="EH102" s="25">
        <v>0.14000000000000001</v>
      </c>
    </row>
    <row r="103" spans="1:138" x14ac:dyDescent="0.25">
      <c r="A103" s="25" t="s">
        <v>66</v>
      </c>
      <c r="B103" s="25" t="s">
        <v>62</v>
      </c>
      <c r="C103" s="156">
        <v>43871</v>
      </c>
      <c r="D103" s="156">
        <v>43871</v>
      </c>
      <c r="E103" s="25" t="s">
        <v>126</v>
      </c>
      <c r="F103" s="25" t="s">
        <v>127</v>
      </c>
      <c r="G103" s="29">
        <v>6013.6599999999917</v>
      </c>
      <c r="H103" s="29">
        <v>564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580</v>
      </c>
      <c r="W103" s="29">
        <v>0</v>
      </c>
      <c r="X103" s="29">
        <v>0</v>
      </c>
      <c r="Y103" s="29">
        <v>34920</v>
      </c>
      <c r="Z103" s="29">
        <v>130031</v>
      </c>
      <c r="AA103" s="29">
        <v>164792</v>
      </c>
      <c r="AB103" s="29">
        <v>11597</v>
      </c>
      <c r="AC103" s="29">
        <v>3.5492656920000004E-2</v>
      </c>
      <c r="AD103" s="29">
        <v>1.6200000000000003E-2</v>
      </c>
      <c r="AE103" s="29">
        <v>99.981885919999996</v>
      </c>
      <c r="AF103" s="29">
        <v>0</v>
      </c>
      <c r="AG103" s="29">
        <v>47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919</v>
      </c>
      <c r="AN103" s="29">
        <v>209</v>
      </c>
      <c r="AO103" s="29">
        <v>0</v>
      </c>
      <c r="AP103" s="29">
        <v>97</v>
      </c>
      <c r="AQ103" s="29">
        <v>441</v>
      </c>
      <c r="AR103" s="29">
        <v>89</v>
      </c>
      <c r="AS103" s="29">
        <v>890</v>
      </c>
      <c r="AT103" s="29">
        <v>8480</v>
      </c>
      <c r="AU103" s="29">
        <v>7009</v>
      </c>
      <c r="AV103" s="29">
        <v>1199</v>
      </c>
      <c r="AW103" s="29">
        <v>6239</v>
      </c>
      <c r="AX103" s="29">
        <v>8051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21.88</v>
      </c>
      <c r="BW103" s="29">
        <v>0</v>
      </c>
      <c r="BX103" s="29">
        <v>0</v>
      </c>
      <c r="BY103" s="29">
        <v>318.5799999999997</v>
      </c>
      <c r="BZ103" s="29">
        <v>348.50000000000006</v>
      </c>
      <c r="CA103" s="157">
        <v>69.079999999999941</v>
      </c>
      <c r="CB103" s="157">
        <v>597.99999999999989</v>
      </c>
      <c r="CC103" s="29">
        <v>0</v>
      </c>
      <c r="CD103" s="29">
        <v>597.99999999999989</v>
      </c>
      <c r="CE103" s="29">
        <v>2250</v>
      </c>
      <c r="CF103" s="29">
        <v>0</v>
      </c>
      <c r="CG103" s="29">
        <v>13239</v>
      </c>
      <c r="CH103" s="29">
        <v>13239</v>
      </c>
      <c r="CI103" s="29">
        <v>0.28000000000000003</v>
      </c>
      <c r="CJ103" s="25">
        <v>0</v>
      </c>
      <c r="CK103" s="29">
        <v>260.76999999999975</v>
      </c>
      <c r="CL103" s="25">
        <v>0</v>
      </c>
      <c r="CM103" s="29">
        <v>406.03000000000014</v>
      </c>
      <c r="CN103" s="25">
        <v>0</v>
      </c>
      <c r="CO103" s="25">
        <v>0.28000000000000003</v>
      </c>
      <c r="CP103" s="25">
        <v>0</v>
      </c>
      <c r="CQ103" s="25">
        <v>0</v>
      </c>
      <c r="CR103" s="25">
        <v>6239</v>
      </c>
      <c r="CS103" s="25">
        <v>0</v>
      </c>
      <c r="CT103" s="25">
        <v>8051</v>
      </c>
      <c r="CU103" s="25">
        <v>0</v>
      </c>
      <c r="CV103" s="25">
        <v>1199</v>
      </c>
      <c r="CW103" s="25">
        <v>0</v>
      </c>
      <c r="CX103" s="33">
        <v>6239</v>
      </c>
      <c r="CY103" s="33">
        <v>8051</v>
      </c>
      <c r="CZ103" s="33">
        <v>0</v>
      </c>
      <c r="DA103" s="33">
        <v>1199</v>
      </c>
      <c r="DB103" s="161">
        <v>0</v>
      </c>
      <c r="DC103" s="33">
        <v>0</v>
      </c>
      <c r="DD103" s="33">
        <v>0</v>
      </c>
      <c r="DE103" s="33">
        <v>0</v>
      </c>
      <c r="DF103" s="154">
        <v>260.76999999999992</v>
      </c>
      <c r="DG103" s="154">
        <v>406.03000000000009</v>
      </c>
      <c r="DH103" s="154">
        <v>0</v>
      </c>
      <c r="DI103" s="154">
        <v>0.28000000000000003</v>
      </c>
      <c r="DJ103" s="154">
        <v>0</v>
      </c>
      <c r="DK103" s="154">
        <v>0</v>
      </c>
      <c r="DL103" s="154">
        <v>0</v>
      </c>
      <c r="DM103" s="154">
        <v>0</v>
      </c>
      <c r="DN103" s="25">
        <v>341340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X103" s="25" t="s">
        <v>433</v>
      </c>
      <c r="DY103" s="25" t="s">
        <v>441</v>
      </c>
      <c r="ED103" s="156">
        <v>43871</v>
      </c>
      <c r="EE103" s="25">
        <v>260.76999999999992</v>
      </c>
      <c r="EF103" s="25">
        <v>406.03000000000009</v>
      </c>
      <c r="EG103" s="25">
        <v>0</v>
      </c>
      <c r="EH103" s="25">
        <v>0.28000000000000003</v>
      </c>
    </row>
    <row r="104" spans="1:138" x14ac:dyDescent="0.25">
      <c r="A104" s="25" t="s">
        <v>66</v>
      </c>
      <c r="B104" s="25" t="s">
        <v>62</v>
      </c>
      <c r="C104" s="156">
        <v>43872</v>
      </c>
      <c r="D104" s="156">
        <v>43872</v>
      </c>
      <c r="E104" s="25" t="s">
        <v>126</v>
      </c>
      <c r="F104" s="25" t="s">
        <v>127</v>
      </c>
      <c r="G104" s="29">
        <v>6027.1099999999933</v>
      </c>
      <c r="H104" s="29">
        <v>570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416</v>
      </c>
      <c r="W104" s="29">
        <v>0</v>
      </c>
      <c r="X104" s="29">
        <v>0</v>
      </c>
      <c r="Y104" s="29">
        <v>35382</v>
      </c>
      <c r="Z104" s="29">
        <v>122204</v>
      </c>
      <c r="AA104" s="29">
        <v>228802</v>
      </c>
      <c r="AB104" s="29">
        <v>13165</v>
      </c>
      <c r="AC104" s="29">
        <v>3.5492656920000004E-2</v>
      </c>
      <c r="AD104" s="29">
        <v>1.6200000000000003E-2</v>
      </c>
      <c r="AE104" s="29">
        <v>99.981885919999996</v>
      </c>
      <c r="AF104" s="29">
        <v>1</v>
      </c>
      <c r="AG104" s="29">
        <v>47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798</v>
      </c>
      <c r="AN104" s="29">
        <v>181</v>
      </c>
      <c r="AO104" s="29">
        <v>72</v>
      </c>
      <c r="AP104" s="29">
        <v>106</v>
      </c>
      <c r="AQ104" s="29">
        <v>744</v>
      </c>
      <c r="AR104" s="29">
        <v>148</v>
      </c>
      <c r="AS104" s="29">
        <v>505</v>
      </c>
      <c r="AT104" s="29">
        <v>8734</v>
      </c>
      <c r="AU104" s="29">
        <v>7922</v>
      </c>
      <c r="AV104" s="29">
        <v>903</v>
      </c>
      <c r="AW104" s="29">
        <v>7008</v>
      </c>
      <c r="AX104" s="29">
        <v>8745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19.829999999999998</v>
      </c>
      <c r="BW104" s="29">
        <v>0</v>
      </c>
      <c r="BX104" s="29">
        <v>0</v>
      </c>
      <c r="BY104" s="29">
        <v>365.58000000000004</v>
      </c>
      <c r="BZ104" s="29">
        <v>388.04999999999995</v>
      </c>
      <c r="CA104" s="157">
        <v>96.609999999999943</v>
      </c>
      <c r="CB104" s="157">
        <v>657.02000000000032</v>
      </c>
      <c r="CC104" s="29">
        <v>0</v>
      </c>
      <c r="CD104" s="29">
        <v>657.02000000000032</v>
      </c>
      <c r="CE104" s="29">
        <v>2609</v>
      </c>
      <c r="CF104" s="29">
        <v>0</v>
      </c>
      <c r="CG104" s="29">
        <v>14047</v>
      </c>
      <c r="CH104" s="29">
        <v>14047</v>
      </c>
      <c r="CI104" s="29">
        <v>0.18000000000000002</v>
      </c>
      <c r="CJ104" s="25">
        <v>0</v>
      </c>
      <c r="CK104" s="29">
        <v>296.80999999999977</v>
      </c>
      <c r="CL104" s="25">
        <v>0</v>
      </c>
      <c r="CM104" s="29">
        <v>456.6400000000001</v>
      </c>
      <c r="CN104" s="25">
        <v>0</v>
      </c>
      <c r="CO104" s="25">
        <v>0.18000000000000002</v>
      </c>
      <c r="CP104" s="25">
        <v>0</v>
      </c>
      <c r="CQ104" s="25">
        <v>0</v>
      </c>
      <c r="CR104" s="25">
        <v>7008</v>
      </c>
      <c r="CS104" s="25">
        <v>0</v>
      </c>
      <c r="CT104" s="25">
        <v>8745</v>
      </c>
      <c r="CU104" s="25">
        <v>0</v>
      </c>
      <c r="CV104" s="25">
        <v>903</v>
      </c>
      <c r="CW104" s="25">
        <v>0</v>
      </c>
      <c r="CX104" s="33">
        <v>7008</v>
      </c>
      <c r="CY104" s="33">
        <v>8745</v>
      </c>
      <c r="CZ104" s="33">
        <v>0</v>
      </c>
      <c r="DA104" s="33">
        <v>903</v>
      </c>
      <c r="DB104" s="161">
        <v>0</v>
      </c>
      <c r="DC104" s="33">
        <v>0</v>
      </c>
      <c r="DD104" s="33">
        <v>0</v>
      </c>
      <c r="DE104" s="33">
        <v>0</v>
      </c>
      <c r="DF104" s="154">
        <v>296.80999999999983</v>
      </c>
      <c r="DG104" s="154">
        <v>456.64000000000004</v>
      </c>
      <c r="DH104" s="154">
        <v>0</v>
      </c>
      <c r="DI104" s="154">
        <v>0.18</v>
      </c>
      <c r="DJ104" s="154">
        <v>0</v>
      </c>
      <c r="DK104" s="154">
        <v>0</v>
      </c>
      <c r="DL104" s="154">
        <v>0</v>
      </c>
      <c r="DM104" s="154">
        <v>0</v>
      </c>
      <c r="DN104" s="25">
        <v>399553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X104" s="25" t="s">
        <v>434</v>
      </c>
      <c r="DY104" s="25" t="s">
        <v>442</v>
      </c>
      <c r="ED104" s="156">
        <v>43872</v>
      </c>
      <c r="EE104" s="25">
        <v>296.80999999999983</v>
      </c>
      <c r="EF104" s="25">
        <v>456.64000000000004</v>
      </c>
      <c r="EG104" s="25">
        <v>0</v>
      </c>
      <c r="EH104" s="25">
        <v>0.18</v>
      </c>
    </row>
    <row r="105" spans="1:138" x14ac:dyDescent="0.25">
      <c r="A105" s="25" t="s">
        <v>66</v>
      </c>
      <c r="B105" s="25" t="s">
        <v>62</v>
      </c>
      <c r="C105" s="156">
        <v>43873</v>
      </c>
      <c r="D105" s="156">
        <v>43873</v>
      </c>
      <c r="E105" s="25" t="s">
        <v>126</v>
      </c>
      <c r="F105" s="25" t="s">
        <v>127</v>
      </c>
      <c r="G105" s="29">
        <v>7572.1099999999915</v>
      </c>
      <c r="H105" s="29">
        <v>608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422</v>
      </c>
      <c r="W105" s="29">
        <v>0</v>
      </c>
      <c r="X105" s="29">
        <v>0</v>
      </c>
      <c r="Y105" s="29">
        <v>38151</v>
      </c>
      <c r="Z105" s="29">
        <v>147348</v>
      </c>
      <c r="AA105" s="29">
        <v>231277</v>
      </c>
      <c r="AB105" s="29">
        <v>13469</v>
      </c>
      <c r="AC105" s="29">
        <v>3.5492656920000004E-2</v>
      </c>
      <c r="AD105" s="29">
        <v>1.6200000000000003E-2</v>
      </c>
      <c r="AE105" s="29">
        <v>99.981885919999996</v>
      </c>
      <c r="AF105" s="29">
        <v>0</v>
      </c>
      <c r="AG105" s="29">
        <v>47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628</v>
      </c>
      <c r="AN105" s="29">
        <v>138</v>
      </c>
      <c r="AO105" s="29">
        <v>72</v>
      </c>
      <c r="AP105" s="29">
        <v>97</v>
      </c>
      <c r="AQ105" s="29">
        <v>0</v>
      </c>
      <c r="AR105" s="29">
        <v>0</v>
      </c>
      <c r="AS105" s="29">
        <v>0</v>
      </c>
      <c r="AT105" s="29">
        <v>9499</v>
      </c>
      <c r="AU105" s="29">
        <v>8266</v>
      </c>
      <c r="AV105" s="29">
        <v>697</v>
      </c>
      <c r="AW105" s="29">
        <v>8446</v>
      </c>
      <c r="AX105" s="29">
        <v>8622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0</v>
      </c>
      <c r="BT105" s="29">
        <v>0</v>
      </c>
      <c r="BU105" s="29">
        <v>0</v>
      </c>
      <c r="BV105" s="29">
        <v>15.61</v>
      </c>
      <c r="BW105" s="29">
        <v>0</v>
      </c>
      <c r="BX105" s="29">
        <v>0</v>
      </c>
      <c r="BY105" s="29">
        <v>403.63999999999982</v>
      </c>
      <c r="BZ105" s="29">
        <v>392.09</v>
      </c>
      <c r="CA105" s="157">
        <v>153.38999999999993</v>
      </c>
      <c r="CB105" s="157">
        <v>642.33999999999958</v>
      </c>
      <c r="CC105" s="29">
        <v>0</v>
      </c>
      <c r="CD105" s="29">
        <v>642.33999999999958</v>
      </c>
      <c r="CE105" s="29">
        <v>4808</v>
      </c>
      <c r="CF105" s="29">
        <v>0</v>
      </c>
      <c r="CG105" s="29">
        <v>12957</v>
      </c>
      <c r="CH105" s="29">
        <v>12957</v>
      </c>
      <c r="CI105" s="29">
        <v>0.15000000000000002</v>
      </c>
      <c r="CJ105" s="25">
        <v>0</v>
      </c>
      <c r="CK105" s="29">
        <v>334.99999999999989</v>
      </c>
      <c r="CL105" s="25">
        <v>0</v>
      </c>
      <c r="CM105" s="29">
        <v>460.57999999999981</v>
      </c>
      <c r="CN105" s="25">
        <v>0</v>
      </c>
      <c r="CO105" s="25">
        <v>0.15000000000000002</v>
      </c>
      <c r="CP105" s="25">
        <v>0</v>
      </c>
      <c r="CQ105" s="25">
        <v>0</v>
      </c>
      <c r="CR105" s="25">
        <v>8446</v>
      </c>
      <c r="CS105" s="25">
        <v>0</v>
      </c>
      <c r="CT105" s="25">
        <v>8622</v>
      </c>
      <c r="CU105" s="25">
        <v>0</v>
      </c>
      <c r="CV105" s="25">
        <v>697</v>
      </c>
      <c r="CW105" s="25">
        <v>0</v>
      </c>
      <c r="CX105" s="33">
        <v>8446</v>
      </c>
      <c r="CY105" s="33">
        <v>8622</v>
      </c>
      <c r="CZ105" s="33">
        <v>0</v>
      </c>
      <c r="DA105" s="33">
        <v>697</v>
      </c>
      <c r="DB105" s="161">
        <v>0</v>
      </c>
      <c r="DC105" s="33">
        <v>0</v>
      </c>
      <c r="DD105" s="33">
        <v>0</v>
      </c>
      <c r="DE105" s="33">
        <v>0</v>
      </c>
      <c r="DF105" s="154">
        <v>334.99999999999983</v>
      </c>
      <c r="DG105" s="154">
        <v>460.57999999999981</v>
      </c>
      <c r="DH105" s="154">
        <v>0</v>
      </c>
      <c r="DI105" s="154">
        <v>0.15000000000000002</v>
      </c>
      <c r="DJ105" s="154">
        <v>0</v>
      </c>
      <c r="DK105" s="154">
        <v>0</v>
      </c>
      <c r="DL105" s="154">
        <v>0</v>
      </c>
      <c r="DM105" s="154">
        <v>0</v>
      </c>
      <c r="DN105" s="25">
        <v>430245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X105" t="s">
        <v>465</v>
      </c>
      <c r="DY105" s="25" t="s">
        <v>467</v>
      </c>
      <c r="ED105" s="156">
        <v>43873</v>
      </c>
      <c r="EE105" s="25">
        <v>334.99999999999983</v>
      </c>
      <c r="EF105" s="25">
        <v>460.57999999999981</v>
      </c>
      <c r="EG105" s="25">
        <v>0</v>
      </c>
      <c r="EH105" s="25">
        <v>0.15000000000000002</v>
      </c>
    </row>
    <row r="106" spans="1:138" x14ac:dyDescent="0.25">
      <c r="A106" s="25" t="s">
        <v>66</v>
      </c>
      <c r="B106" s="25" t="s">
        <v>62</v>
      </c>
      <c r="C106" s="156">
        <v>43874</v>
      </c>
      <c r="D106" s="156">
        <v>43874</v>
      </c>
      <c r="E106" s="25" t="s">
        <v>126</v>
      </c>
      <c r="F106" s="25" t="s">
        <v>127</v>
      </c>
      <c r="G106" s="29">
        <v>6997.5399999999918</v>
      </c>
      <c r="H106" s="29">
        <v>643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369</v>
      </c>
      <c r="W106" s="29">
        <v>0</v>
      </c>
      <c r="X106" s="29">
        <v>0</v>
      </c>
      <c r="Y106" s="29">
        <v>38745</v>
      </c>
      <c r="Z106" s="29">
        <v>168780</v>
      </c>
      <c r="AA106" s="29">
        <v>233255</v>
      </c>
      <c r="AB106" s="29">
        <v>12781</v>
      </c>
      <c r="AC106" s="29">
        <v>3.5492656920000004E-2</v>
      </c>
      <c r="AD106" s="29">
        <v>1.6200000000000003E-2</v>
      </c>
      <c r="AE106" s="29">
        <v>99.981885919999996</v>
      </c>
      <c r="AF106" s="29">
        <v>1</v>
      </c>
      <c r="AG106" s="29">
        <v>47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634</v>
      </c>
      <c r="AN106" s="29">
        <v>151</v>
      </c>
      <c r="AO106" s="29">
        <v>73</v>
      </c>
      <c r="AP106" s="29">
        <v>91</v>
      </c>
      <c r="AQ106" s="29">
        <v>736</v>
      </c>
      <c r="AR106" s="29">
        <v>159</v>
      </c>
      <c r="AS106" s="29">
        <v>600</v>
      </c>
      <c r="AT106" s="29">
        <v>9424</v>
      </c>
      <c r="AU106" s="29">
        <v>7471</v>
      </c>
      <c r="AV106" s="29">
        <v>865</v>
      </c>
      <c r="AW106" s="29">
        <v>8126</v>
      </c>
      <c r="AX106" s="29">
        <v>7904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7.15</v>
      </c>
      <c r="BW106" s="29">
        <v>0</v>
      </c>
      <c r="BX106" s="29">
        <v>0</v>
      </c>
      <c r="BY106" s="29">
        <v>394.85999999999979</v>
      </c>
      <c r="BZ106" s="29">
        <v>356.88</v>
      </c>
      <c r="CA106" s="157">
        <v>132.62999999999994</v>
      </c>
      <c r="CB106" s="157">
        <v>619.10999999999956</v>
      </c>
      <c r="CC106" s="29">
        <v>0</v>
      </c>
      <c r="CD106" s="29">
        <v>619.10999999999956</v>
      </c>
      <c r="CE106" s="29">
        <v>4156</v>
      </c>
      <c r="CF106" s="29">
        <v>0</v>
      </c>
      <c r="CG106" s="29">
        <v>12739</v>
      </c>
      <c r="CH106" s="29">
        <v>12739</v>
      </c>
      <c r="CI106" s="29">
        <v>0.21</v>
      </c>
      <c r="CJ106" s="25">
        <v>0</v>
      </c>
      <c r="CK106" s="29">
        <v>335.03999999999996</v>
      </c>
      <c r="CL106" s="25">
        <v>0</v>
      </c>
      <c r="CM106" s="29">
        <v>416.48999999999995</v>
      </c>
      <c r="CN106" s="25">
        <v>0</v>
      </c>
      <c r="CO106" s="25">
        <v>0.21</v>
      </c>
      <c r="CP106" s="25">
        <v>0</v>
      </c>
      <c r="CQ106" s="25">
        <v>0</v>
      </c>
      <c r="CR106" s="25">
        <v>8126</v>
      </c>
      <c r="CS106" s="25">
        <v>0</v>
      </c>
      <c r="CT106" s="25">
        <v>7904</v>
      </c>
      <c r="CU106" s="25">
        <v>0</v>
      </c>
      <c r="CV106" s="25">
        <v>865</v>
      </c>
      <c r="CW106" s="25">
        <v>0</v>
      </c>
      <c r="CX106" s="33">
        <v>8126</v>
      </c>
      <c r="CY106" s="33">
        <v>7904</v>
      </c>
      <c r="CZ106" s="33">
        <v>0</v>
      </c>
      <c r="DA106" s="33">
        <v>865</v>
      </c>
      <c r="DB106" s="161">
        <v>0</v>
      </c>
      <c r="DC106" s="33">
        <v>0</v>
      </c>
      <c r="DD106" s="33">
        <v>0</v>
      </c>
      <c r="DE106" s="33">
        <v>0</v>
      </c>
      <c r="DF106" s="154">
        <v>335.03999999999996</v>
      </c>
      <c r="DG106" s="154">
        <v>416.48999999999972</v>
      </c>
      <c r="DH106" s="154">
        <v>0</v>
      </c>
      <c r="DI106" s="154">
        <v>0.21000000000000002</v>
      </c>
      <c r="DJ106" s="154">
        <v>0</v>
      </c>
      <c r="DK106" s="154">
        <v>0</v>
      </c>
      <c r="DL106" s="154">
        <v>0</v>
      </c>
      <c r="DM106" s="154">
        <v>0</v>
      </c>
      <c r="DN106" s="25">
        <v>453561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X106" s="25" t="s">
        <v>466</v>
      </c>
      <c r="DY106" s="25" t="s">
        <v>469</v>
      </c>
      <c r="ED106" s="156">
        <v>43874</v>
      </c>
      <c r="EE106" s="25">
        <v>335.03999999999996</v>
      </c>
      <c r="EF106" s="25">
        <v>416.48999999999972</v>
      </c>
      <c r="EG106" s="25">
        <v>0</v>
      </c>
      <c r="EH106" s="25">
        <v>0.21000000000000002</v>
      </c>
    </row>
    <row r="107" spans="1:138" x14ac:dyDescent="0.25">
      <c r="A107" s="25" t="s">
        <v>66</v>
      </c>
      <c r="B107" s="25" t="s">
        <v>62</v>
      </c>
      <c r="C107" s="156">
        <v>43875</v>
      </c>
      <c r="D107" s="156">
        <v>43875</v>
      </c>
      <c r="E107" s="25" t="s">
        <v>126</v>
      </c>
      <c r="F107" s="25" t="s">
        <v>127</v>
      </c>
      <c r="G107" s="29">
        <v>10849.769999999988</v>
      </c>
      <c r="H107" s="29">
        <v>655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447</v>
      </c>
      <c r="W107" s="29">
        <v>0</v>
      </c>
      <c r="X107" s="29">
        <v>0</v>
      </c>
      <c r="Y107" s="29">
        <v>50565</v>
      </c>
      <c r="Z107" s="29">
        <v>217233</v>
      </c>
      <c r="AA107" s="29">
        <v>243769</v>
      </c>
      <c r="AB107" s="29">
        <v>12803</v>
      </c>
      <c r="AC107" s="29">
        <v>3.5492656920000004E-2</v>
      </c>
      <c r="AD107" s="29">
        <v>1.6200000000000003E-2</v>
      </c>
      <c r="AE107" s="29">
        <v>99.981885919999996</v>
      </c>
      <c r="AF107" s="29">
        <v>1</v>
      </c>
      <c r="AG107" s="29">
        <v>47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77</v>
      </c>
      <c r="AP107" s="29">
        <v>104</v>
      </c>
      <c r="AQ107" s="29">
        <v>929</v>
      </c>
      <c r="AR107" s="29">
        <v>195</v>
      </c>
      <c r="AS107" s="29">
        <v>457</v>
      </c>
      <c r="AT107" s="29">
        <v>8526</v>
      </c>
      <c r="AU107" s="29">
        <v>7775</v>
      </c>
      <c r="AV107" s="29">
        <v>857</v>
      </c>
      <c r="AW107" s="29">
        <v>6608</v>
      </c>
      <c r="AX107" s="29">
        <v>8836</v>
      </c>
      <c r="AY107" s="29">
        <v>1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0</v>
      </c>
      <c r="BT107" s="29">
        <v>0</v>
      </c>
      <c r="BU107" s="29">
        <v>0</v>
      </c>
      <c r="BV107" s="29">
        <v>13.99</v>
      </c>
      <c r="BW107" s="29">
        <v>0</v>
      </c>
      <c r="BX107" s="29">
        <v>0</v>
      </c>
      <c r="BY107" s="29">
        <v>377.03999999999996</v>
      </c>
      <c r="BZ107" s="29">
        <v>365.20999999999981</v>
      </c>
      <c r="CA107" s="157">
        <v>72.969999999999942</v>
      </c>
      <c r="CB107" s="157">
        <v>669.27999999999963</v>
      </c>
      <c r="CC107" s="29">
        <v>0</v>
      </c>
      <c r="CD107" s="29">
        <v>669.27999999999963</v>
      </c>
      <c r="CE107" s="29">
        <v>2377</v>
      </c>
      <c r="CF107" s="29">
        <v>0</v>
      </c>
      <c r="CG107" s="29">
        <v>13924</v>
      </c>
      <c r="CH107" s="29">
        <v>13924</v>
      </c>
      <c r="CI107" s="29">
        <v>0.22000000000000003</v>
      </c>
      <c r="CJ107" s="25">
        <v>0</v>
      </c>
      <c r="CK107" s="29">
        <v>269.89999999999975</v>
      </c>
      <c r="CL107" s="25">
        <v>0</v>
      </c>
      <c r="CM107" s="29">
        <v>472.13</v>
      </c>
      <c r="CN107" s="25">
        <v>0</v>
      </c>
      <c r="CO107" s="25">
        <v>0.22000000000000003</v>
      </c>
      <c r="CP107" s="25">
        <v>0</v>
      </c>
      <c r="CQ107" s="25">
        <v>0</v>
      </c>
      <c r="CR107" s="25">
        <v>6608</v>
      </c>
      <c r="CS107" s="25">
        <v>0</v>
      </c>
      <c r="CT107" s="25">
        <v>8836</v>
      </c>
      <c r="CU107" s="25">
        <v>0</v>
      </c>
      <c r="CV107" s="25">
        <v>857</v>
      </c>
      <c r="CW107" s="25">
        <v>0</v>
      </c>
      <c r="CX107" s="33">
        <v>6608</v>
      </c>
      <c r="CY107" s="33">
        <v>8836</v>
      </c>
      <c r="CZ107" s="33">
        <v>0</v>
      </c>
      <c r="DA107" s="33">
        <v>857</v>
      </c>
      <c r="DB107" s="161">
        <v>0</v>
      </c>
      <c r="DC107" s="33">
        <v>0</v>
      </c>
      <c r="DD107" s="33">
        <v>0</v>
      </c>
      <c r="DE107" s="33">
        <v>0</v>
      </c>
      <c r="DF107" s="154">
        <v>269.89999999999981</v>
      </c>
      <c r="DG107" s="154">
        <v>472.12999999999971</v>
      </c>
      <c r="DH107" s="154">
        <v>0</v>
      </c>
      <c r="DI107" s="154">
        <v>0.22000000000000003</v>
      </c>
      <c r="DJ107" s="154">
        <v>0</v>
      </c>
      <c r="DK107" s="154">
        <v>0</v>
      </c>
      <c r="DL107" s="154">
        <v>0</v>
      </c>
      <c r="DM107" s="154">
        <v>0</v>
      </c>
      <c r="DN107" s="25">
        <v>524370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ED107" s="156">
        <v>43875</v>
      </c>
      <c r="EE107" s="25">
        <v>269.89999999999981</v>
      </c>
      <c r="EF107" s="25">
        <v>472.12999999999971</v>
      </c>
      <c r="EG107" s="25">
        <v>0</v>
      </c>
      <c r="EH107" s="25">
        <v>0.22000000000000003</v>
      </c>
    </row>
    <row r="108" spans="1:138" x14ac:dyDescent="0.25">
      <c r="A108" s="25" t="s">
        <v>66</v>
      </c>
      <c r="B108" s="25" t="s">
        <v>62</v>
      </c>
      <c r="C108" s="156">
        <v>43876</v>
      </c>
      <c r="D108" s="156">
        <v>43876</v>
      </c>
      <c r="E108" s="25" t="s">
        <v>126</v>
      </c>
      <c r="F108" s="25" t="s">
        <v>127</v>
      </c>
      <c r="G108" s="29">
        <v>7823.20999999999</v>
      </c>
      <c r="H108" s="29">
        <v>979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9258</v>
      </c>
      <c r="O108" s="29">
        <v>50769</v>
      </c>
      <c r="P108" s="29">
        <v>50769</v>
      </c>
      <c r="Q108" s="29">
        <v>0</v>
      </c>
      <c r="R108" s="29">
        <v>0</v>
      </c>
      <c r="S108" s="29">
        <v>0</v>
      </c>
      <c r="T108" s="29">
        <v>0</v>
      </c>
      <c r="U108" s="29">
        <v>109</v>
      </c>
      <c r="V108" s="29">
        <v>727</v>
      </c>
      <c r="W108" s="29">
        <v>0</v>
      </c>
      <c r="X108" s="29">
        <v>0</v>
      </c>
      <c r="Y108" s="29">
        <v>43636</v>
      </c>
      <c r="Z108" s="29">
        <v>211017</v>
      </c>
      <c r="AA108" s="29">
        <v>227199</v>
      </c>
      <c r="AB108" s="29">
        <v>13109</v>
      </c>
      <c r="AC108" s="29">
        <v>3.5492656920000004E-2</v>
      </c>
      <c r="AD108" s="29">
        <v>1.6200000000000003E-2</v>
      </c>
      <c r="AE108" s="29">
        <v>99.981885919999996</v>
      </c>
      <c r="AF108" s="29">
        <v>0</v>
      </c>
      <c r="AG108" s="29">
        <v>47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686</v>
      </c>
      <c r="AN108" s="29">
        <v>160</v>
      </c>
      <c r="AO108" s="29">
        <v>78</v>
      </c>
      <c r="AP108" s="29">
        <v>108</v>
      </c>
      <c r="AQ108" s="29">
        <v>1174</v>
      </c>
      <c r="AR108" s="29">
        <v>237</v>
      </c>
      <c r="AS108" s="29">
        <v>523</v>
      </c>
      <c r="AT108" s="29">
        <v>8757</v>
      </c>
      <c r="AU108" s="29">
        <v>7010</v>
      </c>
      <c r="AV108" s="29">
        <v>679</v>
      </c>
      <c r="AW108" s="29">
        <v>6712</v>
      </c>
      <c r="AX108" s="29">
        <v>8376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82.52</v>
      </c>
      <c r="BO108" s="29">
        <v>672.72</v>
      </c>
      <c r="BP108" s="29">
        <v>672.72</v>
      </c>
      <c r="BQ108" s="29">
        <v>0</v>
      </c>
      <c r="BR108" s="29">
        <v>0</v>
      </c>
      <c r="BS108" s="29">
        <v>0</v>
      </c>
      <c r="BT108" s="29">
        <v>0</v>
      </c>
      <c r="BU108" s="29">
        <v>22.21</v>
      </c>
      <c r="BV108" s="29">
        <v>21.68</v>
      </c>
      <c r="BW108" s="29">
        <v>0</v>
      </c>
      <c r="BX108" s="29">
        <v>0</v>
      </c>
      <c r="BY108" s="29">
        <v>404.12999999999988</v>
      </c>
      <c r="BZ108" s="29">
        <v>363.38000000000005</v>
      </c>
      <c r="CA108" s="157">
        <v>72.759999999999962</v>
      </c>
      <c r="CB108" s="157">
        <v>694.74999999999977</v>
      </c>
      <c r="CC108" s="29">
        <v>0</v>
      </c>
      <c r="CD108" s="29">
        <v>694.74999999999977</v>
      </c>
      <c r="CE108" s="29">
        <v>2336</v>
      </c>
      <c r="CF108" s="29">
        <v>0</v>
      </c>
      <c r="CG108" s="29">
        <v>13431</v>
      </c>
      <c r="CH108" s="29">
        <v>13431</v>
      </c>
      <c r="CI108" s="29">
        <v>7.0000000000000007E-2</v>
      </c>
      <c r="CJ108" s="25">
        <v>0</v>
      </c>
      <c r="CK108" s="29">
        <v>284.63999999999987</v>
      </c>
      <c r="CL108" s="25">
        <v>0</v>
      </c>
      <c r="CM108" s="29">
        <v>482.79999999999984</v>
      </c>
      <c r="CN108" s="25">
        <v>0</v>
      </c>
      <c r="CO108" s="25">
        <v>7.0000000000000007E-2</v>
      </c>
      <c r="CP108" s="25">
        <v>0</v>
      </c>
      <c r="CQ108" s="25">
        <v>0</v>
      </c>
      <c r="CR108" s="25">
        <v>6712</v>
      </c>
      <c r="CS108" s="25">
        <v>0</v>
      </c>
      <c r="CT108" s="25">
        <v>8376</v>
      </c>
      <c r="CU108" s="25">
        <v>0</v>
      </c>
      <c r="CV108" s="25">
        <v>679</v>
      </c>
      <c r="CW108" s="25">
        <v>0</v>
      </c>
      <c r="CX108" s="33">
        <v>6712</v>
      </c>
      <c r="CY108" s="33">
        <v>8376</v>
      </c>
      <c r="CZ108" s="33">
        <v>0</v>
      </c>
      <c r="DA108" s="33">
        <v>679</v>
      </c>
      <c r="DB108" s="161">
        <v>0</v>
      </c>
      <c r="DC108" s="33">
        <v>0</v>
      </c>
      <c r="DD108" s="33">
        <v>0</v>
      </c>
      <c r="DE108" s="33">
        <v>0</v>
      </c>
      <c r="DF108" s="154">
        <v>284.63999999999987</v>
      </c>
      <c r="DG108" s="154">
        <v>482.79999999999978</v>
      </c>
      <c r="DH108" s="154">
        <v>0</v>
      </c>
      <c r="DI108" s="154">
        <v>7.0000000000000007E-2</v>
      </c>
      <c r="DJ108" s="154">
        <v>0</v>
      </c>
      <c r="DK108" s="154">
        <v>0</v>
      </c>
      <c r="DL108" s="154">
        <v>0</v>
      </c>
      <c r="DM108" s="154">
        <v>0</v>
      </c>
      <c r="DN108" s="25">
        <v>494961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ED108" s="156">
        <v>43876</v>
      </c>
      <c r="EE108" s="25">
        <v>284.63999999999987</v>
      </c>
      <c r="EF108" s="25">
        <v>482.79999999999978</v>
      </c>
      <c r="EG108" s="25">
        <v>0</v>
      </c>
      <c r="EH108" s="25">
        <v>7.0000000000000007E-2</v>
      </c>
    </row>
    <row r="109" spans="1:138" x14ac:dyDescent="0.25">
      <c r="A109" s="25" t="s">
        <v>66</v>
      </c>
      <c r="B109" s="25" t="s">
        <v>62</v>
      </c>
      <c r="C109" s="156">
        <v>43877</v>
      </c>
      <c r="D109" s="156">
        <v>43877</v>
      </c>
      <c r="E109" s="25" t="s">
        <v>126</v>
      </c>
      <c r="F109" s="25" t="s">
        <v>127</v>
      </c>
      <c r="G109" s="29">
        <v>5461.4299999999921</v>
      </c>
      <c r="H109" s="29">
        <v>833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4481</v>
      </c>
      <c r="O109" s="29">
        <v>65044</v>
      </c>
      <c r="P109" s="29">
        <v>65044</v>
      </c>
      <c r="Q109" s="29">
        <v>0</v>
      </c>
      <c r="R109" s="29">
        <v>0</v>
      </c>
      <c r="S109" s="29">
        <v>0</v>
      </c>
      <c r="T109" s="29">
        <v>0</v>
      </c>
      <c r="U109" s="29">
        <v>70</v>
      </c>
      <c r="V109" s="29">
        <v>585</v>
      </c>
      <c r="W109" s="29">
        <v>0</v>
      </c>
      <c r="X109" s="29">
        <v>0</v>
      </c>
      <c r="Y109" s="29">
        <v>37126</v>
      </c>
      <c r="Z109" s="29">
        <v>166480</v>
      </c>
      <c r="AA109" s="29">
        <v>216622</v>
      </c>
      <c r="AB109" s="29">
        <v>13348</v>
      </c>
      <c r="AC109" s="29">
        <v>3.5492656920000004E-2</v>
      </c>
      <c r="AD109" s="29">
        <v>1.6200000000000003E-2</v>
      </c>
      <c r="AE109" s="29">
        <v>99.981885919999996</v>
      </c>
      <c r="AF109" s="29">
        <v>0</v>
      </c>
      <c r="AG109" s="29">
        <v>64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760</v>
      </c>
      <c r="AN109" s="29">
        <v>175</v>
      </c>
      <c r="AO109" s="29">
        <v>79</v>
      </c>
      <c r="AP109" s="29">
        <v>100</v>
      </c>
      <c r="AQ109" s="29">
        <v>0</v>
      </c>
      <c r="AR109" s="29">
        <v>380</v>
      </c>
      <c r="AS109" s="29">
        <v>598</v>
      </c>
      <c r="AT109" s="29">
        <v>8474</v>
      </c>
      <c r="AU109" s="29">
        <v>5675</v>
      </c>
      <c r="AV109" s="29">
        <v>1055</v>
      </c>
      <c r="AW109" s="29">
        <v>6267</v>
      </c>
      <c r="AX109" s="29">
        <v>6827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43.43</v>
      </c>
      <c r="BO109" s="29">
        <v>970.6</v>
      </c>
      <c r="BP109" s="29">
        <v>970.6</v>
      </c>
      <c r="BQ109" s="29">
        <v>0</v>
      </c>
      <c r="BR109" s="29">
        <v>0</v>
      </c>
      <c r="BS109" s="29">
        <v>0</v>
      </c>
      <c r="BT109" s="29">
        <v>0</v>
      </c>
      <c r="BU109" s="29">
        <v>3.94</v>
      </c>
      <c r="BV109" s="29">
        <v>23.24</v>
      </c>
      <c r="BW109" s="29">
        <v>0</v>
      </c>
      <c r="BX109" s="29">
        <v>0</v>
      </c>
      <c r="BY109" s="29">
        <v>340.14999999999975</v>
      </c>
      <c r="BZ109" s="29">
        <v>284.68999999999983</v>
      </c>
      <c r="CA109" s="157">
        <v>67.939999999999955</v>
      </c>
      <c r="CB109" s="157">
        <v>556.89999999999952</v>
      </c>
      <c r="CC109" s="29">
        <v>0</v>
      </c>
      <c r="CD109" s="29">
        <v>556.89999999999952</v>
      </c>
      <c r="CE109" s="29">
        <v>2210</v>
      </c>
      <c r="CF109" s="29">
        <v>0</v>
      </c>
      <c r="CG109" s="29">
        <v>11939</v>
      </c>
      <c r="CH109" s="29">
        <v>11939</v>
      </c>
      <c r="CI109" s="29">
        <v>0.08</v>
      </c>
      <c r="CJ109" s="25">
        <v>0</v>
      </c>
      <c r="CK109" s="29">
        <v>239.06999999999988</v>
      </c>
      <c r="CL109" s="25">
        <v>0</v>
      </c>
      <c r="CM109" s="29">
        <v>385.68999999999977</v>
      </c>
      <c r="CN109" s="25">
        <v>0</v>
      </c>
      <c r="CO109" s="25">
        <v>0.08</v>
      </c>
      <c r="CP109" s="25">
        <v>0</v>
      </c>
      <c r="CQ109" s="25">
        <v>0</v>
      </c>
      <c r="CR109" s="25">
        <v>6267</v>
      </c>
      <c r="CS109" s="25">
        <v>0</v>
      </c>
      <c r="CT109" s="25">
        <v>6827</v>
      </c>
      <c r="CU109" s="25">
        <v>0</v>
      </c>
      <c r="CV109" s="25">
        <v>1055</v>
      </c>
      <c r="CW109" s="25">
        <v>0</v>
      </c>
      <c r="CX109" s="33">
        <v>6267</v>
      </c>
      <c r="CY109" s="33">
        <v>6827</v>
      </c>
      <c r="CZ109" s="33">
        <v>0</v>
      </c>
      <c r="DA109" s="33">
        <v>1055</v>
      </c>
      <c r="DB109" s="161">
        <v>0</v>
      </c>
      <c r="DC109" s="33">
        <v>0</v>
      </c>
      <c r="DD109" s="33">
        <v>0</v>
      </c>
      <c r="DE109" s="33">
        <v>0</v>
      </c>
      <c r="DF109" s="154">
        <v>239.06999999999988</v>
      </c>
      <c r="DG109" s="154">
        <v>385.68999999999977</v>
      </c>
      <c r="DH109" s="154">
        <v>0</v>
      </c>
      <c r="DI109" s="154">
        <v>0.08</v>
      </c>
      <c r="DJ109" s="154">
        <v>0</v>
      </c>
      <c r="DK109" s="154">
        <v>0</v>
      </c>
      <c r="DL109" s="154">
        <v>0</v>
      </c>
      <c r="DM109" s="154">
        <v>0</v>
      </c>
      <c r="DN109" s="25">
        <v>433576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ED109" s="156">
        <v>43877</v>
      </c>
      <c r="EE109" s="25">
        <v>239.06999999999988</v>
      </c>
      <c r="EF109" s="25">
        <v>385.68999999999977</v>
      </c>
      <c r="EG109" s="25">
        <v>0</v>
      </c>
      <c r="EH109" s="25">
        <v>0.08</v>
      </c>
    </row>
    <row r="110" spans="1:138" x14ac:dyDescent="0.25">
      <c r="A110" s="25" t="s">
        <v>66</v>
      </c>
      <c r="B110" s="25" t="s">
        <v>62</v>
      </c>
      <c r="C110" s="156">
        <v>43878</v>
      </c>
      <c r="D110" s="156">
        <v>43878</v>
      </c>
      <c r="E110" s="25" t="s">
        <v>126</v>
      </c>
      <c r="F110" s="25" t="s">
        <v>127</v>
      </c>
      <c r="G110" s="29">
        <v>4368.6599999999944</v>
      </c>
      <c r="H110" s="29">
        <v>709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150</v>
      </c>
      <c r="O110" s="29">
        <v>38722</v>
      </c>
      <c r="P110" s="29">
        <v>38722</v>
      </c>
      <c r="Q110" s="29">
        <v>0</v>
      </c>
      <c r="R110" s="29">
        <v>0</v>
      </c>
      <c r="S110" s="29">
        <v>0</v>
      </c>
      <c r="T110" s="29">
        <v>0</v>
      </c>
      <c r="U110" s="29">
        <v>613</v>
      </c>
      <c r="V110" s="29">
        <v>546</v>
      </c>
      <c r="W110" s="29">
        <v>0</v>
      </c>
      <c r="X110" s="29">
        <v>0</v>
      </c>
      <c r="Y110" s="29">
        <v>34150</v>
      </c>
      <c r="Z110" s="29">
        <v>128136</v>
      </c>
      <c r="AA110" s="29">
        <v>187973</v>
      </c>
      <c r="AB110" s="29">
        <v>12421</v>
      </c>
      <c r="AC110" s="29">
        <v>3.5492656920000004E-2</v>
      </c>
      <c r="AD110" s="29">
        <v>1.6200000000000003E-2</v>
      </c>
      <c r="AE110" s="29">
        <v>99.981885919999996</v>
      </c>
      <c r="AF110" s="29">
        <v>0</v>
      </c>
      <c r="AG110" s="29">
        <v>64</v>
      </c>
      <c r="AH110" s="29">
        <v>0</v>
      </c>
      <c r="AI110" s="29">
        <v>1</v>
      </c>
      <c r="AJ110" s="29">
        <v>19.667000000000002</v>
      </c>
      <c r="AK110" s="29">
        <v>0</v>
      </c>
      <c r="AL110" s="29">
        <v>0</v>
      </c>
      <c r="AM110" s="29">
        <v>808</v>
      </c>
      <c r="AN110" s="29">
        <v>185</v>
      </c>
      <c r="AO110" s="29">
        <v>80</v>
      </c>
      <c r="AP110" s="29">
        <v>81</v>
      </c>
      <c r="AQ110" s="29">
        <v>0</v>
      </c>
      <c r="AR110" s="29">
        <v>0</v>
      </c>
      <c r="AS110" s="29">
        <v>0</v>
      </c>
      <c r="AT110" s="29">
        <v>8647</v>
      </c>
      <c r="AU110" s="29">
        <v>5880</v>
      </c>
      <c r="AV110" s="29">
        <v>974</v>
      </c>
      <c r="AW110" s="29">
        <v>6785</v>
      </c>
      <c r="AX110" s="29">
        <v>6768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0.75</v>
      </c>
      <c r="BO110" s="29">
        <v>811.49</v>
      </c>
      <c r="BP110" s="29">
        <v>811.49</v>
      </c>
      <c r="BQ110" s="29">
        <v>0</v>
      </c>
      <c r="BR110" s="29">
        <v>0</v>
      </c>
      <c r="BS110" s="29">
        <v>0</v>
      </c>
      <c r="BT110" s="29">
        <v>0</v>
      </c>
      <c r="BU110" s="29">
        <v>22.42</v>
      </c>
      <c r="BV110" s="29">
        <v>17.059999999999999</v>
      </c>
      <c r="BW110" s="29">
        <v>0</v>
      </c>
      <c r="BX110" s="29">
        <v>0</v>
      </c>
      <c r="BY110" s="29">
        <v>364.93999999999971</v>
      </c>
      <c r="BZ110" s="29">
        <v>314.56999999999982</v>
      </c>
      <c r="CA110" s="157">
        <v>80.109999999999928</v>
      </c>
      <c r="CB110" s="157">
        <v>599.39999999999975</v>
      </c>
      <c r="CC110" s="29">
        <v>0</v>
      </c>
      <c r="CD110" s="29">
        <v>599.39999999999975</v>
      </c>
      <c r="CE110" s="29">
        <v>2666</v>
      </c>
      <c r="CF110" s="29">
        <v>0</v>
      </c>
      <c r="CG110" s="29">
        <v>11861</v>
      </c>
      <c r="CH110" s="29">
        <v>11861</v>
      </c>
      <c r="CI110" s="29">
        <v>0.14000000000000001</v>
      </c>
      <c r="CJ110" s="25">
        <v>0</v>
      </c>
      <c r="CK110" s="29">
        <v>274.6099999999999</v>
      </c>
      <c r="CL110" s="25">
        <v>0</v>
      </c>
      <c r="CM110" s="29">
        <v>404.75999999999976</v>
      </c>
      <c r="CN110" s="25">
        <v>0</v>
      </c>
      <c r="CO110" s="25">
        <v>0.14000000000000001</v>
      </c>
      <c r="CP110" s="25">
        <v>0</v>
      </c>
      <c r="CQ110" s="25">
        <v>0</v>
      </c>
      <c r="CR110" s="25">
        <v>6785</v>
      </c>
      <c r="CS110" s="25">
        <v>0</v>
      </c>
      <c r="CT110" s="25">
        <v>6768</v>
      </c>
      <c r="CU110" s="25">
        <v>0</v>
      </c>
      <c r="CV110" s="25">
        <v>974</v>
      </c>
      <c r="CW110" s="25">
        <v>0</v>
      </c>
      <c r="CX110" s="33">
        <v>6785</v>
      </c>
      <c r="CY110" s="33">
        <v>6768</v>
      </c>
      <c r="CZ110" s="33">
        <v>0</v>
      </c>
      <c r="DA110" s="33">
        <v>974</v>
      </c>
      <c r="DB110" s="161">
        <v>0</v>
      </c>
      <c r="DC110" s="33">
        <v>0</v>
      </c>
      <c r="DD110" s="33">
        <v>0</v>
      </c>
      <c r="DE110" s="33">
        <v>0</v>
      </c>
      <c r="DF110" s="154">
        <v>274.60999999999973</v>
      </c>
      <c r="DG110" s="154">
        <v>404.75999999999971</v>
      </c>
      <c r="DH110" s="154">
        <v>0</v>
      </c>
      <c r="DI110" s="154">
        <v>0.14000000000000001</v>
      </c>
      <c r="DJ110" s="154">
        <v>0</v>
      </c>
      <c r="DK110" s="154">
        <v>0</v>
      </c>
      <c r="DL110" s="154">
        <v>0</v>
      </c>
      <c r="DM110" s="154">
        <v>0</v>
      </c>
      <c r="DN110" s="25">
        <v>362680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ED110" s="156">
        <v>43878</v>
      </c>
      <c r="EE110" s="25">
        <v>274.60999999999973</v>
      </c>
      <c r="EF110" s="25">
        <v>404.75999999999971</v>
      </c>
      <c r="EG110" s="25">
        <v>0</v>
      </c>
      <c r="EH110" s="25">
        <v>0.14000000000000001</v>
      </c>
    </row>
    <row r="111" spans="1:138" x14ac:dyDescent="0.25">
      <c r="A111" s="25" t="s">
        <v>66</v>
      </c>
      <c r="B111" s="25" t="s">
        <v>62</v>
      </c>
      <c r="C111" s="156">
        <v>43879</v>
      </c>
      <c r="D111" s="156">
        <v>43879</v>
      </c>
      <c r="E111" s="25" t="s">
        <v>126</v>
      </c>
      <c r="F111" s="25" t="s">
        <v>127</v>
      </c>
      <c r="G111" s="29">
        <v>5443.7899999999927</v>
      </c>
      <c r="H111" s="29">
        <v>674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28</v>
      </c>
      <c r="O111" s="29">
        <v>33979</v>
      </c>
      <c r="P111" s="29">
        <v>33979</v>
      </c>
      <c r="Q111" s="29">
        <v>0</v>
      </c>
      <c r="R111" s="29">
        <v>0</v>
      </c>
      <c r="S111" s="29">
        <v>0</v>
      </c>
      <c r="T111" s="29">
        <v>0</v>
      </c>
      <c r="U111" s="29">
        <v>533</v>
      </c>
      <c r="V111" s="29">
        <v>444</v>
      </c>
      <c r="W111" s="29">
        <v>0</v>
      </c>
      <c r="X111" s="29">
        <v>0</v>
      </c>
      <c r="Y111" s="29">
        <v>34192</v>
      </c>
      <c r="Z111" s="29">
        <v>133117</v>
      </c>
      <c r="AA111" s="29">
        <v>153188</v>
      </c>
      <c r="AB111" s="29">
        <v>13235</v>
      </c>
      <c r="AC111" s="29">
        <v>3.5492656920000004E-2</v>
      </c>
      <c r="AD111" s="29">
        <v>1.6200000000000003E-2</v>
      </c>
      <c r="AE111" s="29">
        <v>99.981885919999996</v>
      </c>
      <c r="AF111" s="29">
        <v>0</v>
      </c>
      <c r="AG111" s="29">
        <v>64</v>
      </c>
      <c r="AH111" s="29">
        <v>0</v>
      </c>
      <c r="AI111" s="29">
        <v>1</v>
      </c>
      <c r="AJ111" s="29">
        <v>16.25</v>
      </c>
      <c r="AK111" s="29">
        <v>0</v>
      </c>
      <c r="AL111" s="29">
        <v>0</v>
      </c>
      <c r="AM111" s="29">
        <v>0</v>
      </c>
      <c r="AN111" s="29">
        <v>0</v>
      </c>
      <c r="AO111" s="29">
        <v>81</v>
      </c>
      <c r="AP111" s="29">
        <v>90</v>
      </c>
      <c r="AQ111" s="29">
        <v>0</v>
      </c>
      <c r="AR111" s="29">
        <v>301</v>
      </c>
      <c r="AS111" s="29">
        <v>521</v>
      </c>
      <c r="AT111" s="29">
        <v>11567</v>
      </c>
      <c r="AU111" s="29">
        <v>7227</v>
      </c>
      <c r="AV111" s="29">
        <v>1176</v>
      </c>
      <c r="AW111" s="29">
        <v>8461</v>
      </c>
      <c r="AX111" s="29">
        <v>9157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0.09</v>
      </c>
      <c r="BO111" s="29">
        <v>691.54</v>
      </c>
      <c r="BP111" s="29">
        <v>691.54</v>
      </c>
      <c r="BQ111" s="29">
        <v>0</v>
      </c>
      <c r="BR111" s="29">
        <v>0</v>
      </c>
      <c r="BS111" s="29">
        <v>0</v>
      </c>
      <c r="BT111" s="29">
        <v>0</v>
      </c>
      <c r="BU111" s="29">
        <v>35.9</v>
      </c>
      <c r="BV111" s="29">
        <v>18.63</v>
      </c>
      <c r="BW111" s="29">
        <v>0</v>
      </c>
      <c r="BX111" s="29">
        <v>0</v>
      </c>
      <c r="BY111" s="29">
        <v>406.92999999999961</v>
      </c>
      <c r="BZ111" s="29">
        <v>307.89999999999986</v>
      </c>
      <c r="CA111" s="157">
        <v>91.40999999999994</v>
      </c>
      <c r="CB111" s="157">
        <v>623.41999999999939</v>
      </c>
      <c r="CC111" s="29">
        <v>0</v>
      </c>
      <c r="CD111" s="29">
        <v>623.41999999999939</v>
      </c>
      <c r="CE111" s="29">
        <v>3529</v>
      </c>
      <c r="CF111" s="29">
        <v>0</v>
      </c>
      <c r="CG111" s="29">
        <v>15265</v>
      </c>
      <c r="CH111" s="29">
        <v>15265</v>
      </c>
      <c r="CI111" s="29">
        <v>0.16</v>
      </c>
      <c r="CJ111" s="25">
        <v>0</v>
      </c>
      <c r="CK111" s="29">
        <v>283.30999999999983</v>
      </c>
      <c r="CL111" s="25">
        <v>0</v>
      </c>
      <c r="CM111" s="29">
        <v>431.35999999999979</v>
      </c>
      <c r="CN111" s="25">
        <v>0</v>
      </c>
      <c r="CO111" s="25">
        <v>0.16</v>
      </c>
      <c r="CP111" s="25">
        <v>0</v>
      </c>
      <c r="CQ111" s="25">
        <v>0</v>
      </c>
      <c r="CR111" s="25">
        <v>8461</v>
      </c>
      <c r="CS111" s="25">
        <v>0</v>
      </c>
      <c r="CT111" s="25">
        <v>9157</v>
      </c>
      <c r="CU111" s="25">
        <v>0</v>
      </c>
      <c r="CV111" s="25">
        <v>1176</v>
      </c>
      <c r="CW111" s="25">
        <v>0</v>
      </c>
      <c r="CX111" s="33">
        <v>8461</v>
      </c>
      <c r="CY111" s="33">
        <v>9157</v>
      </c>
      <c r="CZ111" s="33">
        <v>0</v>
      </c>
      <c r="DA111" s="33">
        <v>1176</v>
      </c>
      <c r="DB111" s="161">
        <v>0</v>
      </c>
      <c r="DC111" s="33">
        <v>0</v>
      </c>
      <c r="DD111" s="33">
        <v>0</v>
      </c>
      <c r="DE111" s="33">
        <v>0</v>
      </c>
      <c r="DF111" s="154">
        <v>283.30999999999983</v>
      </c>
      <c r="DG111" s="154">
        <v>431.3599999999999</v>
      </c>
      <c r="DH111" s="154">
        <v>0</v>
      </c>
      <c r="DI111" s="154">
        <v>0.15999999999999998</v>
      </c>
      <c r="DJ111" s="154">
        <v>0</v>
      </c>
      <c r="DK111" s="154">
        <v>0</v>
      </c>
      <c r="DL111" s="154">
        <v>0</v>
      </c>
      <c r="DM111" s="154">
        <v>0</v>
      </c>
      <c r="DN111" s="25">
        <v>333732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ED111" s="156">
        <v>43879</v>
      </c>
      <c r="EE111" s="25">
        <v>283.30999999999983</v>
      </c>
      <c r="EF111" s="25">
        <v>431.3599999999999</v>
      </c>
      <c r="EG111" s="25">
        <v>0</v>
      </c>
      <c r="EH111" s="25">
        <v>0.15999999999999998</v>
      </c>
    </row>
    <row r="112" spans="1:138" x14ac:dyDescent="0.25">
      <c r="A112" s="25" t="s">
        <v>66</v>
      </c>
      <c r="B112" s="25" t="s">
        <v>62</v>
      </c>
      <c r="C112" s="156">
        <v>43880</v>
      </c>
      <c r="D112" s="156">
        <v>43880</v>
      </c>
      <c r="E112" s="25" t="s">
        <v>126</v>
      </c>
      <c r="F112" s="25" t="s">
        <v>127</v>
      </c>
      <c r="G112" s="29">
        <v>6162.1599999999953</v>
      </c>
      <c r="H112" s="29">
        <v>486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5</v>
      </c>
      <c r="O112" s="29">
        <v>32650</v>
      </c>
      <c r="P112" s="29">
        <v>32650</v>
      </c>
      <c r="Q112" s="29">
        <v>0</v>
      </c>
      <c r="R112" s="29">
        <v>0</v>
      </c>
      <c r="S112" s="29">
        <v>0</v>
      </c>
      <c r="T112" s="29">
        <v>0</v>
      </c>
      <c r="U112" s="29">
        <v>709</v>
      </c>
      <c r="V112" s="29">
        <v>444</v>
      </c>
      <c r="W112" s="29">
        <v>0</v>
      </c>
      <c r="X112" s="29">
        <v>0</v>
      </c>
      <c r="Y112" s="29">
        <v>32700</v>
      </c>
      <c r="Z112" s="29">
        <v>251225</v>
      </c>
      <c r="AA112" s="29">
        <v>147688</v>
      </c>
      <c r="AB112" s="29">
        <v>12258</v>
      </c>
      <c r="AC112" s="29">
        <v>3.5492656920000004E-2</v>
      </c>
      <c r="AD112" s="29">
        <v>1.6200000000000003E-2</v>
      </c>
      <c r="AE112" s="29">
        <v>99.981885919999996</v>
      </c>
      <c r="AF112" s="29">
        <v>0</v>
      </c>
      <c r="AG112" s="29">
        <v>64</v>
      </c>
      <c r="AH112" s="29">
        <v>0</v>
      </c>
      <c r="AI112" s="29">
        <v>0.8</v>
      </c>
      <c r="AJ112" s="29">
        <v>14.6</v>
      </c>
      <c r="AK112" s="29">
        <v>0</v>
      </c>
      <c r="AL112" s="29">
        <v>0</v>
      </c>
      <c r="AM112" s="29">
        <v>630</v>
      </c>
      <c r="AN112" s="29">
        <v>142</v>
      </c>
      <c r="AO112" s="29">
        <v>80</v>
      </c>
      <c r="AP112" s="29">
        <v>80</v>
      </c>
      <c r="AQ112" s="29">
        <v>0</v>
      </c>
      <c r="AR112" s="29">
        <v>438</v>
      </c>
      <c r="AS112" s="29">
        <v>598</v>
      </c>
      <c r="AT112" s="29">
        <v>10243</v>
      </c>
      <c r="AU112" s="29">
        <v>9325</v>
      </c>
      <c r="AV112" s="29">
        <v>955</v>
      </c>
      <c r="AW112" s="29">
        <v>9482</v>
      </c>
      <c r="AX112" s="29">
        <v>9131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0.02</v>
      </c>
      <c r="BO112" s="29">
        <v>656.39</v>
      </c>
      <c r="BP112" s="29">
        <v>656.39</v>
      </c>
      <c r="BQ112" s="29">
        <v>0</v>
      </c>
      <c r="BR112" s="29">
        <v>0</v>
      </c>
      <c r="BS112" s="29">
        <v>0</v>
      </c>
      <c r="BT112" s="29">
        <v>0</v>
      </c>
      <c r="BU112" s="29">
        <v>48.59</v>
      </c>
      <c r="BV112" s="29">
        <v>38.26</v>
      </c>
      <c r="BW112" s="29">
        <v>0</v>
      </c>
      <c r="BX112" s="29">
        <v>0</v>
      </c>
      <c r="BY112" s="29">
        <v>386.10000000000019</v>
      </c>
      <c r="BZ112" s="29">
        <v>370.25000000000006</v>
      </c>
      <c r="CA112" s="157">
        <v>86.149999999999935</v>
      </c>
      <c r="CB112" s="157">
        <v>670.20000000000027</v>
      </c>
      <c r="CC112" s="29">
        <v>0</v>
      </c>
      <c r="CD112" s="29">
        <v>670.20000000000027</v>
      </c>
      <c r="CE112" s="29">
        <v>3357</v>
      </c>
      <c r="CF112" s="29">
        <v>0</v>
      </c>
      <c r="CG112" s="29">
        <v>16211</v>
      </c>
      <c r="CH112" s="29">
        <v>16211</v>
      </c>
      <c r="CI112" s="29">
        <v>0.16000000000000003</v>
      </c>
      <c r="CJ112" s="25">
        <v>0</v>
      </c>
      <c r="CK112" s="29">
        <v>291.06999999999994</v>
      </c>
      <c r="CL112" s="25">
        <v>0</v>
      </c>
      <c r="CM112" s="29">
        <v>465.12000000000018</v>
      </c>
      <c r="CN112" s="25">
        <v>0</v>
      </c>
      <c r="CO112" s="25">
        <v>0.16000000000000003</v>
      </c>
      <c r="CP112" s="25">
        <v>0</v>
      </c>
      <c r="CQ112" s="25">
        <v>0</v>
      </c>
      <c r="CR112" s="25">
        <v>9482</v>
      </c>
      <c r="CS112" s="25">
        <v>0</v>
      </c>
      <c r="CT112" s="25">
        <v>9131</v>
      </c>
      <c r="CU112" s="25">
        <v>0</v>
      </c>
      <c r="CV112" s="25">
        <v>955</v>
      </c>
      <c r="CW112" s="25">
        <v>0</v>
      </c>
      <c r="CX112" s="33">
        <v>9482</v>
      </c>
      <c r="CY112" s="33">
        <v>9131</v>
      </c>
      <c r="CZ112" s="33">
        <v>0</v>
      </c>
      <c r="DA112" s="33">
        <v>955</v>
      </c>
      <c r="DB112" s="161">
        <v>0</v>
      </c>
      <c r="DC112" s="33">
        <v>0</v>
      </c>
      <c r="DD112" s="33">
        <v>0</v>
      </c>
      <c r="DE112" s="33">
        <v>0</v>
      </c>
      <c r="DF112" s="154">
        <v>291.06999999999982</v>
      </c>
      <c r="DG112" s="154">
        <v>465.11999999999989</v>
      </c>
      <c r="DH112" s="154">
        <v>0</v>
      </c>
      <c r="DI112" s="154">
        <v>0.16</v>
      </c>
      <c r="DJ112" s="154">
        <v>0</v>
      </c>
      <c r="DK112" s="154">
        <v>0</v>
      </c>
      <c r="DL112" s="154">
        <v>0</v>
      </c>
      <c r="DM112" s="154">
        <v>0</v>
      </c>
      <c r="DN112" s="25">
        <v>443871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ED112" s="156">
        <v>43880</v>
      </c>
      <c r="EE112" s="25">
        <v>291.06999999999982</v>
      </c>
      <c r="EF112" s="25">
        <v>465.11999999999989</v>
      </c>
      <c r="EG112" s="25">
        <v>0</v>
      </c>
      <c r="EH112" s="25">
        <v>0.16</v>
      </c>
    </row>
    <row r="113" spans="1:138" x14ac:dyDescent="0.25">
      <c r="A113" s="25" t="s">
        <v>66</v>
      </c>
      <c r="B113" s="25" t="s">
        <v>62</v>
      </c>
      <c r="C113" s="156">
        <v>43881</v>
      </c>
      <c r="D113" s="156">
        <v>43881</v>
      </c>
      <c r="E113" s="25" t="s">
        <v>126</v>
      </c>
      <c r="F113" s="25" t="s">
        <v>127</v>
      </c>
      <c r="G113" s="29">
        <v>10815.949999999986</v>
      </c>
      <c r="H113" s="29">
        <v>600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62</v>
      </c>
      <c r="O113" s="29">
        <v>20888</v>
      </c>
      <c r="P113" s="29">
        <v>20888</v>
      </c>
      <c r="Q113" s="29">
        <v>0</v>
      </c>
      <c r="R113" s="29">
        <v>0</v>
      </c>
      <c r="S113" s="29">
        <v>0</v>
      </c>
      <c r="T113" s="29">
        <v>0</v>
      </c>
      <c r="U113" s="29">
        <v>674</v>
      </c>
      <c r="V113" s="29">
        <v>612</v>
      </c>
      <c r="W113" s="29">
        <v>0</v>
      </c>
      <c r="X113" s="29">
        <v>0</v>
      </c>
      <c r="Y113" s="29">
        <v>39892</v>
      </c>
      <c r="Z113" s="29">
        <v>227168</v>
      </c>
      <c r="AA113" s="29">
        <v>138669</v>
      </c>
      <c r="AB113" s="29">
        <v>12325</v>
      </c>
      <c r="AC113" s="29">
        <v>3.5492656920000004E-2</v>
      </c>
      <c r="AD113" s="29">
        <v>1.6200000000000003E-2</v>
      </c>
      <c r="AE113" s="29">
        <v>99.981885919999996</v>
      </c>
      <c r="AF113" s="29">
        <v>0</v>
      </c>
      <c r="AG113" s="29">
        <v>64</v>
      </c>
      <c r="AH113" s="29">
        <v>0</v>
      </c>
      <c r="AI113" s="29">
        <v>0.83299999999999996</v>
      </c>
      <c r="AJ113" s="29">
        <v>12.833</v>
      </c>
      <c r="AK113" s="29">
        <v>0</v>
      </c>
      <c r="AL113" s="29">
        <v>0</v>
      </c>
      <c r="AM113" s="29">
        <v>557</v>
      </c>
      <c r="AN113" s="29">
        <v>127</v>
      </c>
      <c r="AO113" s="29">
        <v>78</v>
      </c>
      <c r="AP113" s="29">
        <v>73</v>
      </c>
      <c r="AQ113" s="29">
        <v>0</v>
      </c>
      <c r="AR113" s="29">
        <v>443</v>
      </c>
      <c r="AS113" s="29">
        <v>678</v>
      </c>
      <c r="AT113" s="29">
        <v>9824</v>
      </c>
      <c r="AU113" s="29">
        <v>8418</v>
      </c>
      <c r="AV113" s="29">
        <v>1047</v>
      </c>
      <c r="AW113" s="29">
        <v>8689</v>
      </c>
      <c r="AX113" s="29">
        <v>8506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0.56000000000000005</v>
      </c>
      <c r="BO113" s="29">
        <v>517.29</v>
      </c>
      <c r="BP113" s="29">
        <v>517.29</v>
      </c>
      <c r="BQ113" s="29">
        <v>0</v>
      </c>
      <c r="BR113" s="29">
        <v>0</v>
      </c>
      <c r="BS113" s="29">
        <v>0</v>
      </c>
      <c r="BT113" s="29">
        <v>0</v>
      </c>
      <c r="BU113" s="29">
        <v>20.079999999999998</v>
      </c>
      <c r="BV113" s="29">
        <v>17.38</v>
      </c>
      <c r="BW113" s="29">
        <v>0</v>
      </c>
      <c r="BX113" s="29">
        <v>0</v>
      </c>
      <c r="BY113" s="29">
        <v>309.54999999999984</v>
      </c>
      <c r="BZ113" s="29">
        <v>282.61999999999995</v>
      </c>
      <c r="CA113" s="157">
        <v>72.049999999999955</v>
      </c>
      <c r="CB113" s="157">
        <v>520.11999999999989</v>
      </c>
      <c r="CC113" s="29">
        <v>0</v>
      </c>
      <c r="CD113" s="29">
        <v>520.11999999999989</v>
      </c>
      <c r="CE113" s="29">
        <v>2530</v>
      </c>
      <c r="CF113" s="29">
        <v>0</v>
      </c>
      <c r="CG113" s="29">
        <v>15712</v>
      </c>
      <c r="CH113" s="29">
        <v>15712</v>
      </c>
      <c r="CI113" s="29">
        <v>0.24000000000000002</v>
      </c>
      <c r="CJ113" s="25">
        <v>0</v>
      </c>
      <c r="CK113" s="29">
        <v>245.81999999999985</v>
      </c>
      <c r="CL113" s="25">
        <v>0</v>
      </c>
      <c r="CM113" s="29">
        <v>346.10999999999996</v>
      </c>
      <c r="CN113" s="25">
        <v>0</v>
      </c>
      <c r="CO113" s="25">
        <v>0.24000000000000002</v>
      </c>
      <c r="CP113" s="25">
        <v>0</v>
      </c>
      <c r="CQ113" s="25">
        <v>0</v>
      </c>
      <c r="CR113" s="25">
        <v>8689</v>
      </c>
      <c r="CS113" s="25">
        <v>0</v>
      </c>
      <c r="CT113" s="25">
        <v>8506</v>
      </c>
      <c r="CU113" s="25">
        <v>0</v>
      </c>
      <c r="CV113" s="25">
        <v>1047</v>
      </c>
      <c r="CW113" s="25">
        <v>0</v>
      </c>
      <c r="CX113" s="33">
        <v>8689</v>
      </c>
      <c r="CY113" s="33">
        <v>8506</v>
      </c>
      <c r="CZ113" s="33">
        <v>0</v>
      </c>
      <c r="DA113" s="33">
        <v>1047</v>
      </c>
      <c r="DB113" s="161">
        <v>0</v>
      </c>
      <c r="DC113" s="33">
        <v>0</v>
      </c>
      <c r="DD113" s="33">
        <v>0</v>
      </c>
      <c r="DE113" s="33">
        <v>0</v>
      </c>
      <c r="DF113" s="154">
        <v>245.81999999999991</v>
      </c>
      <c r="DG113" s="154">
        <v>346.1099999999999</v>
      </c>
      <c r="DH113" s="154">
        <v>0</v>
      </c>
      <c r="DI113" s="154">
        <v>0.24</v>
      </c>
      <c r="DJ113" s="154">
        <v>0</v>
      </c>
      <c r="DK113" s="154">
        <v>0</v>
      </c>
      <c r="DL113" s="154">
        <v>0</v>
      </c>
      <c r="DM113" s="154">
        <v>0</v>
      </c>
      <c r="DN113" s="25">
        <v>418054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ED113" s="156">
        <v>43881</v>
      </c>
      <c r="EE113" s="25">
        <v>245.81999999999991</v>
      </c>
      <c r="EF113" s="25">
        <v>346.1099999999999</v>
      </c>
      <c r="EG113" s="25">
        <v>0</v>
      </c>
      <c r="EH113" s="25">
        <v>0.24</v>
      </c>
    </row>
    <row r="114" spans="1:138" x14ac:dyDescent="0.25">
      <c r="A114" s="25" t="s">
        <v>66</v>
      </c>
      <c r="B114" s="25" t="s">
        <v>62</v>
      </c>
      <c r="C114" s="156">
        <v>43882</v>
      </c>
      <c r="D114" s="156">
        <v>43882</v>
      </c>
      <c r="E114" s="25" t="s">
        <v>126</v>
      </c>
      <c r="F114" s="25" t="s">
        <v>127</v>
      </c>
      <c r="G114" s="29">
        <v>11025.999999999995</v>
      </c>
      <c r="H114" s="29">
        <v>622</v>
      </c>
      <c r="I114" s="29">
        <v>0</v>
      </c>
      <c r="J114" s="29">
        <v>0</v>
      </c>
      <c r="K114" s="29">
        <v>1</v>
      </c>
      <c r="L114" s="29">
        <v>0</v>
      </c>
      <c r="M114" s="29">
        <v>0</v>
      </c>
      <c r="N114" s="29">
        <v>33</v>
      </c>
      <c r="O114" s="29">
        <v>23123</v>
      </c>
      <c r="P114" s="29">
        <v>23123</v>
      </c>
      <c r="Q114" s="29">
        <v>0</v>
      </c>
      <c r="R114" s="29">
        <v>0</v>
      </c>
      <c r="S114" s="29">
        <v>0</v>
      </c>
      <c r="T114" s="29">
        <v>0</v>
      </c>
      <c r="U114" s="29">
        <v>631</v>
      </c>
      <c r="V114" s="29">
        <v>655</v>
      </c>
      <c r="W114" s="29">
        <v>0</v>
      </c>
      <c r="X114" s="29">
        <v>0</v>
      </c>
      <c r="Y114" s="29">
        <v>44898</v>
      </c>
      <c r="Z114" s="29">
        <v>274440</v>
      </c>
      <c r="AA114" s="29">
        <v>135850</v>
      </c>
      <c r="AB114" s="29">
        <v>12727</v>
      </c>
      <c r="AC114" s="29">
        <v>3.5492656920000004E-2</v>
      </c>
      <c r="AD114" s="29">
        <v>1.6200000000000003E-2</v>
      </c>
      <c r="AE114" s="29">
        <v>99.981885919999996</v>
      </c>
      <c r="AF114" s="29">
        <v>1</v>
      </c>
      <c r="AG114" s="29">
        <v>64</v>
      </c>
      <c r="AH114" s="29">
        <v>0</v>
      </c>
      <c r="AI114" s="29">
        <v>0.71399999999999997</v>
      </c>
      <c r="AJ114" s="29">
        <v>11.571</v>
      </c>
      <c r="AK114" s="29">
        <v>0</v>
      </c>
      <c r="AL114" s="29">
        <v>0</v>
      </c>
      <c r="AM114" s="29">
        <v>617</v>
      </c>
      <c r="AN114" s="29">
        <v>145</v>
      </c>
      <c r="AO114" s="29">
        <v>72</v>
      </c>
      <c r="AP114" s="29">
        <v>71</v>
      </c>
      <c r="AQ114" s="29">
        <v>1082</v>
      </c>
      <c r="AR114" s="29">
        <v>225</v>
      </c>
      <c r="AS114" s="29">
        <v>510</v>
      </c>
      <c r="AT114" s="29">
        <v>9376</v>
      </c>
      <c r="AU114" s="29">
        <v>8300</v>
      </c>
      <c r="AV114" s="29">
        <v>811</v>
      </c>
      <c r="AW114" s="29">
        <v>8419</v>
      </c>
      <c r="AX114" s="29">
        <v>8446</v>
      </c>
      <c r="AY114" s="29">
        <v>1</v>
      </c>
      <c r="AZ114" s="29">
        <v>0</v>
      </c>
      <c r="BA114" s="29">
        <v>0</v>
      </c>
      <c r="BB114" s="29">
        <v>0</v>
      </c>
      <c r="BC114" s="29">
        <v>1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0.32</v>
      </c>
      <c r="BO114" s="29">
        <v>479.39</v>
      </c>
      <c r="BP114" s="29">
        <v>479.39</v>
      </c>
      <c r="BQ114" s="29">
        <v>0</v>
      </c>
      <c r="BR114" s="29">
        <v>0</v>
      </c>
      <c r="BS114" s="29">
        <v>0</v>
      </c>
      <c r="BT114" s="29">
        <v>0</v>
      </c>
      <c r="BU114" s="29">
        <v>26.03</v>
      </c>
      <c r="BV114" s="29">
        <v>12.66</v>
      </c>
      <c r="BW114" s="29">
        <v>0</v>
      </c>
      <c r="BX114" s="29">
        <v>0</v>
      </c>
      <c r="BY114" s="29">
        <v>324.87999999999982</v>
      </c>
      <c r="BZ114" s="29">
        <v>303.79999999999978</v>
      </c>
      <c r="CA114" s="157">
        <v>50.769999999999953</v>
      </c>
      <c r="CB114" s="157">
        <v>577.90999999999963</v>
      </c>
      <c r="CC114" s="29">
        <v>0</v>
      </c>
      <c r="CD114" s="29">
        <v>577.90999999999963</v>
      </c>
      <c r="CE114" s="29">
        <v>1706</v>
      </c>
      <c r="CF114" s="29">
        <v>0</v>
      </c>
      <c r="CG114" s="29">
        <v>15970</v>
      </c>
      <c r="CH114" s="29">
        <v>15970</v>
      </c>
      <c r="CI114" s="29">
        <v>0.16999999999999998</v>
      </c>
      <c r="CJ114" s="25">
        <v>0</v>
      </c>
      <c r="CK114" s="29">
        <v>246.94</v>
      </c>
      <c r="CL114" s="25">
        <v>0</v>
      </c>
      <c r="CM114" s="29">
        <v>381.56999999999982</v>
      </c>
      <c r="CN114" s="25">
        <v>0</v>
      </c>
      <c r="CO114" s="25">
        <v>0.16999999999999998</v>
      </c>
      <c r="CP114" s="25">
        <v>0</v>
      </c>
      <c r="CQ114" s="25">
        <v>0</v>
      </c>
      <c r="CR114" s="25">
        <v>8419</v>
      </c>
      <c r="CS114" s="25">
        <v>0</v>
      </c>
      <c r="CT114" s="25">
        <v>8446</v>
      </c>
      <c r="CU114" s="25">
        <v>0</v>
      </c>
      <c r="CV114" s="25">
        <v>811</v>
      </c>
      <c r="CW114" s="25">
        <v>0</v>
      </c>
      <c r="CX114" s="33">
        <v>8419</v>
      </c>
      <c r="CY114" s="33">
        <v>8446</v>
      </c>
      <c r="CZ114" s="33">
        <v>0</v>
      </c>
      <c r="DA114" s="33">
        <v>811</v>
      </c>
      <c r="DB114" s="161">
        <v>0</v>
      </c>
      <c r="DC114" s="33">
        <v>0</v>
      </c>
      <c r="DD114" s="33">
        <v>0</v>
      </c>
      <c r="DE114" s="33">
        <v>0</v>
      </c>
      <c r="DF114" s="154">
        <v>246.93999999999991</v>
      </c>
      <c r="DG114" s="154">
        <v>381.57</v>
      </c>
      <c r="DH114" s="154">
        <v>0</v>
      </c>
      <c r="DI114" s="154">
        <v>0.16999999999999998</v>
      </c>
      <c r="DJ114" s="154">
        <v>0</v>
      </c>
      <c r="DK114" s="154">
        <v>0</v>
      </c>
      <c r="DL114" s="154">
        <v>0</v>
      </c>
      <c r="DM114" s="154">
        <v>0</v>
      </c>
      <c r="DN114" s="25">
        <v>467915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ED114" s="156">
        <v>43882</v>
      </c>
      <c r="EE114" s="25">
        <v>246.93999999999991</v>
      </c>
      <c r="EF114" s="25">
        <v>381.57</v>
      </c>
      <c r="EG114" s="25">
        <v>0</v>
      </c>
      <c r="EH114" s="25">
        <v>0.16999999999999998</v>
      </c>
    </row>
    <row r="115" spans="1:138" x14ac:dyDescent="0.25">
      <c r="A115" s="25" t="s">
        <v>66</v>
      </c>
      <c r="B115" s="25" t="s">
        <v>62</v>
      </c>
      <c r="C115" s="156">
        <v>43883</v>
      </c>
      <c r="D115" s="156">
        <v>43883</v>
      </c>
      <c r="E115" s="25" t="s">
        <v>126</v>
      </c>
      <c r="F115" s="25" t="s">
        <v>127</v>
      </c>
      <c r="G115" s="29">
        <v>6992.5899999999947</v>
      </c>
      <c r="H115" s="29">
        <v>820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2062</v>
      </c>
      <c r="O115" s="29">
        <v>102803</v>
      </c>
      <c r="P115" s="29">
        <v>102803</v>
      </c>
      <c r="Q115" s="29">
        <v>0</v>
      </c>
      <c r="R115" s="29">
        <v>0</v>
      </c>
      <c r="S115" s="29">
        <v>0</v>
      </c>
      <c r="T115" s="29">
        <v>0</v>
      </c>
      <c r="U115" s="29">
        <v>495</v>
      </c>
      <c r="V115" s="29">
        <v>507</v>
      </c>
      <c r="W115" s="29">
        <v>0</v>
      </c>
      <c r="X115" s="29">
        <v>0</v>
      </c>
      <c r="Y115" s="29">
        <v>45084</v>
      </c>
      <c r="Z115" s="29">
        <v>300202</v>
      </c>
      <c r="AA115" s="29">
        <v>169309</v>
      </c>
      <c r="AB115" s="29">
        <v>13063</v>
      </c>
      <c r="AC115" s="29">
        <v>3.5492656920000004E-2</v>
      </c>
      <c r="AD115" s="29">
        <v>1.6200000000000003E-2</v>
      </c>
      <c r="AE115" s="29">
        <v>99.981885919999996</v>
      </c>
      <c r="AF115" s="29">
        <v>19</v>
      </c>
      <c r="AG115" s="29">
        <v>64</v>
      </c>
      <c r="AH115" s="29">
        <v>0</v>
      </c>
      <c r="AI115" s="29">
        <v>0.71399999999999997</v>
      </c>
      <c r="AJ115" s="29">
        <v>12.714</v>
      </c>
      <c r="AK115" s="29">
        <v>0</v>
      </c>
      <c r="AL115" s="29">
        <v>0</v>
      </c>
      <c r="AM115" s="29">
        <v>533</v>
      </c>
      <c r="AN115" s="29">
        <v>120</v>
      </c>
      <c r="AO115" s="29">
        <v>76</v>
      </c>
      <c r="AP115" s="29">
        <v>66</v>
      </c>
      <c r="AQ115" s="29">
        <v>934</v>
      </c>
      <c r="AR115" s="29">
        <v>195</v>
      </c>
      <c r="AS115" s="29">
        <v>621</v>
      </c>
      <c r="AT115" s="29">
        <v>10041</v>
      </c>
      <c r="AU115" s="29">
        <v>8802</v>
      </c>
      <c r="AV115" s="29">
        <v>852</v>
      </c>
      <c r="AW115" s="29">
        <v>8000</v>
      </c>
      <c r="AX115" s="29">
        <v>9991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35.85</v>
      </c>
      <c r="BO115" s="29">
        <v>2034.34</v>
      </c>
      <c r="BP115" s="29">
        <v>2034.34</v>
      </c>
      <c r="BQ115" s="29">
        <v>0</v>
      </c>
      <c r="BR115" s="29">
        <v>0</v>
      </c>
      <c r="BS115" s="29">
        <v>0</v>
      </c>
      <c r="BT115" s="29">
        <v>0</v>
      </c>
      <c r="BU115" s="29">
        <v>24.55</v>
      </c>
      <c r="BV115" s="29">
        <v>17.690000000000001</v>
      </c>
      <c r="BW115" s="29">
        <v>0</v>
      </c>
      <c r="BX115" s="29">
        <v>0</v>
      </c>
      <c r="BY115" s="29">
        <v>336.24999999999972</v>
      </c>
      <c r="BZ115" s="29">
        <v>287.76000000000005</v>
      </c>
      <c r="CA115" s="157">
        <v>59.559999999999953</v>
      </c>
      <c r="CB115" s="157">
        <v>564.4499999999997</v>
      </c>
      <c r="CC115" s="29">
        <v>0</v>
      </c>
      <c r="CD115" s="29">
        <v>564.4499999999997</v>
      </c>
      <c r="CE115" s="29">
        <v>1844</v>
      </c>
      <c r="CF115" s="29">
        <v>0</v>
      </c>
      <c r="CG115" s="29">
        <v>16999</v>
      </c>
      <c r="CH115" s="29">
        <v>16999</v>
      </c>
      <c r="CI115" s="29">
        <v>0.2</v>
      </c>
      <c r="CJ115" s="25">
        <v>0</v>
      </c>
      <c r="CK115" s="29">
        <v>233.06</v>
      </c>
      <c r="CL115" s="25">
        <v>0</v>
      </c>
      <c r="CM115" s="29">
        <v>390.74999999999977</v>
      </c>
      <c r="CN115" s="25">
        <v>0</v>
      </c>
      <c r="CO115" s="25">
        <v>0.2</v>
      </c>
      <c r="CP115" s="25">
        <v>0</v>
      </c>
      <c r="CQ115" s="25">
        <v>0</v>
      </c>
      <c r="CR115" s="25">
        <v>8000</v>
      </c>
      <c r="CS115" s="25">
        <v>0</v>
      </c>
      <c r="CT115" s="25">
        <v>9991</v>
      </c>
      <c r="CU115" s="25">
        <v>0</v>
      </c>
      <c r="CV115" s="25">
        <v>852</v>
      </c>
      <c r="CW115" s="25">
        <v>0</v>
      </c>
      <c r="CX115" s="33">
        <v>8000</v>
      </c>
      <c r="CY115" s="33">
        <v>9991</v>
      </c>
      <c r="CZ115" s="33">
        <v>0</v>
      </c>
      <c r="DA115" s="33">
        <v>852</v>
      </c>
      <c r="DB115" s="161">
        <v>0</v>
      </c>
      <c r="DC115" s="33">
        <v>0</v>
      </c>
      <c r="DD115" s="33">
        <v>0</v>
      </c>
      <c r="DE115" s="33">
        <v>0</v>
      </c>
      <c r="DF115" s="154">
        <v>233.05999999999997</v>
      </c>
      <c r="DG115" s="154">
        <v>390.74999999999972</v>
      </c>
      <c r="DH115" s="154">
        <v>0</v>
      </c>
      <c r="DI115" s="154">
        <v>0.2</v>
      </c>
      <c r="DJ115" s="154">
        <v>0</v>
      </c>
      <c r="DK115" s="154">
        <v>0</v>
      </c>
      <c r="DL115" s="154">
        <v>0</v>
      </c>
      <c r="DM115" s="154">
        <v>0</v>
      </c>
      <c r="DN115" s="25">
        <v>527658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ED115" s="156">
        <v>43883</v>
      </c>
      <c r="EE115" s="25">
        <v>233.05999999999997</v>
      </c>
      <c r="EF115" s="25">
        <v>390.74999999999972</v>
      </c>
      <c r="EG115" s="25">
        <v>0</v>
      </c>
      <c r="EH115" s="25">
        <v>0.2</v>
      </c>
    </row>
    <row r="116" spans="1:138" x14ac:dyDescent="0.25">
      <c r="A116" s="25" t="s">
        <v>66</v>
      </c>
      <c r="B116" s="25" t="s">
        <v>62</v>
      </c>
      <c r="C116" s="156">
        <v>43884</v>
      </c>
      <c r="D116" s="156">
        <v>43884</v>
      </c>
      <c r="E116" s="25" t="s">
        <v>126</v>
      </c>
      <c r="F116" s="25" t="s">
        <v>127</v>
      </c>
      <c r="G116" s="29">
        <v>8896.6499999999942</v>
      </c>
      <c r="H116" s="29">
        <v>614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25</v>
      </c>
      <c r="O116" s="29">
        <v>34703</v>
      </c>
      <c r="P116" s="29">
        <v>34703</v>
      </c>
      <c r="Q116" s="29">
        <v>0</v>
      </c>
      <c r="R116" s="29">
        <v>0</v>
      </c>
      <c r="S116" s="29">
        <v>0</v>
      </c>
      <c r="T116" s="29">
        <v>0</v>
      </c>
      <c r="U116" s="29">
        <v>859</v>
      </c>
      <c r="V116" s="29">
        <v>549</v>
      </c>
      <c r="W116" s="29">
        <v>0</v>
      </c>
      <c r="X116" s="29">
        <v>0</v>
      </c>
      <c r="Y116" s="29">
        <v>38422</v>
      </c>
      <c r="Z116" s="29">
        <v>225661</v>
      </c>
      <c r="AA116" s="29">
        <v>218748</v>
      </c>
      <c r="AB116" s="29">
        <v>12890</v>
      </c>
      <c r="AC116" s="29">
        <v>3.5492656920000004E-2</v>
      </c>
      <c r="AD116" s="29">
        <v>1.6200000000000003E-2</v>
      </c>
      <c r="AE116" s="29">
        <v>99.981885919999996</v>
      </c>
      <c r="AF116" s="29">
        <v>0</v>
      </c>
      <c r="AG116" s="29">
        <v>68</v>
      </c>
      <c r="AH116" s="29">
        <v>0</v>
      </c>
      <c r="AI116" s="29">
        <v>0.71399999999999997</v>
      </c>
      <c r="AJ116" s="29">
        <v>13.714</v>
      </c>
      <c r="AK116" s="29">
        <v>0</v>
      </c>
      <c r="AL116" s="29">
        <v>0</v>
      </c>
      <c r="AM116" s="29">
        <v>632</v>
      </c>
      <c r="AN116" s="29">
        <v>147</v>
      </c>
      <c r="AO116" s="29">
        <v>74</v>
      </c>
      <c r="AP116" s="29">
        <v>56</v>
      </c>
      <c r="AQ116" s="29">
        <v>872</v>
      </c>
      <c r="AR116" s="29">
        <v>181</v>
      </c>
      <c r="AS116" s="29">
        <v>1172</v>
      </c>
      <c r="AT116" s="29">
        <v>7268</v>
      </c>
      <c r="AU116" s="29">
        <v>6719</v>
      </c>
      <c r="AV116" s="29">
        <v>649</v>
      </c>
      <c r="AW116" s="29">
        <v>5397</v>
      </c>
      <c r="AX116" s="29">
        <v>7941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0.22</v>
      </c>
      <c r="BO116" s="29">
        <v>1747.08</v>
      </c>
      <c r="BP116" s="29">
        <v>1747.08</v>
      </c>
      <c r="BQ116" s="29">
        <v>0</v>
      </c>
      <c r="BR116" s="29">
        <v>0</v>
      </c>
      <c r="BS116" s="29">
        <v>0</v>
      </c>
      <c r="BT116" s="29">
        <v>0</v>
      </c>
      <c r="BU116" s="29">
        <v>111.42</v>
      </c>
      <c r="BV116" s="29">
        <v>16.63</v>
      </c>
      <c r="BW116" s="29">
        <v>0</v>
      </c>
      <c r="BX116" s="29">
        <v>0</v>
      </c>
      <c r="BY116" s="29">
        <v>247.03999999999974</v>
      </c>
      <c r="BZ116" s="29">
        <v>231.75999999999979</v>
      </c>
      <c r="CA116" s="157">
        <v>79.899999999999935</v>
      </c>
      <c r="CB116" s="157">
        <v>398.89999999999964</v>
      </c>
      <c r="CC116" s="29">
        <v>0</v>
      </c>
      <c r="CD116" s="29">
        <v>398.89999999999964</v>
      </c>
      <c r="CE116" s="29">
        <v>2361</v>
      </c>
      <c r="CF116" s="29">
        <v>0</v>
      </c>
      <c r="CG116" s="29">
        <v>11626</v>
      </c>
      <c r="CH116" s="29">
        <v>11626</v>
      </c>
      <c r="CI116" s="29">
        <v>0.15000000000000002</v>
      </c>
      <c r="CJ116" s="25">
        <v>0</v>
      </c>
      <c r="CK116" s="29">
        <v>163.05999999999977</v>
      </c>
      <c r="CL116" s="25">
        <v>0</v>
      </c>
      <c r="CM116" s="29">
        <v>315.58999999999986</v>
      </c>
      <c r="CN116" s="25">
        <v>0</v>
      </c>
      <c r="CO116" s="25">
        <v>0.15000000000000002</v>
      </c>
      <c r="CP116" s="25">
        <v>0</v>
      </c>
      <c r="CQ116" s="25">
        <v>0</v>
      </c>
      <c r="CR116" s="25">
        <v>5397</v>
      </c>
      <c r="CS116" s="25">
        <v>0</v>
      </c>
      <c r="CT116" s="25">
        <v>7941</v>
      </c>
      <c r="CU116" s="25">
        <v>0</v>
      </c>
      <c r="CV116" s="25">
        <v>649</v>
      </c>
      <c r="CW116" s="25">
        <v>0</v>
      </c>
      <c r="CX116" s="33">
        <v>5397</v>
      </c>
      <c r="CY116" s="33">
        <v>7941</v>
      </c>
      <c r="CZ116" s="33">
        <v>0</v>
      </c>
      <c r="DA116" s="33">
        <v>649</v>
      </c>
      <c r="DB116" s="161">
        <v>0</v>
      </c>
      <c r="DC116" s="33">
        <v>0</v>
      </c>
      <c r="DD116" s="33">
        <v>0</v>
      </c>
      <c r="DE116" s="33">
        <v>0</v>
      </c>
      <c r="DF116" s="154">
        <v>163.05999999999972</v>
      </c>
      <c r="DG116" s="154">
        <v>315.5899999999998</v>
      </c>
      <c r="DH116" s="154">
        <v>0</v>
      </c>
      <c r="DI116" s="154">
        <v>0.15</v>
      </c>
      <c r="DJ116" s="154">
        <v>0</v>
      </c>
      <c r="DK116" s="154">
        <v>0</v>
      </c>
      <c r="DL116" s="154">
        <v>0</v>
      </c>
      <c r="DM116" s="154">
        <v>0</v>
      </c>
      <c r="DN116" s="25">
        <v>495721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ED116" s="156">
        <v>43884</v>
      </c>
      <c r="EE116" s="25">
        <v>163.05999999999972</v>
      </c>
      <c r="EF116" s="25">
        <v>315.5899999999998</v>
      </c>
      <c r="EG116" s="25">
        <v>0</v>
      </c>
      <c r="EH116" s="25">
        <v>0.15</v>
      </c>
    </row>
    <row r="117" spans="1:138" x14ac:dyDescent="0.25">
      <c r="A117" s="25" t="s">
        <v>66</v>
      </c>
      <c r="B117" s="25" t="s">
        <v>62</v>
      </c>
      <c r="C117" s="156">
        <v>43885</v>
      </c>
      <c r="D117" s="156">
        <v>43885</v>
      </c>
      <c r="E117" s="25" t="s">
        <v>126</v>
      </c>
      <c r="F117" s="25" t="s">
        <v>127</v>
      </c>
      <c r="G117" s="29">
        <v>5680.2399999999934</v>
      </c>
      <c r="H117" s="29">
        <v>497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96</v>
      </c>
      <c r="O117" s="29">
        <v>73310</v>
      </c>
      <c r="P117" s="29">
        <v>73310</v>
      </c>
      <c r="Q117" s="29">
        <v>0</v>
      </c>
      <c r="R117" s="29">
        <v>0</v>
      </c>
      <c r="S117" s="29">
        <v>0</v>
      </c>
      <c r="T117" s="29">
        <v>0</v>
      </c>
      <c r="U117" s="29">
        <v>4349</v>
      </c>
      <c r="V117" s="29">
        <v>563</v>
      </c>
      <c r="W117" s="29">
        <v>0</v>
      </c>
      <c r="X117" s="29">
        <v>0</v>
      </c>
      <c r="Y117" s="29">
        <v>33794</v>
      </c>
      <c r="Z117" s="29">
        <v>150662</v>
      </c>
      <c r="AA117" s="29">
        <v>181226</v>
      </c>
      <c r="AB117" s="29">
        <v>12130</v>
      </c>
      <c r="AC117" s="29">
        <v>3.5492656920000004E-2</v>
      </c>
      <c r="AD117" s="29">
        <v>1.6200000000000003E-2</v>
      </c>
      <c r="AE117" s="29">
        <v>99.981885919999996</v>
      </c>
      <c r="AF117" s="29">
        <v>0</v>
      </c>
      <c r="AG117" s="29">
        <v>68</v>
      </c>
      <c r="AH117" s="29">
        <v>0</v>
      </c>
      <c r="AI117" s="29">
        <v>0</v>
      </c>
      <c r="AJ117" s="29">
        <v>11</v>
      </c>
      <c r="AK117" s="29">
        <v>0</v>
      </c>
      <c r="AL117" s="29">
        <v>0</v>
      </c>
      <c r="AM117" s="29">
        <v>617</v>
      </c>
      <c r="AN117" s="29">
        <v>140</v>
      </c>
      <c r="AO117" s="29">
        <v>71</v>
      </c>
      <c r="AP117" s="29">
        <v>57</v>
      </c>
      <c r="AQ117" s="29">
        <v>934</v>
      </c>
      <c r="AR117" s="29">
        <v>195</v>
      </c>
      <c r="AS117" s="29">
        <v>748</v>
      </c>
      <c r="AT117" s="29">
        <v>9034</v>
      </c>
      <c r="AU117" s="29">
        <v>7514</v>
      </c>
      <c r="AV117" s="29">
        <v>956</v>
      </c>
      <c r="AW117" s="29">
        <v>6185</v>
      </c>
      <c r="AX117" s="29">
        <v>9407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9">
        <v>0.75</v>
      </c>
      <c r="BO117" s="29">
        <v>1877.55</v>
      </c>
      <c r="BP117" s="29">
        <v>1877.55</v>
      </c>
      <c r="BQ117" s="29">
        <v>0</v>
      </c>
      <c r="BR117" s="29">
        <v>0</v>
      </c>
      <c r="BS117" s="29">
        <v>0</v>
      </c>
      <c r="BT117" s="29">
        <v>0</v>
      </c>
      <c r="BU117" s="29">
        <v>293.58</v>
      </c>
      <c r="BV117" s="29">
        <v>8.07</v>
      </c>
      <c r="BW117" s="29">
        <v>0</v>
      </c>
      <c r="BX117" s="29">
        <v>0</v>
      </c>
      <c r="BY117" s="29">
        <v>306.23999999999984</v>
      </c>
      <c r="BZ117" s="29">
        <v>296.06999999999994</v>
      </c>
      <c r="CA117" s="157">
        <v>98.459999999999923</v>
      </c>
      <c r="CB117" s="157">
        <v>503.84999999999991</v>
      </c>
      <c r="CC117" s="29">
        <v>0</v>
      </c>
      <c r="CD117" s="29">
        <v>503.84999999999991</v>
      </c>
      <c r="CE117" s="29">
        <v>2938</v>
      </c>
      <c r="CF117" s="29">
        <v>0</v>
      </c>
      <c r="CG117" s="29">
        <v>13610</v>
      </c>
      <c r="CH117" s="29">
        <v>13610</v>
      </c>
      <c r="CI117" s="29">
        <v>0.15999999999999998</v>
      </c>
      <c r="CJ117" s="25">
        <v>0</v>
      </c>
      <c r="CK117" s="29">
        <v>198.02999999999994</v>
      </c>
      <c r="CL117" s="25">
        <v>0</v>
      </c>
      <c r="CM117" s="29">
        <v>404.11999999999989</v>
      </c>
      <c r="CN117" s="25">
        <v>0</v>
      </c>
      <c r="CO117" s="25">
        <v>0.15999999999999998</v>
      </c>
      <c r="CP117" s="25">
        <v>0</v>
      </c>
      <c r="CQ117" s="25">
        <v>0</v>
      </c>
      <c r="CR117" s="25">
        <v>6185</v>
      </c>
      <c r="CS117" s="25">
        <v>0</v>
      </c>
      <c r="CT117" s="25">
        <v>9407</v>
      </c>
      <c r="CU117" s="25">
        <v>0</v>
      </c>
      <c r="CV117" s="25">
        <v>956</v>
      </c>
      <c r="CW117" s="25">
        <v>0</v>
      </c>
      <c r="CX117" s="33">
        <v>6185</v>
      </c>
      <c r="CY117" s="33">
        <v>9407</v>
      </c>
      <c r="CZ117" s="33">
        <v>0</v>
      </c>
      <c r="DA117" s="33">
        <v>956</v>
      </c>
      <c r="DB117" s="161">
        <v>0</v>
      </c>
      <c r="DC117" s="33">
        <v>0</v>
      </c>
      <c r="DD117" s="33">
        <v>0</v>
      </c>
      <c r="DE117" s="33">
        <v>0</v>
      </c>
      <c r="DF117" s="154">
        <v>198.02999999999992</v>
      </c>
      <c r="DG117" s="154">
        <v>404.11999999999966</v>
      </c>
      <c r="DH117" s="154">
        <v>0</v>
      </c>
      <c r="DI117" s="154">
        <v>0.16</v>
      </c>
      <c r="DJ117" s="154">
        <v>0</v>
      </c>
      <c r="DK117" s="154">
        <v>0</v>
      </c>
      <c r="DL117" s="154">
        <v>0</v>
      </c>
      <c r="DM117" s="154">
        <v>0</v>
      </c>
      <c r="DN117" s="25">
        <v>377812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ED117" s="156">
        <v>43885</v>
      </c>
      <c r="EE117" s="25">
        <v>198.02999999999992</v>
      </c>
      <c r="EF117" s="25">
        <v>404.11999999999966</v>
      </c>
      <c r="EG117" s="25">
        <v>0</v>
      </c>
      <c r="EH117" s="25">
        <v>0.16</v>
      </c>
    </row>
    <row r="118" spans="1:138" x14ac:dyDescent="0.25">
      <c r="A118" s="25" t="s">
        <v>66</v>
      </c>
      <c r="B118" s="25" t="s">
        <v>62</v>
      </c>
      <c r="C118" s="156">
        <v>43886</v>
      </c>
      <c r="D118" s="156">
        <v>43886</v>
      </c>
      <c r="E118" s="25" t="s">
        <v>126</v>
      </c>
      <c r="F118" s="25" t="s">
        <v>127</v>
      </c>
      <c r="G118" s="29">
        <v>8777.3199999999943</v>
      </c>
      <c r="H118" s="29">
        <v>558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40</v>
      </c>
      <c r="O118" s="29">
        <v>47243</v>
      </c>
      <c r="P118" s="29">
        <v>47243</v>
      </c>
      <c r="Q118" s="29">
        <v>0</v>
      </c>
      <c r="R118" s="29">
        <v>0</v>
      </c>
      <c r="S118" s="29">
        <v>0</v>
      </c>
      <c r="T118" s="29">
        <v>0</v>
      </c>
      <c r="U118" s="29">
        <v>4728</v>
      </c>
      <c r="V118" s="29">
        <v>440</v>
      </c>
      <c r="W118" s="29">
        <v>0</v>
      </c>
      <c r="X118" s="29">
        <v>0</v>
      </c>
      <c r="Y118" s="29">
        <v>36868</v>
      </c>
      <c r="Z118" s="29">
        <v>159302</v>
      </c>
      <c r="AA118" s="29">
        <v>142432</v>
      </c>
      <c r="AB118" s="29">
        <v>13157</v>
      </c>
      <c r="AC118" s="29">
        <v>3.5492656920000004E-2</v>
      </c>
      <c r="AD118" s="29">
        <v>1.6200000000000003E-2</v>
      </c>
      <c r="AE118" s="29">
        <v>99.981885919999996</v>
      </c>
      <c r="AF118" s="29">
        <v>18</v>
      </c>
      <c r="AG118" s="29">
        <v>68</v>
      </c>
      <c r="AH118" s="29">
        <v>0</v>
      </c>
      <c r="AI118" s="29">
        <v>-0.14299999999999999</v>
      </c>
      <c r="AJ118" s="29">
        <v>11.429</v>
      </c>
      <c r="AK118" s="29">
        <v>0</v>
      </c>
      <c r="AL118" s="29">
        <v>0</v>
      </c>
      <c r="AM118" s="29">
        <v>371</v>
      </c>
      <c r="AN118" s="29">
        <v>84</v>
      </c>
      <c r="AO118" s="29">
        <v>69</v>
      </c>
      <c r="AP118" s="29">
        <v>51</v>
      </c>
      <c r="AQ118" s="29">
        <v>1049</v>
      </c>
      <c r="AR118" s="29">
        <v>221</v>
      </c>
      <c r="AS118" s="29">
        <v>929</v>
      </c>
      <c r="AT118" s="29">
        <v>6737</v>
      </c>
      <c r="AU118" s="29">
        <v>6114</v>
      </c>
      <c r="AV118" s="29">
        <v>790</v>
      </c>
      <c r="AW118" s="29">
        <v>5395</v>
      </c>
      <c r="AX118" s="29">
        <v>6666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0.46</v>
      </c>
      <c r="BO118" s="29">
        <v>1828.28</v>
      </c>
      <c r="BP118" s="29">
        <v>1828.28</v>
      </c>
      <c r="BQ118" s="29">
        <v>0</v>
      </c>
      <c r="BR118" s="29">
        <v>0</v>
      </c>
      <c r="BS118" s="29">
        <v>0</v>
      </c>
      <c r="BT118" s="29">
        <v>0</v>
      </c>
      <c r="BU118" s="29">
        <v>337.51</v>
      </c>
      <c r="BV118" s="29">
        <v>7.28</v>
      </c>
      <c r="BW118" s="29">
        <v>0</v>
      </c>
      <c r="BX118" s="29">
        <v>0</v>
      </c>
      <c r="BY118" s="29">
        <v>219.30999999999995</v>
      </c>
      <c r="BZ118" s="29">
        <v>247.93999999999997</v>
      </c>
      <c r="CA118" s="157">
        <v>84.149999999999963</v>
      </c>
      <c r="CB118" s="157">
        <v>383.09999999999985</v>
      </c>
      <c r="CC118" s="29">
        <v>0</v>
      </c>
      <c r="CD118" s="29">
        <v>383.09999999999985</v>
      </c>
      <c r="CE118" s="29">
        <v>2427</v>
      </c>
      <c r="CF118" s="29">
        <v>0</v>
      </c>
      <c r="CG118" s="29">
        <v>10424</v>
      </c>
      <c r="CH118" s="29">
        <v>10424</v>
      </c>
      <c r="CI118" s="29">
        <v>0.19</v>
      </c>
      <c r="CJ118" s="25">
        <v>0</v>
      </c>
      <c r="CK118" s="29">
        <v>181.55999999999995</v>
      </c>
      <c r="CL118" s="25">
        <v>0</v>
      </c>
      <c r="CM118" s="29">
        <v>285.5</v>
      </c>
      <c r="CN118" s="25">
        <v>0</v>
      </c>
      <c r="CO118" s="25">
        <v>0.19</v>
      </c>
      <c r="CP118" s="25">
        <v>0</v>
      </c>
      <c r="CQ118" s="25">
        <v>0</v>
      </c>
      <c r="CR118" s="25">
        <v>5395</v>
      </c>
      <c r="CS118" s="25">
        <v>0</v>
      </c>
      <c r="CT118" s="25">
        <v>6666</v>
      </c>
      <c r="CU118" s="25">
        <v>0</v>
      </c>
      <c r="CV118" s="25">
        <v>790</v>
      </c>
      <c r="CW118" s="25">
        <v>0</v>
      </c>
      <c r="CX118" s="33">
        <v>5395</v>
      </c>
      <c r="CY118" s="33">
        <v>6666</v>
      </c>
      <c r="CZ118" s="33">
        <v>0</v>
      </c>
      <c r="DA118" s="33">
        <v>790</v>
      </c>
      <c r="DB118" s="161">
        <v>0</v>
      </c>
      <c r="DC118" s="33">
        <v>0</v>
      </c>
      <c r="DD118" s="33">
        <v>0</v>
      </c>
      <c r="DE118" s="33">
        <v>0</v>
      </c>
      <c r="DF118" s="154">
        <v>181.55999999999995</v>
      </c>
      <c r="DG118" s="154">
        <v>285.49999999999977</v>
      </c>
      <c r="DH118" s="154">
        <v>0</v>
      </c>
      <c r="DI118" s="154">
        <v>0.18999999999999997</v>
      </c>
      <c r="DJ118" s="154">
        <v>0</v>
      </c>
      <c r="DK118" s="154">
        <v>0</v>
      </c>
      <c r="DL118" s="154">
        <v>0</v>
      </c>
      <c r="DM118" s="154">
        <v>0</v>
      </c>
      <c r="DN118" s="25">
        <v>351759</v>
      </c>
      <c r="DO118" s="25">
        <v>0</v>
      </c>
      <c r="DP118" s="25">
        <v>0</v>
      </c>
      <c r="DQ118" s="25">
        <v>0</v>
      </c>
      <c r="DR118" s="25">
        <v>0</v>
      </c>
      <c r="DS118" s="25">
        <v>0</v>
      </c>
      <c r="ED118" s="156">
        <v>43886</v>
      </c>
      <c r="EE118" s="25">
        <v>181.55999999999995</v>
      </c>
      <c r="EF118" s="25">
        <v>285.49999999999977</v>
      </c>
      <c r="EG118" s="25">
        <v>0</v>
      </c>
      <c r="EH118" s="25">
        <v>0.18999999999999997</v>
      </c>
    </row>
    <row r="119" spans="1:138" x14ac:dyDescent="0.25">
      <c r="A119" s="25" t="s">
        <v>66</v>
      </c>
      <c r="B119" s="25" t="s">
        <v>62</v>
      </c>
      <c r="C119" s="156">
        <v>43887</v>
      </c>
      <c r="D119" s="156">
        <v>43887</v>
      </c>
      <c r="E119" s="25" t="s">
        <v>126</v>
      </c>
      <c r="F119" s="25" t="s">
        <v>127</v>
      </c>
      <c r="G119" s="29">
        <v>11511.569999999983</v>
      </c>
      <c r="H119" s="29">
        <v>674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22</v>
      </c>
      <c r="O119" s="29">
        <v>273704</v>
      </c>
      <c r="P119" s="29">
        <v>273704</v>
      </c>
      <c r="Q119" s="29">
        <v>0</v>
      </c>
      <c r="R119" s="29">
        <v>0</v>
      </c>
      <c r="S119" s="29">
        <v>0</v>
      </c>
      <c r="T119" s="29">
        <v>0</v>
      </c>
      <c r="U119" s="29">
        <v>2700</v>
      </c>
      <c r="V119" s="29">
        <v>368</v>
      </c>
      <c r="W119" s="29">
        <v>0</v>
      </c>
      <c r="X119" s="29">
        <v>0</v>
      </c>
      <c r="Y119" s="29">
        <v>39423</v>
      </c>
      <c r="Z119" s="29">
        <v>321596</v>
      </c>
      <c r="AA119" s="29">
        <v>114777</v>
      </c>
      <c r="AB119" s="29">
        <v>12893</v>
      </c>
      <c r="AC119" s="29">
        <v>3.5492656920000004E-2</v>
      </c>
      <c r="AD119" s="29">
        <v>1.6200000000000003E-2</v>
      </c>
      <c r="AE119" s="29">
        <v>99.981885919999996</v>
      </c>
      <c r="AF119" s="29">
        <v>0</v>
      </c>
      <c r="AG119" s="29">
        <v>68</v>
      </c>
      <c r="AH119" s="29">
        <v>0</v>
      </c>
      <c r="AI119" s="29">
        <v>-0.28599999999999998</v>
      </c>
      <c r="AJ119" s="29">
        <v>11</v>
      </c>
      <c r="AK119" s="29">
        <v>0</v>
      </c>
      <c r="AL119" s="29">
        <v>0</v>
      </c>
      <c r="AM119" s="29">
        <v>369</v>
      </c>
      <c r="AN119" s="29">
        <v>87</v>
      </c>
      <c r="AO119" s="29">
        <v>69</v>
      </c>
      <c r="AP119" s="29">
        <v>62</v>
      </c>
      <c r="AQ119" s="29">
        <v>867</v>
      </c>
      <c r="AR119" s="29">
        <v>185</v>
      </c>
      <c r="AS119" s="29">
        <v>1034</v>
      </c>
      <c r="AT119" s="29">
        <v>6500</v>
      </c>
      <c r="AU119" s="29">
        <v>5551</v>
      </c>
      <c r="AV119" s="29">
        <v>786</v>
      </c>
      <c r="AW119" s="29">
        <v>4887</v>
      </c>
      <c r="AX119" s="29">
        <v>6378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0.11</v>
      </c>
      <c r="BO119" s="29">
        <v>1857.99</v>
      </c>
      <c r="BP119" s="29">
        <v>1857.99</v>
      </c>
      <c r="BQ119" s="29">
        <v>0</v>
      </c>
      <c r="BR119" s="29">
        <v>0</v>
      </c>
      <c r="BS119" s="29">
        <v>0</v>
      </c>
      <c r="BT119" s="29">
        <v>0</v>
      </c>
      <c r="BU119" s="29">
        <v>190.85</v>
      </c>
      <c r="BV119" s="29">
        <v>7.62</v>
      </c>
      <c r="BW119" s="29">
        <v>0</v>
      </c>
      <c r="BX119" s="29">
        <v>0</v>
      </c>
      <c r="BY119" s="29">
        <v>222.03999999999979</v>
      </c>
      <c r="BZ119" s="29">
        <v>246.72999999999988</v>
      </c>
      <c r="CA119" s="157">
        <v>72.159999999999968</v>
      </c>
      <c r="CB119" s="157">
        <v>396.60999999999973</v>
      </c>
      <c r="CC119" s="29">
        <v>0</v>
      </c>
      <c r="CD119" s="29">
        <v>396.60999999999973</v>
      </c>
      <c r="CE119" s="29">
        <v>2065</v>
      </c>
      <c r="CF119" s="29">
        <v>0</v>
      </c>
      <c r="CG119" s="29">
        <v>9986</v>
      </c>
      <c r="CH119" s="29">
        <v>9986</v>
      </c>
      <c r="CI119" s="29">
        <v>0.19</v>
      </c>
      <c r="CJ119" s="25">
        <v>0</v>
      </c>
      <c r="CK119" s="29">
        <v>166.82999999999987</v>
      </c>
      <c r="CL119" s="25">
        <v>0</v>
      </c>
      <c r="CM119" s="29">
        <v>301.74999999999994</v>
      </c>
      <c r="CN119" s="25">
        <v>0</v>
      </c>
      <c r="CO119" s="25">
        <v>0.19</v>
      </c>
      <c r="CP119" s="25">
        <v>0</v>
      </c>
      <c r="CQ119" s="25">
        <v>0</v>
      </c>
      <c r="CR119" s="25">
        <v>4887</v>
      </c>
      <c r="CS119" s="25">
        <v>0</v>
      </c>
      <c r="CT119" s="25">
        <v>6378</v>
      </c>
      <c r="CU119" s="25">
        <v>0</v>
      </c>
      <c r="CV119" s="25">
        <v>786</v>
      </c>
      <c r="CW119" s="25">
        <v>0</v>
      </c>
      <c r="CX119" s="33">
        <v>4887</v>
      </c>
      <c r="CY119" s="33">
        <v>6378</v>
      </c>
      <c r="CZ119" s="33">
        <v>0</v>
      </c>
      <c r="DA119" s="33">
        <v>786</v>
      </c>
      <c r="DB119" s="161">
        <v>0</v>
      </c>
      <c r="DC119" s="33">
        <v>0</v>
      </c>
      <c r="DD119" s="33">
        <v>0</v>
      </c>
      <c r="DE119" s="33">
        <v>0</v>
      </c>
      <c r="DF119" s="154">
        <v>166.82999999999984</v>
      </c>
      <c r="DG119" s="154">
        <v>301.75</v>
      </c>
      <c r="DH119" s="154">
        <v>0</v>
      </c>
      <c r="DI119" s="154">
        <v>0.18999999999999997</v>
      </c>
      <c r="DJ119" s="154">
        <v>0</v>
      </c>
      <c r="DK119" s="154">
        <v>0</v>
      </c>
      <c r="DL119" s="154">
        <v>0</v>
      </c>
      <c r="DM119" s="154">
        <v>0</v>
      </c>
      <c r="DN119" s="25">
        <v>488689</v>
      </c>
      <c r="DO119" s="25">
        <v>0</v>
      </c>
      <c r="DP119" s="25">
        <v>0</v>
      </c>
      <c r="DQ119" s="25">
        <v>0</v>
      </c>
      <c r="DR119" s="25">
        <v>0</v>
      </c>
      <c r="DS119" s="25">
        <v>0</v>
      </c>
      <c r="ED119" s="156">
        <v>43887</v>
      </c>
      <c r="EE119" s="25">
        <v>166.82999999999984</v>
      </c>
      <c r="EF119" s="25">
        <v>301.75</v>
      </c>
      <c r="EG119" s="25">
        <v>0</v>
      </c>
      <c r="EH119" s="25">
        <v>0.18999999999999997</v>
      </c>
    </row>
    <row r="120" spans="1:138" x14ac:dyDescent="0.25">
      <c r="A120" s="25" t="s">
        <v>66</v>
      </c>
      <c r="B120" s="25" t="s">
        <v>62</v>
      </c>
      <c r="C120" s="156">
        <v>43888</v>
      </c>
      <c r="D120" s="156">
        <v>43888</v>
      </c>
      <c r="E120" s="25" t="s">
        <v>126</v>
      </c>
      <c r="F120" s="25" t="s">
        <v>127</v>
      </c>
      <c r="G120" s="29">
        <v>9963.9999999999891</v>
      </c>
      <c r="H120" s="29">
        <v>679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20</v>
      </c>
      <c r="O120" s="29">
        <v>96930</v>
      </c>
      <c r="P120" s="29">
        <v>96930</v>
      </c>
      <c r="Q120" s="29">
        <v>0</v>
      </c>
      <c r="R120" s="29">
        <v>0</v>
      </c>
      <c r="S120" s="29">
        <v>0</v>
      </c>
      <c r="T120" s="29">
        <v>0</v>
      </c>
      <c r="U120" s="29">
        <v>2168</v>
      </c>
      <c r="V120" s="29">
        <v>489</v>
      </c>
      <c r="W120" s="29">
        <v>0</v>
      </c>
      <c r="X120" s="29">
        <v>0</v>
      </c>
      <c r="Y120" s="29">
        <v>40863</v>
      </c>
      <c r="Z120" s="29">
        <v>339850</v>
      </c>
      <c r="AA120" s="29">
        <v>123146</v>
      </c>
      <c r="AB120" s="29">
        <v>13057</v>
      </c>
      <c r="AC120" s="29">
        <v>3.5492656920000004E-2</v>
      </c>
      <c r="AD120" s="29">
        <v>1.6200000000000003E-2</v>
      </c>
      <c r="AE120" s="29">
        <v>99.981885919999996</v>
      </c>
      <c r="AF120" s="29">
        <v>6</v>
      </c>
      <c r="AG120" s="29">
        <v>68</v>
      </c>
      <c r="AH120" s="29">
        <v>0</v>
      </c>
      <c r="AI120" s="29">
        <v>-0.42899999999999999</v>
      </c>
      <c r="AJ120" s="29">
        <v>12.143000000000001</v>
      </c>
      <c r="AK120" s="29">
        <v>0</v>
      </c>
      <c r="AL120" s="29">
        <v>0</v>
      </c>
      <c r="AM120" s="29">
        <v>399</v>
      </c>
      <c r="AN120" s="29">
        <v>91</v>
      </c>
      <c r="AO120" s="29">
        <v>69</v>
      </c>
      <c r="AP120" s="29">
        <v>68</v>
      </c>
      <c r="AQ120" s="29">
        <v>1007</v>
      </c>
      <c r="AR120" s="29">
        <v>203</v>
      </c>
      <c r="AS120" s="29">
        <v>595</v>
      </c>
      <c r="AT120" s="29">
        <v>7588</v>
      </c>
      <c r="AU120" s="29">
        <v>5398</v>
      </c>
      <c r="AV120" s="29">
        <v>912</v>
      </c>
      <c r="AW120" s="29">
        <v>4970</v>
      </c>
      <c r="AX120" s="29">
        <v>7104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0.43</v>
      </c>
      <c r="BO120" s="29">
        <v>1673.62</v>
      </c>
      <c r="BP120" s="29">
        <v>1673.62</v>
      </c>
      <c r="BQ120" s="29">
        <v>0</v>
      </c>
      <c r="BR120" s="29">
        <v>0</v>
      </c>
      <c r="BS120" s="29">
        <v>0</v>
      </c>
      <c r="BT120" s="29">
        <v>0</v>
      </c>
      <c r="BU120" s="29">
        <v>85.42</v>
      </c>
      <c r="BV120" s="29">
        <v>14.59</v>
      </c>
      <c r="BW120" s="29">
        <v>0</v>
      </c>
      <c r="BX120" s="29">
        <v>0</v>
      </c>
      <c r="BY120" s="29">
        <v>259.66000000000003</v>
      </c>
      <c r="BZ120" s="29">
        <v>242.10999999999999</v>
      </c>
      <c r="CA120" s="157">
        <v>57.929999999999971</v>
      </c>
      <c r="CB120" s="157">
        <v>443.84000000000015</v>
      </c>
      <c r="CC120" s="29">
        <v>0</v>
      </c>
      <c r="CD120" s="29">
        <v>443.84000000000015</v>
      </c>
      <c r="CE120" s="29">
        <v>1767</v>
      </c>
      <c r="CF120" s="29">
        <v>0</v>
      </c>
      <c r="CG120" s="29">
        <v>11219</v>
      </c>
      <c r="CH120" s="29">
        <v>11219</v>
      </c>
      <c r="CI120" s="29">
        <v>0.16</v>
      </c>
      <c r="CJ120" s="25">
        <v>0</v>
      </c>
      <c r="CK120" s="29">
        <v>174.53000000000006</v>
      </c>
      <c r="CL120" s="25">
        <v>0</v>
      </c>
      <c r="CM120" s="29">
        <v>327.08000000000004</v>
      </c>
      <c r="CN120" s="25">
        <v>0</v>
      </c>
      <c r="CO120" s="25">
        <v>0.16</v>
      </c>
      <c r="CP120" s="25">
        <v>0</v>
      </c>
      <c r="CQ120" s="25">
        <v>0</v>
      </c>
      <c r="CR120" s="25">
        <v>4970</v>
      </c>
      <c r="CS120" s="25">
        <v>0</v>
      </c>
      <c r="CT120" s="25">
        <v>7104</v>
      </c>
      <c r="CU120" s="25">
        <v>0</v>
      </c>
      <c r="CV120" s="25">
        <v>912</v>
      </c>
      <c r="CW120" s="25">
        <v>0</v>
      </c>
      <c r="CX120" s="33">
        <v>4970</v>
      </c>
      <c r="CY120" s="33">
        <v>7104</v>
      </c>
      <c r="CZ120" s="33">
        <v>0</v>
      </c>
      <c r="DA120" s="33">
        <v>912</v>
      </c>
      <c r="DB120" s="161">
        <v>0</v>
      </c>
      <c r="DC120" s="33">
        <v>0</v>
      </c>
      <c r="DD120" s="33">
        <v>0</v>
      </c>
      <c r="DE120" s="33">
        <v>0</v>
      </c>
      <c r="DF120" s="154">
        <v>174.53000000000003</v>
      </c>
      <c r="DG120" s="154">
        <v>327.08</v>
      </c>
      <c r="DH120" s="154">
        <v>0</v>
      </c>
      <c r="DI120" s="154">
        <v>0.16</v>
      </c>
      <c r="DJ120" s="154">
        <v>0</v>
      </c>
      <c r="DK120" s="154">
        <v>0</v>
      </c>
      <c r="DL120" s="154">
        <v>0</v>
      </c>
      <c r="DM120" s="154">
        <v>0</v>
      </c>
      <c r="DN120" s="25">
        <v>516916</v>
      </c>
      <c r="DO120" s="25">
        <v>0</v>
      </c>
      <c r="DP120" s="25">
        <v>0</v>
      </c>
      <c r="DQ120" s="25">
        <v>0</v>
      </c>
      <c r="DR120" s="25">
        <v>0</v>
      </c>
      <c r="DS120" s="25">
        <v>0</v>
      </c>
      <c r="ED120" s="156">
        <v>43888</v>
      </c>
      <c r="EE120" s="25">
        <v>174.53000000000003</v>
      </c>
      <c r="EF120" s="25">
        <v>327.08</v>
      </c>
      <c r="EG120" s="25">
        <v>0</v>
      </c>
      <c r="EH120" s="25">
        <v>0.16</v>
      </c>
    </row>
    <row r="121" spans="1:138" x14ac:dyDescent="0.25">
      <c r="A121" s="25" t="s">
        <v>66</v>
      </c>
      <c r="B121" s="25" t="s">
        <v>62</v>
      </c>
      <c r="C121" s="156">
        <v>43889</v>
      </c>
      <c r="D121" s="156">
        <v>43889</v>
      </c>
      <c r="E121" s="25" t="s">
        <v>126</v>
      </c>
      <c r="F121" s="25" t="s">
        <v>127</v>
      </c>
      <c r="G121" s="29">
        <v>14548.649999999987</v>
      </c>
      <c r="H121" s="29">
        <v>842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15</v>
      </c>
      <c r="O121" s="29">
        <v>334057</v>
      </c>
      <c r="P121" s="29">
        <v>334057</v>
      </c>
      <c r="Q121" s="29">
        <v>0</v>
      </c>
      <c r="R121" s="29">
        <v>0</v>
      </c>
      <c r="S121" s="29">
        <v>0</v>
      </c>
      <c r="T121" s="29">
        <v>0</v>
      </c>
      <c r="U121" s="29">
        <v>2625</v>
      </c>
      <c r="V121" s="29">
        <v>468</v>
      </c>
      <c r="W121" s="29">
        <v>0</v>
      </c>
      <c r="X121" s="29">
        <v>0</v>
      </c>
      <c r="Y121" s="29">
        <v>48348</v>
      </c>
      <c r="Z121" s="29">
        <v>268376</v>
      </c>
      <c r="AA121" s="29">
        <v>122139</v>
      </c>
      <c r="AB121" s="29">
        <v>13637</v>
      </c>
      <c r="AC121" s="29">
        <v>3.5492656920000004E-2</v>
      </c>
      <c r="AD121" s="29">
        <v>1.6200000000000003E-2</v>
      </c>
      <c r="AE121" s="29">
        <v>99.981885919999996</v>
      </c>
      <c r="AF121" s="29">
        <v>1</v>
      </c>
      <c r="AG121" s="29">
        <v>68</v>
      </c>
      <c r="AH121" s="29">
        <v>0</v>
      </c>
      <c r="AI121" s="29">
        <v>-0.57099999999999995</v>
      </c>
      <c r="AJ121" s="29">
        <v>13</v>
      </c>
      <c r="AK121" s="29">
        <v>0</v>
      </c>
      <c r="AL121" s="29">
        <v>0</v>
      </c>
      <c r="AM121" s="29">
        <v>591</v>
      </c>
      <c r="AN121" s="29">
        <v>131</v>
      </c>
      <c r="AO121" s="29">
        <v>72</v>
      </c>
      <c r="AP121" s="29">
        <v>68</v>
      </c>
      <c r="AQ121" s="29">
        <v>1150</v>
      </c>
      <c r="AR121" s="29">
        <v>238</v>
      </c>
      <c r="AS121" s="29">
        <v>569</v>
      </c>
      <c r="AT121" s="29">
        <v>8183</v>
      </c>
      <c r="AU121" s="29">
        <v>6101</v>
      </c>
      <c r="AV121" s="29">
        <v>674</v>
      </c>
      <c r="AW121" s="29">
        <v>5081</v>
      </c>
      <c r="AX121" s="29">
        <v>8529</v>
      </c>
      <c r="AY121" s="29">
        <v>1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0.19</v>
      </c>
      <c r="BO121" s="29">
        <v>2266.44</v>
      </c>
      <c r="BP121" s="29">
        <v>2266.44</v>
      </c>
      <c r="BQ121" s="29">
        <v>0</v>
      </c>
      <c r="BR121" s="29">
        <v>0</v>
      </c>
      <c r="BS121" s="29">
        <v>0</v>
      </c>
      <c r="BT121" s="29">
        <v>0</v>
      </c>
      <c r="BU121" s="29">
        <v>92.73</v>
      </c>
      <c r="BV121" s="29">
        <v>10.65</v>
      </c>
      <c r="BW121" s="29">
        <v>0</v>
      </c>
      <c r="BX121" s="29">
        <v>0</v>
      </c>
      <c r="BY121" s="29">
        <v>304.11000000000013</v>
      </c>
      <c r="BZ121" s="29">
        <v>256.89999999999981</v>
      </c>
      <c r="CA121" s="157">
        <v>64.899999999999949</v>
      </c>
      <c r="CB121" s="157">
        <v>496.11</v>
      </c>
      <c r="CC121" s="29">
        <v>0</v>
      </c>
      <c r="CD121" s="29">
        <v>496.11</v>
      </c>
      <c r="CE121" s="29">
        <v>2018</v>
      </c>
      <c r="CF121" s="29">
        <v>0</v>
      </c>
      <c r="CG121" s="29">
        <v>12266</v>
      </c>
      <c r="CH121" s="29">
        <v>12266</v>
      </c>
      <c r="CI121" s="29">
        <v>0.13</v>
      </c>
      <c r="CJ121" s="25">
        <v>0</v>
      </c>
      <c r="CK121" s="29">
        <v>162.35999999999979</v>
      </c>
      <c r="CL121" s="25">
        <v>0</v>
      </c>
      <c r="CM121" s="29">
        <v>398.52000000000021</v>
      </c>
      <c r="CN121" s="25">
        <v>0</v>
      </c>
      <c r="CO121" s="25">
        <v>0.13</v>
      </c>
      <c r="CP121" s="25">
        <v>0</v>
      </c>
      <c r="CQ121" s="25">
        <v>0</v>
      </c>
      <c r="CR121" s="25">
        <v>5081</v>
      </c>
      <c r="CS121" s="25">
        <v>0</v>
      </c>
      <c r="CT121" s="25">
        <v>8529</v>
      </c>
      <c r="CU121" s="25">
        <v>0</v>
      </c>
      <c r="CV121" s="25">
        <v>674</v>
      </c>
      <c r="CW121" s="25">
        <v>0</v>
      </c>
      <c r="CX121" s="33">
        <v>5081</v>
      </c>
      <c r="CY121" s="33">
        <v>8529</v>
      </c>
      <c r="CZ121" s="33">
        <v>0</v>
      </c>
      <c r="DA121" s="33">
        <v>674</v>
      </c>
      <c r="DB121" s="161">
        <v>0</v>
      </c>
      <c r="DC121" s="33">
        <v>0</v>
      </c>
      <c r="DD121" s="33">
        <v>0</v>
      </c>
      <c r="DE121" s="33">
        <v>0</v>
      </c>
      <c r="DF121" s="154">
        <v>162.35999999999979</v>
      </c>
      <c r="DG121" s="154">
        <v>398.5200000000001</v>
      </c>
      <c r="DH121" s="154">
        <v>0</v>
      </c>
      <c r="DI121" s="154">
        <v>0.13</v>
      </c>
      <c r="DJ121" s="154">
        <v>0</v>
      </c>
      <c r="DK121" s="154">
        <v>0</v>
      </c>
      <c r="DL121" s="154">
        <v>0</v>
      </c>
      <c r="DM121" s="154">
        <v>0</v>
      </c>
      <c r="DN121" s="25">
        <v>452500</v>
      </c>
      <c r="DO121" s="25">
        <v>0</v>
      </c>
      <c r="DP121" s="25">
        <v>0</v>
      </c>
      <c r="DQ121" s="25">
        <v>0</v>
      </c>
      <c r="DR121" s="25">
        <v>0</v>
      </c>
      <c r="DS121" s="25">
        <v>0</v>
      </c>
      <c r="ED121" s="156">
        <v>43889</v>
      </c>
      <c r="EE121" s="25">
        <v>162.35999999999979</v>
      </c>
      <c r="EF121" s="25">
        <v>398.5200000000001</v>
      </c>
      <c r="EG121" s="25">
        <v>0</v>
      </c>
      <c r="EH121" s="25">
        <v>0.13</v>
      </c>
    </row>
    <row r="122" spans="1:138" x14ac:dyDescent="0.25">
      <c r="A122" s="25" t="s">
        <v>66</v>
      </c>
      <c r="B122" s="25" t="s">
        <v>62</v>
      </c>
      <c r="C122" s="156">
        <v>43890</v>
      </c>
      <c r="D122" s="156">
        <v>43890</v>
      </c>
      <c r="E122" s="25" t="s">
        <v>126</v>
      </c>
      <c r="F122" s="25" t="s">
        <v>127</v>
      </c>
      <c r="G122" s="29">
        <v>11971.739999999989</v>
      </c>
      <c r="H122" s="29">
        <v>1032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44</v>
      </c>
      <c r="O122" s="29">
        <v>1379161</v>
      </c>
      <c r="P122" s="29">
        <v>1379161</v>
      </c>
      <c r="Q122" s="29">
        <v>0</v>
      </c>
      <c r="R122" s="29">
        <v>0</v>
      </c>
      <c r="S122" s="29">
        <v>0</v>
      </c>
      <c r="T122" s="29">
        <v>0</v>
      </c>
      <c r="U122" s="29">
        <v>2447</v>
      </c>
      <c r="V122" s="29">
        <v>528</v>
      </c>
      <c r="W122" s="29">
        <v>0</v>
      </c>
      <c r="X122" s="29">
        <v>0</v>
      </c>
      <c r="Y122" s="29">
        <v>43057</v>
      </c>
      <c r="Z122" s="29">
        <v>287315</v>
      </c>
      <c r="AA122" s="29">
        <v>106973</v>
      </c>
      <c r="AB122" s="29">
        <v>5863</v>
      </c>
      <c r="AC122" s="29">
        <v>3.5492656920000004E-2</v>
      </c>
      <c r="AD122" s="29">
        <v>1.6200000000000003E-2</v>
      </c>
      <c r="AE122" s="29">
        <v>99.981885919999996</v>
      </c>
      <c r="AF122" s="29">
        <v>6</v>
      </c>
      <c r="AG122" s="29">
        <v>68</v>
      </c>
      <c r="AH122" s="29">
        <v>0</v>
      </c>
      <c r="AI122" s="29">
        <v>-0.71399999999999997</v>
      </c>
      <c r="AJ122" s="29">
        <v>12.714</v>
      </c>
      <c r="AK122" s="29">
        <v>0</v>
      </c>
      <c r="AL122" s="29">
        <v>0</v>
      </c>
      <c r="AM122" s="29">
        <v>504</v>
      </c>
      <c r="AN122" s="29">
        <v>118</v>
      </c>
      <c r="AO122" s="29">
        <v>70</v>
      </c>
      <c r="AP122" s="29">
        <v>70</v>
      </c>
      <c r="AQ122" s="29">
        <v>1277</v>
      </c>
      <c r="AR122" s="29">
        <v>258</v>
      </c>
      <c r="AS122" s="29">
        <v>513</v>
      </c>
      <c r="AT122" s="29">
        <v>7143</v>
      </c>
      <c r="AU122" s="29">
        <v>5326</v>
      </c>
      <c r="AV122" s="29">
        <v>491</v>
      </c>
      <c r="AW122" s="29">
        <v>4372</v>
      </c>
      <c r="AX122" s="29">
        <v>7606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0.69</v>
      </c>
      <c r="BO122" s="29">
        <v>4587.79</v>
      </c>
      <c r="BP122" s="29">
        <v>4587.79</v>
      </c>
      <c r="BQ122" s="29">
        <v>0</v>
      </c>
      <c r="BR122" s="29">
        <v>0</v>
      </c>
      <c r="BS122" s="29">
        <v>0</v>
      </c>
      <c r="BT122" s="29">
        <v>0</v>
      </c>
      <c r="BU122" s="29">
        <v>94.61</v>
      </c>
      <c r="BV122" s="29">
        <v>9</v>
      </c>
      <c r="BW122" s="29">
        <v>0</v>
      </c>
      <c r="BX122" s="29">
        <v>0</v>
      </c>
      <c r="BY122" s="29">
        <v>294.54000000000008</v>
      </c>
      <c r="BZ122" s="29">
        <v>232.2999999999999</v>
      </c>
      <c r="CA122" s="157">
        <v>69.32999999999997</v>
      </c>
      <c r="CB122" s="157">
        <v>457.50999999999993</v>
      </c>
      <c r="CC122" s="29">
        <v>0</v>
      </c>
      <c r="CD122" s="29">
        <v>457.50999999999993</v>
      </c>
      <c r="CE122" s="29">
        <v>1954</v>
      </c>
      <c r="CF122" s="29">
        <v>0</v>
      </c>
      <c r="CG122" s="29">
        <v>10515</v>
      </c>
      <c r="CH122" s="29">
        <v>10515</v>
      </c>
      <c r="CI122" s="29">
        <v>0.11999999999999998</v>
      </c>
      <c r="CJ122" s="25">
        <v>0</v>
      </c>
      <c r="CK122" s="29">
        <v>135.57999999999984</v>
      </c>
      <c r="CL122" s="25">
        <v>0</v>
      </c>
      <c r="CM122" s="29">
        <v>391.1400000000001</v>
      </c>
      <c r="CN122" s="25">
        <v>0</v>
      </c>
      <c r="CO122" s="25">
        <v>0.11999999999999998</v>
      </c>
      <c r="CP122" s="25">
        <v>0</v>
      </c>
      <c r="CQ122" s="25">
        <v>0</v>
      </c>
      <c r="CR122" s="25">
        <v>4372</v>
      </c>
      <c r="CS122" s="25">
        <v>0</v>
      </c>
      <c r="CT122" s="25">
        <v>7606</v>
      </c>
      <c r="CU122" s="25">
        <v>0</v>
      </c>
      <c r="CV122" s="25">
        <v>491</v>
      </c>
      <c r="CW122" s="25">
        <v>0</v>
      </c>
      <c r="CX122" s="33">
        <v>4372</v>
      </c>
      <c r="CY122" s="33">
        <v>7606</v>
      </c>
      <c r="CZ122" s="33">
        <v>0</v>
      </c>
      <c r="DA122" s="33">
        <v>491</v>
      </c>
      <c r="DB122" s="161">
        <v>0</v>
      </c>
      <c r="DC122" s="33">
        <v>0</v>
      </c>
      <c r="DD122" s="33">
        <v>0</v>
      </c>
      <c r="DE122" s="33">
        <v>0</v>
      </c>
      <c r="DF122" s="154">
        <v>135.57999999999987</v>
      </c>
      <c r="DG122" s="154">
        <v>391.1400000000001</v>
      </c>
      <c r="DH122" s="154">
        <v>0</v>
      </c>
      <c r="DI122" s="154">
        <v>0.12</v>
      </c>
      <c r="DJ122" s="154">
        <v>0</v>
      </c>
      <c r="DK122" s="154">
        <v>0</v>
      </c>
      <c r="DL122" s="154">
        <v>0</v>
      </c>
      <c r="DM122" s="154">
        <v>0</v>
      </c>
      <c r="DN122" s="25">
        <v>443208</v>
      </c>
      <c r="DO122" s="25">
        <v>0</v>
      </c>
      <c r="DP122" s="25">
        <v>0</v>
      </c>
      <c r="DQ122" s="25">
        <v>0</v>
      </c>
      <c r="DR122" s="25">
        <v>0</v>
      </c>
      <c r="DS122" s="25">
        <v>0</v>
      </c>
      <c r="ED122" s="156">
        <v>43890</v>
      </c>
      <c r="EE122" s="25">
        <v>135.57999999999987</v>
      </c>
      <c r="EF122" s="25">
        <v>391.1400000000001</v>
      </c>
      <c r="EG122" s="25">
        <v>0</v>
      </c>
      <c r="EH122" s="25">
        <v>0.12</v>
      </c>
    </row>
    <row r="123" spans="1:138" x14ac:dyDescent="0.25">
      <c r="A123" s="25" t="s">
        <v>66</v>
      </c>
      <c r="B123" s="25" t="s">
        <v>62</v>
      </c>
      <c r="C123" s="156">
        <v>43891</v>
      </c>
      <c r="D123" s="156">
        <v>43891</v>
      </c>
      <c r="E123" s="25" t="s">
        <v>126</v>
      </c>
      <c r="F123" s="25" t="s">
        <v>127</v>
      </c>
      <c r="G123" s="29">
        <v>12041.729999999989</v>
      </c>
      <c r="H123" s="29">
        <v>980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28</v>
      </c>
      <c r="O123" s="29">
        <v>601560</v>
      </c>
      <c r="P123" s="29">
        <v>601560</v>
      </c>
      <c r="Q123" s="29">
        <v>0</v>
      </c>
      <c r="R123" s="29">
        <v>0</v>
      </c>
      <c r="S123" s="29">
        <v>0</v>
      </c>
      <c r="T123" s="29">
        <v>0</v>
      </c>
      <c r="U123" s="29">
        <v>2812</v>
      </c>
      <c r="V123" s="29">
        <v>725</v>
      </c>
      <c r="W123" s="29">
        <v>0</v>
      </c>
      <c r="X123" s="29">
        <v>0</v>
      </c>
      <c r="Y123" s="29">
        <v>40401</v>
      </c>
      <c r="Z123" s="29">
        <v>291110</v>
      </c>
      <c r="AA123" s="29">
        <v>132697</v>
      </c>
      <c r="AB123" s="29">
        <v>14909</v>
      </c>
      <c r="AC123" s="29">
        <v>4.4483755030000002E-2</v>
      </c>
      <c r="AD123" s="29">
        <v>9.8999999999999991E-3</v>
      </c>
      <c r="AE123" s="29">
        <v>95.139994549999997</v>
      </c>
      <c r="AF123" s="29">
        <v>3</v>
      </c>
      <c r="AG123" s="29">
        <v>45</v>
      </c>
      <c r="AH123" s="29">
        <v>32</v>
      </c>
      <c r="AI123" s="29">
        <v>-0.71399999999999997</v>
      </c>
      <c r="AJ123" s="29">
        <v>12</v>
      </c>
      <c r="AK123" s="29">
        <v>0</v>
      </c>
      <c r="AL123" s="29">
        <v>0</v>
      </c>
      <c r="AM123" s="29">
        <v>526</v>
      </c>
      <c r="AN123" s="29">
        <v>118</v>
      </c>
      <c r="AO123" s="29">
        <v>68</v>
      </c>
      <c r="AP123" s="29">
        <v>77</v>
      </c>
      <c r="AQ123" s="29">
        <v>1006</v>
      </c>
      <c r="AR123" s="29">
        <v>206</v>
      </c>
      <c r="AS123" s="29">
        <v>355</v>
      </c>
      <c r="AT123" s="29">
        <v>7261</v>
      </c>
      <c r="AU123" s="29">
        <v>5697</v>
      </c>
      <c r="AV123" s="29">
        <v>475</v>
      </c>
      <c r="AW123" s="29">
        <v>4173</v>
      </c>
      <c r="AX123" s="29">
        <v>8310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0.61</v>
      </c>
      <c r="BO123" s="29">
        <v>3644.33</v>
      </c>
      <c r="BP123" s="29">
        <v>3644.33</v>
      </c>
      <c r="BQ123" s="29">
        <v>0</v>
      </c>
      <c r="BR123" s="29">
        <v>0</v>
      </c>
      <c r="BS123" s="29">
        <v>0</v>
      </c>
      <c r="BT123" s="29">
        <v>0</v>
      </c>
      <c r="BU123" s="29">
        <v>193.81</v>
      </c>
      <c r="BV123" s="29">
        <v>7.67</v>
      </c>
      <c r="BW123" s="29">
        <v>0</v>
      </c>
      <c r="BX123" s="29">
        <v>0</v>
      </c>
      <c r="BY123" s="29">
        <v>273.63000000000011</v>
      </c>
      <c r="BZ123" s="29">
        <v>217.27999999999994</v>
      </c>
      <c r="CA123" s="157">
        <v>57.549999999999926</v>
      </c>
      <c r="CB123" s="157">
        <v>433.36000000000024</v>
      </c>
      <c r="CC123" s="29">
        <v>0</v>
      </c>
      <c r="CD123" s="29">
        <v>433.36000000000024</v>
      </c>
      <c r="CE123" s="29">
        <v>1750</v>
      </c>
      <c r="CF123" s="29">
        <v>0</v>
      </c>
      <c r="CG123" s="29">
        <v>11208</v>
      </c>
      <c r="CH123" s="29">
        <v>11208</v>
      </c>
      <c r="CI123" s="29">
        <v>7.0000000000000007E-2</v>
      </c>
      <c r="CJ123" s="25">
        <v>0</v>
      </c>
      <c r="CK123" s="29">
        <v>121.00999999999985</v>
      </c>
      <c r="CL123" s="25">
        <v>0</v>
      </c>
      <c r="CM123" s="29">
        <v>369.83000000000027</v>
      </c>
      <c r="CN123" s="25">
        <v>0</v>
      </c>
      <c r="CO123" s="25">
        <v>7.0000000000000007E-2</v>
      </c>
      <c r="CP123" s="25">
        <v>0</v>
      </c>
      <c r="CQ123" s="25">
        <v>0</v>
      </c>
      <c r="CR123" s="25">
        <v>4173</v>
      </c>
      <c r="CS123" s="25">
        <v>0</v>
      </c>
      <c r="CT123" s="25">
        <v>8310</v>
      </c>
      <c r="CU123" s="25">
        <v>0</v>
      </c>
      <c r="CV123" s="25">
        <v>475</v>
      </c>
      <c r="CW123" s="25">
        <v>0</v>
      </c>
      <c r="CX123" s="33">
        <v>4173</v>
      </c>
      <c r="CY123" s="33">
        <v>8310</v>
      </c>
      <c r="CZ123" s="33">
        <v>0</v>
      </c>
      <c r="DA123" s="33">
        <v>475</v>
      </c>
      <c r="DB123" s="161">
        <v>0</v>
      </c>
      <c r="DC123" s="33">
        <v>0</v>
      </c>
      <c r="DD123" s="33">
        <v>0</v>
      </c>
      <c r="DE123" s="33">
        <v>0</v>
      </c>
      <c r="DF123" s="154">
        <v>121.00999999999985</v>
      </c>
      <c r="DG123" s="154">
        <v>369.83000000000021</v>
      </c>
      <c r="DH123" s="154">
        <v>0</v>
      </c>
      <c r="DI123" s="154">
        <v>7.0000000000000007E-2</v>
      </c>
      <c r="DJ123" s="154">
        <v>0</v>
      </c>
      <c r="DK123" s="154">
        <v>0</v>
      </c>
      <c r="DL123" s="154">
        <v>0</v>
      </c>
      <c r="DM123" s="154">
        <v>0</v>
      </c>
      <c r="DN123" s="25">
        <v>479117</v>
      </c>
      <c r="DO123" s="25">
        <v>0</v>
      </c>
      <c r="DP123" s="25">
        <v>0</v>
      </c>
      <c r="DQ123" s="25">
        <v>0</v>
      </c>
      <c r="DR123" s="25">
        <v>0</v>
      </c>
      <c r="DS123" s="25">
        <v>0</v>
      </c>
      <c r="ED123" s="156">
        <v>43891</v>
      </c>
      <c r="EE123" s="25">
        <v>121.00999999999985</v>
      </c>
      <c r="EF123" s="25">
        <v>369.83000000000021</v>
      </c>
      <c r="EG123" s="25">
        <v>0</v>
      </c>
      <c r="EH123" s="25">
        <v>7.0000000000000007E-2</v>
      </c>
    </row>
    <row r="124" spans="1:138" x14ac:dyDescent="0.25">
      <c r="A124" s="25" t="s">
        <v>66</v>
      </c>
      <c r="B124" s="25" t="s">
        <v>62</v>
      </c>
      <c r="C124" s="156">
        <v>43892</v>
      </c>
      <c r="D124" s="156">
        <v>43892</v>
      </c>
      <c r="E124" s="25" t="s">
        <v>126</v>
      </c>
      <c r="F124" s="25" t="s">
        <v>127</v>
      </c>
      <c r="G124" s="29">
        <v>7616.9599999999919</v>
      </c>
      <c r="H124" s="29">
        <v>957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34439</v>
      </c>
      <c r="O124" s="29">
        <v>363047</v>
      </c>
      <c r="P124" s="29">
        <v>363047</v>
      </c>
      <c r="Q124" s="29">
        <v>0</v>
      </c>
      <c r="R124" s="29">
        <v>0</v>
      </c>
      <c r="S124" s="29">
        <v>0</v>
      </c>
      <c r="T124" s="29">
        <v>0</v>
      </c>
      <c r="U124" s="29">
        <v>3376</v>
      </c>
      <c r="V124" s="29">
        <v>764</v>
      </c>
      <c r="W124" s="29">
        <v>0</v>
      </c>
      <c r="X124" s="29">
        <v>0</v>
      </c>
      <c r="Y124" s="29">
        <v>31480</v>
      </c>
      <c r="Z124" s="29">
        <v>179084</v>
      </c>
      <c r="AA124" s="29">
        <v>190995</v>
      </c>
      <c r="AB124" s="29">
        <v>13781</v>
      </c>
      <c r="AC124" s="29">
        <v>4.4483755030000002E-2</v>
      </c>
      <c r="AD124" s="29">
        <v>9.8999999999999991E-3</v>
      </c>
      <c r="AE124" s="29">
        <v>95.139994549999997</v>
      </c>
      <c r="AF124" s="29">
        <v>20</v>
      </c>
      <c r="AG124" s="29">
        <v>45</v>
      </c>
      <c r="AH124" s="29">
        <v>32</v>
      </c>
      <c r="AI124" s="29">
        <v>-0.85699999999999998</v>
      </c>
      <c r="AJ124" s="29">
        <v>12.143000000000001</v>
      </c>
      <c r="AK124" s="29">
        <v>0</v>
      </c>
      <c r="AL124" s="29">
        <v>0</v>
      </c>
      <c r="AM124" s="29">
        <v>699</v>
      </c>
      <c r="AN124" s="29">
        <v>157</v>
      </c>
      <c r="AO124" s="29">
        <v>68</v>
      </c>
      <c r="AP124" s="29">
        <v>82</v>
      </c>
      <c r="AQ124" s="29">
        <v>907</v>
      </c>
      <c r="AR124" s="29">
        <v>172</v>
      </c>
      <c r="AS124" s="29">
        <v>429</v>
      </c>
      <c r="AT124" s="29">
        <v>11117</v>
      </c>
      <c r="AU124" s="29">
        <v>8988</v>
      </c>
      <c r="AV124" s="29">
        <v>647</v>
      </c>
      <c r="AW124" s="29">
        <v>7139</v>
      </c>
      <c r="AX124" s="29">
        <v>12319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187.02</v>
      </c>
      <c r="BO124" s="29">
        <v>3723.44</v>
      </c>
      <c r="BP124" s="29">
        <v>3723.44</v>
      </c>
      <c r="BQ124" s="29">
        <v>0</v>
      </c>
      <c r="BR124" s="29">
        <v>0</v>
      </c>
      <c r="BS124" s="29">
        <v>0</v>
      </c>
      <c r="BT124" s="29">
        <v>0</v>
      </c>
      <c r="BU124" s="29">
        <v>389.9</v>
      </c>
      <c r="BV124" s="29">
        <v>14.47</v>
      </c>
      <c r="BW124" s="29">
        <v>0</v>
      </c>
      <c r="BX124" s="29">
        <v>0</v>
      </c>
      <c r="BY124" s="29">
        <v>342.05999999999983</v>
      </c>
      <c r="BZ124" s="29">
        <v>276.61999999999983</v>
      </c>
      <c r="CA124" s="157">
        <v>59.699999999999925</v>
      </c>
      <c r="CB124" s="157">
        <v>558.97999999999956</v>
      </c>
      <c r="CC124" s="29">
        <v>0</v>
      </c>
      <c r="CD124" s="29">
        <v>558.97999999999956</v>
      </c>
      <c r="CE124" s="29">
        <v>2148</v>
      </c>
      <c r="CF124" s="29">
        <v>0</v>
      </c>
      <c r="CG124" s="29">
        <v>17957</v>
      </c>
      <c r="CH124" s="29">
        <v>17957</v>
      </c>
      <c r="CI124" s="29">
        <v>0.1</v>
      </c>
      <c r="CJ124" s="25">
        <v>0</v>
      </c>
      <c r="CK124" s="29">
        <v>170.60999999999976</v>
      </c>
      <c r="CL124" s="25">
        <v>0</v>
      </c>
      <c r="CM124" s="29">
        <v>447.96999999999991</v>
      </c>
      <c r="CN124" s="25">
        <v>0</v>
      </c>
      <c r="CO124" s="25">
        <v>0.1</v>
      </c>
      <c r="CP124" s="25">
        <v>0</v>
      </c>
      <c r="CQ124" s="25">
        <v>0</v>
      </c>
      <c r="CR124" s="25">
        <v>7139</v>
      </c>
      <c r="CS124" s="25">
        <v>0</v>
      </c>
      <c r="CT124" s="25">
        <v>12319</v>
      </c>
      <c r="CU124" s="25">
        <v>0</v>
      </c>
      <c r="CV124" s="25">
        <v>647</v>
      </c>
      <c r="CW124" s="25">
        <v>0</v>
      </c>
      <c r="CX124" s="33">
        <v>7139</v>
      </c>
      <c r="CY124" s="33">
        <v>12319</v>
      </c>
      <c r="CZ124" s="33">
        <v>0</v>
      </c>
      <c r="DA124" s="33">
        <v>647</v>
      </c>
      <c r="DB124" s="161">
        <v>0</v>
      </c>
      <c r="DC124" s="33">
        <v>0</v>
      </c>
      <c r="DD124" s="33">
        <v>0</v>
      </c>
      <c r="DE124" s="33">
        <v>0</v>
      </c>
      <c r="DF124" s="154">
        <v>170.60999999999979</v>
      </c>
      <c r="DG124" s="154">
        <v>447.96999999999986</v>
      </c>
      <c r="DH124" s="154">
        <v>0</v>
      </c>
      <c r="DI124" s="154">
        <v>0.1</v>
      </c>
      <c r="DJ124" s="154">
        <v>0</v>
      </c>
      <c r="DK124" s="154">
        <v>0</v>
      </c>
      <c r="DL124" s="154">
        <v>0</v>
      </c>
      <c r="DM124" s="154">
        <v>0</v>
      </c>
      <c r="DN124" s="25">
        <v>415340</v>
      </c>
      <c r="DO124" s="25">
        <v>0</v>
      </c>
      <c r="DP124" s="25">
        <v>0</v>
      </c>
      <c r="DQ124" s="25">
        <v>0</v>
      </c>
      <c r="DR124" s="25">
        <v>0</v>
      </c>
      <c r="DS124" s="25">
        <v>0</v>
      </c>
      <c r="ED124" s="156">
        <v>43892</v>
      </c>
      <c r="EE124" s="25">
        <v>170.60999999999979</v>
      </c>
      <c r="EF124" s="25">
        <v>447.96999999999986</v>
      </c>
      <c r="EG124" s="25">
        <v>0</v>
      </c>
      <c r="EH124" s="25">
        <v>0.1</v>
      </c>
    </row>
    <row r="125" spans="1:138" x14ac:dyDescent="0.25">
      <c r="A125" s="25" t="s">
        <v>66</v>
      </c>
      <c r="B125" s="25" t="s">
        <v>62</v>
      </c>
      <c r="C125" s="156">
        <v>43893</v>
      </c>
      <c r="D125" s="156">
        <v>43893</v>
      </c>
      <c r="E125" s="25" t="s">
        <v>126</v>
      </c>
      <c r="F125" s="25" t="s">
        <v>127</v>
      </c>
      <c r="G125" s="29">
        <v>11562.979999999987</v>
      </c>
      <c r="H125" s="29">
        <v>1170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27</v>
      </c>
      <c r="O125" s="29">
        <v>1198496</v>
      </c>
      <c r="P125" s="29">
        <v>1198496</v>
      </c>
      <c r="Q125" s="29">
        <v>0</v>
      </c>
      <c r="R125" s="29">
        <v>0</v>
      </c>
      <c r="S125" s="29">
        <v>0</v>
      </c>
      <c r="T125" s="29">
        <v>0</v>
      </c>
      <c r="U125" s="29">
        <v>1631</v>
      </c>
      <c r="V125" s="29">
        <v>551</v>
      </c>
      <c r="W125" s="29">
        <v>0</v>
      </c>
      <c r="X125" s="29">
        <v>0</v>
      </c>
      <c r="Y125" s="29">
        <v>38394</v>
      </c>
      <c r="Z125" s="29">
        <v>154048</v>
      </c>
      <c r="AA125" s="29">
        <v>160207</v>
      </c>
      <c r="AB125" s="29">
        <v>14148</v>
      </c>
      <c r="AC125" s="29">
        <v>4.4483755030000002E-2</v>
      </c>
      <c r="AD125" s="29">
        <v>9.8999999999999991E-3</v>
      </c>
      <c r="AE125" s="29">
        <v>95.139994549999997</v>
      </c>
      <c r="AF125" s="29">
        <v>14</v>
      </c>
      <c r="AG125" s="29">
        <v>45</v>
      </c>
      <c r="AH125" s="29">
        <v>32</v>
      </c>
      <c r="AI125" s="29">
        <v>-1</v>
      </c>
      <c r="AJ125" s="29">
        <v>13.714</v>
      </c>
      <c r="AK125" s="29">
        <v>0</v>
      </c>
      <c r="AL125" s="29">
        <v>0</v>
      </c>
      <c r="AM125" s="29">
        <v>0</v>
      </c>
      <c r="AN125" s="29">
        <v>0</v>
      </c>
      <c r="AO125" s="29">
        <v>66</v>
      </c>
      <c r="AP125" s="29">
        <v>81</v>
      </c>
      <c r="AQ125" s="29">
        <v>1019</v>
      </c>
      <c r="AR125" s="29">
        <v>191</v>
      </c>
      <c r="AS125" s="29">
        <v>342</v>
      </c>
      <c r="AT125" s="29">
        <v>9958</v>
      </c>
      <c r="AU125" s="29">
        <v>7213</v>
      </c>
      <c r="AV125" s="29">
        <v>637</v>
      </c>
      <c r="AW125" s="29">
        <v>6621</v>
      </c>
      <c r="AX125" s="29">
        <v>9913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0.56999999999999995</v>
      </c>
      <c r="BO125" s="29">
        <v>5290.45</v>
      </c>
      <c r="BP125" s="29">
        <v>5290.45</v>
      </c>
      <c r="BQ125" s="29">
        <v>0</v>
      </c>
      <c r="BR125" s="29">
        <v>0</v>
      </c>
      <c r="BS125" s="29">
        <v>0</v>
      </c>
      <c r="BT125" s="29">
        <v>0</v>
      </c>
      <c r="BU125" s="29">
        <v>162.84</v>
      </c>
      <c r="BV125" s="29">
        <v>27.07</v>
      </c>
      <c r="BW125" s="29">
        <v>0</v>
      </c>
      <c r="BX125" s="29">
        <v>0</v>
      </c>
      <c r="BY125" s="29">
        <v>314.68999999999971</v>
      </c>
      <c r="BZ125" s="29">
        <v>262.24999999999972</v>
      </c>
      <c r="CA125" s="157">
        <v>72.189999999999941</v>
      </c>
      <c r="CB125" s="157">
        <v>504.74999999999955</v>
      </c>
      <c r="CC125" s="29">
        <v>0</v>
      </c>
      <c r="CD125" s="29">
        <v>504.74999999999955</v>
      </c>
      <c r="CE125" s="29">
        <v>2874</v>
      </c>
      <c r="CF125" s="29">
        <v>0</v>
      </c>
      <c r="CG125" s="29">
        <v>14297</v>
      </c>
      <c r="CH125" s="29">
        <v>14297</v>
      </c>
      <c r="CI125" s="29">
        <v>0.17000000000000004</v>
      </c>
      <c r="CJ125" s="25">
        <v>0</v>
      </c>
      <c r="CK125" s="29">
        <v>180.53999999999982</v>
      </c>
      <c r="CL125" s="25">
        <v>0</v>
      </c>
      <c r="CM125" s="29">
        <v>396.22999999999968</v>
      </c>
      <c r="CN125" s="25">
        <v>0</v>
      </c>
      <c r="CO125" s="25">
        <v>0.17000000000000004</v>
      </c>
      <c r="CP125" s="25">
        <v>0</v>
      </c>
      <c r="CQ125" s="25">
        <v>0</v>
      </c>
      <c r="CR125" s="25">
        <v>6621</v>
      </c>
      <c r="CS125" s="25">
        <v>0</v>
      </c>
      <c r="CT125" s="25">
        <v>9913</v>
      </c>
      <c r="CU125" s="25">
        <v>0</v>
      </c>
      <c r="CV125" s="25">
        <v>637</v>
      </c>
      <c r="CW125" s="25">
        <v>0</v>
      </c>
      <c r="CX125" s="33">
        <v>6621</v>
      </c>
      <c r="CY125" s="33">
        <v>9913</v>
      </c>
      <c r="CZ125" s="33">
        <v>0</v>
      </c>
      <c r="DA125" s="33">
        <v>637</v>
      </c>
      <c r="DB125" s="161">
        <v>0</v>
      </c>
      <c r="DC125" s="33">
        <v>0</v>
      </c>
      <c r="DD125" s="33">
        <v>0</v>
      </c>
      <c r="DE125" s="33">
        <v>0</v>
      </c>
      <c r="DF125" s="154">
        <v>180.53999999999982</v>
      </c>
      <c r="DG125" s="154">
        <v>396.22999999999973</v>
      </c>
      <c r="DH125" s="154">
        <v>0</v>
      </c>
      <c r="DI125" s="154">
        <v>0.17</v>
      </c>
      <c r="DJ125" s="154">
        <v>0</v>
      </c>
      <c r="DK125" s="154">
        <v>0</v>
      </c>
      <c r="DL125" s="154">
        <v>0</v>
      </c>
      <c r="DM125" s="154">
        <v>0</v>
      </c>
      <c r="DN125" s="25">
        <v>366797</v>
      </c>
      <c r="DO125" s="25">
        <v>0</v>
      </c>
      <c r="DP125" s="25">
        <v>0</v>
      </c>
      <c r="DQ125" s="25">
        <v>0</v>
      </c>
      <c r="DR125" s="25">
        <v>0</v>
      </c>
      <c r="DS125" s="25">
        <v>0</v>
      </c>
      <c r="ED125" s="156">
        <v>43893</v>
      </c>
      <c r="EE125" s="25">
        <v>180.53999999999982</v>
      </c>
      <c r="EF125" s="25">
        <v>396.22999999999973</v>
      </c>
      <c r="EG125" s="25">
        <v>0</v>
      </c>
      <c r="EH125" s="25">
        <v>0.17</v>
      </c>
    </row>
    <row r="126" spans="1:138" x14ac:dyDescent="0.25">
      <c r="A126" s="25" t="s">
        <v>66</v>
      </c>
      <c r="B126" s="25" t="s">
        <v>62</v>
      </c>
      <c r="C126" s="156">
        <v>43894</v>
      </c>
      <c r="D126" s="156">
        <v>43894</v>
      </c>
      <c r="E126" s="25" t="s">
        <v>126</v>
      </c>
      <c r="F126" s="25" t="s">
        <v>127</v>
      </c>
      <c r="G126" s="29">
        <v>11288.189999999988</v>
      </c>
      <c r="H126" s="29">
        <v>1402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6407</v>
      </c>
      <c r="O126" s="29">
        <v>1134114</v>
      </c>
      <c r="P126" s="29">
        <v>1134114</v>
      </c>
      <c r="Q126" s="29">
        <v>0</v>
      </c>
      <c r="R126" s="29">
        <v>0</v>
      </c>
      <c r="S126" s="29">
        <v>0</v>
      </c>
      <c r="T126" s="29">
        <v>0</v>
      </c>
      <c r="U126" s="29">
        <v>1492</v>
      </c>
      <c r="V126" s="29">
        <v>398</v>
      </c>
      <c r="W126" s="29">
        <v>0</v>
      </c>
      <c r="X126" s="29">
        <v>0</v>
      </c>
      <c r="Y126" s="29">
        <v>39446</v>
      </c>
      <c r="Z126" s="29">
        <v>192537</v>
      </c>
      <c r="AA126" s="29">
        <v>150582</v>
      </c>
      <c r="AB126" s="29">
        <v>13841</v>
      </c>
      <c r="AC126" s="29">
        <v>4.4483755030000002E-2</v>
      </c>
      <c r="AD126" s="29">
        <v>9.8999999999999991E-3</v>
      </c>
      <c r="AE126" s="29">
        <v>95.139994549999997</v>
      </c>
      <c r="AF126" s="29">
        <v>22</v>
      </c>
      <c r="AG126" s="29">
        <v>45</v>
      </c>
      <c r="AH126" s="29">
        <v>32</v>
      </c>
      <c r="AI126" s="29">
        <v>-1</v>
      </c>
      <c r="AJ126" s="29">
        <v>15.429</v>
      </c>
      <c r="AK126" s="29">
        <v>0</v>
      </c>
      <c r="AL126" s="29">
        <v>0</v>
      </c>
      <c r="AM126" s="29">
        <v>520</v>
      </c>
      <c r="AN126" s="29">
        <v>107</v>
      </c>
      <c r="AO126" s="29">
        <v>62</v>
      </c>
      <c r="AP126" s="29">
        <v>80</v>
      </c>
      <c r="AQ126" s="29">
        <v>701</v>
      </c>
      <c r="AR126" s="29">
        <v>132</v>
      </c>
      <c r="AS126" s="29">
        <v>282</v>
      </c>
      <c r="AT126" s="29">
        <v>9205</v>
      </c>
      <c r="AU126" s="29">
        <v>7925</v>
      </c>
      <c r="AV126" s="29">
        <v>816</v>
      </c>
      <c r="AW126" s="29">
        <v>5704</v>
      </c>
      <c r="AX126" s="29">
        <v>10610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47.96</v>
      </c>
      <c r="BO126" s="29">
        <v>6941.33</v>
      </c>
      <c r="BP126" s="29">
        <v>6941.33</v>
      </c>
      <c r="BQ126" s="29">
        <v>0</v>
      </c>
      <c r="BR126" s="29">
        <v>0</v>
      </c>
      <c r="BS126" s="29">
        <v>0</v>
      </c>
      <c r="BT126" s="29">
        <v>0</v>
      </c>
      <c r="BU126" s="29">
        <v>174.99</v>
      </c>
      <c r="BV126" s="29">
        <v>18.41</v>
      </c>
      <c r="BW126" s="29">
        <v>0</v>
      </c>
      <c r="BX126" s="29">
        <v>0</v>
      </c>
      <c r="BY126" s="29">
        <v>306.86999999999989</v>
      </c>
      <c r="BZ126" s="29">
        <v>260.4799999999999</v>
      </c>
      <c r="CA126" s="157">
        <v>77.929999999999978</v>
      </c>
      <c r="CB126" s="157">
        <v>489.41999999999979</v>
      </c>
      <c r="CC126" s="29">
        <v>0</v>
      </c>
      <c r="CD126" s="29">
        <v>489.41999999999979</v>
      </c>
      <c r="CE126" s="29">
        <v>2499</v>
      </c>
      <c r="CF126" s="29">
        <v>0</v>
      </c>
      <c r="CG126" s="29">
        <v>14631</v>
      </c>
      <c r="CH126" s="29">
        <v>14631</v>
      </c>
      <c r="CI126" s="29">
        <v>0.11</v>
      </c>
      <c r="CJ126" s="25">
        <v>0</v>
      </c>
      <c r="CK126" s="29">
        <v>169.91999999999987</v>
      </c>
      <c r="CL126" s="25">
        <v>0</v>
      </c>
      <c r="CM126" s="29">
        <v>397.31999999999994</v>
      </c>
      <c r="CN126" s="25">
        <v>0</v>
      </c>
      <c r="CO126" s="25">
        <v>0.11</v>
      </c>
      <c r="CP126" s="25">
        <v>0</v>
      </c>
      <c r="CQ126" s="25">
        <v>0</v>
      </c>
      <c r="CR126" s="25">
        <v>5704</v>
      </c>
      <c r="CS126" s="25">
        <v>0</v>
      </c>
      <c r="CT126" s="25">
        <v>10610</v>
      </c>
      <c r="CU126" s="25">
        <v>0</v>
      </c>
      <c r="CV126" s="25">
        <v>816</v>
      </c>
      <c r="CW126" s="25">
        <v>0</v>
      </c>
      <c r="CX126" s="33">
        <v>5704</v>
      </c>
      <c r="CY126" s="33">
        <v>10610</v>
      </c>
      <c r="CZ126" s="33">
        <v>0</v>
      </c>
      <c r="DA126" s="33">
        <v>816</v>
      </c>
      <c r="DB126" s="161">
        <v>0</v>
      </c>
      <c r="DC126" s="33">
        <v>0</v>
      </c>
      <c r="DD126" s="33">
        <v>0</v>
      </c>
      <c r="DE126" s="33">
        <v>0</v>
      </c>
      <c r="DF126" s="154">
        <v>169.91999999999996</v>
      </c>
      <c r="DG126" s="154">
        <v>397.31999999999982</v>
      </c>
      <c r="DH126" s="154">
        <v>0</v>
      </c>
      <c r="DI126" s="154">
        <v>0.11000000000000001</v>
      </c>
      <c r="DJ126" s="154">
        <v>0</v>
      </c>
      <c r="DK126" s="154">
        <v>0</v>
      </c>
      <c r="DL126" s="154">
        <v>0</v>
      </c>
      <c r="DM126" s="154">
        <v>0</v>
      </c>
      <c r="DN126" s="25">
        <v>396406</v>
      </c>
      <c r="DO126" s="25">
        <v>0</v>
      </c>
      <c r="DP126" s="25">
        <v>0</v>
      </c>
      <c r="DQ126" s="25">
        <v>0</v>
      </c>
      <c r="DR126" s="25">
        <v>0</v>
      </c>
      <c r="DS126" s="25">
        <v>0</v>
      </c>
      <c r="ED126" s="156">
        <v>43894</v>
      </c>
      <c r="EE126" s="25">
        <v>169.91999999999996</v>
      </c>
      <c r="EF126" s="25">
        <v>397.31999999999982</v>
      </c>
      <c r="EG126" s="25">
        <v>0</v>
      </c>
      <c r="EH126" s="25">
        <v>0.11000000000000001</v>
      </c>
    </row>
    <row r="127" spans="1:138" x14ac:dyDescent="0.25">
      <c r="A127" s="25" t="s">
        <v>66</v>
      </c>
      <c r="B127" s="25" t="s">
        <v>62</v>
      </c>
      <c r="C127" s="156">
        <v>43895</v>
      </c>
      <c r="D127" s="156">
        <v>43895</v>
      </c>
      <c r="E127" s="25" t="s">
        <v>126</v>
      </c>
      <c r="F127" s="25" t="s">
        <v>127</v>
      </c>
      <c r="G127" s="29">
        <v>12098.429999999984</v>
      </c>
      <c r="H127" s="29">
        <v>1217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1153</v>
      </c>
      <c r="O127" s="29">
        <v>1067271</v>
      </c>
      <c r="P127" s="29">
        <v>1067271</v>
      </c>
      <c r="Q127" s="29">
        <v>0</v>
      </c>
      <c r="R127" s="29">
        <v>0</v>
      </c>
      <c r="S127" s="29">
        <v>0</v>
      </c>
      <c r="T127" s="29">
        <v>0</v>
      </c>
      <c r="U127" s="29">
        <v>1626</v>
      </c>
      <c r="V127" s="29">
        <v>499</v>
      </c>
      <c r="W127" s="29">
        <v>0</v>
      </c>
      <c r="X127" s="29">
        <v>0</v>
      </c>
      <c r="Y127" s="29">
        <v>37148</v>
      </c>
      <c r="Z127" s="29">
        <v>193897</v>
      </c>
      <c r="AA127" s="29">
        <v>131809</v>
      </c>
      <c r="AB127" s="29">
        <v>13498</v>
      </c>
      <c r="AC127" s="29">
        <v>4.4483755030000002E-2</v>
      </c>
      <c r="AD127" s="29">
        <v>9.8999999999999991E-3</v>
      </c>
      <c r="AE127" s="29">
        <v>95.139994549999997</v>
      </c>
      <c r="AF127" s="29">
        <v>34</v>
      </c>
      <c r="AG127" s="29">
        <v>45</v>
      </c>
      <c r="AH127" s="29">
        <v>32</v>
      </c>
      <c r="AI127" s="29">
        <v>-1.143</v>
      </c>
      <c r="AJ127" s="29">
        <v>16.713999999999999</v>
      </c>
      <c r="AK127" s="29">
        <v>0</v>
      </c>
      <c r="AL127" s="29">
        <v>0</v>
      </c>
      <c r="AM127" s="29">
        <v>560</v>
      </c>
      <c r="AN127" s="29">
        <v>128</v>
      </c>
      <c r="AO127" s="29">
        <v>60</v>
      </c>
      <c r="AP127" s="29">
        <v>80</v>
      </c>
      <c r="AQ127" s="29">
        <v>907</v>
      </c>
      <c r="AR127" s="29">
        <v>183</v>
      </c>
      <c r="AS127" s="29">
        <v>182</v>
      </c>
      <c r="AT127" s="29">
        <v>9126</v>
      </c>
      <c r="AU127" s="29">
        <v>7866</v>
      </c>
      <c r="AV127" s="29">
        <v>863</v>
      </c>
      <c r="AW127" s="29">
        <v>6206</v>
      </c>
      <c r="AX127" s="29">
        <v>9923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1.69</v>
      </c>
      <c r="BO127" s="29">
        <v>7495.83</v>
      </c>
      <c r="BP127" s="29">
        <v>7495.83</v>
      </c>
      <c r="BQ127" s="29">
        <v>0</v>
      </c>
      <c r="BR127" s="29">
        <v>0</v>
      </c>
      <c r="BS127" s="29">
        <v>0</v>
      </c>
      <c r="BT127" s="29">
        <v>0</v>
      </c>
      <c r="BU127" s="29">
        <v>114.48</v>
      </c>
      <c r="BV127" s="29">
        <v>15.11</v>
      </c>
      <c r="BW127" s="29">
        <v>0</v>
      </c>
      <c r="BX127" s="29">
        <v>0</v>
      </c>
      <c r="BY127" s="29">
        <v>308.72999999999985</v>
      </c>
      <c r="BZ127" s="29">
        <v>255.69999999999976</v>
      </c>
      <c r="CA127" s="157">
        <v>71.319999999999936</v>
      </c>
      <c r="CB127" s="157">
        <v>493.10999999999962</v>
      </c>
      <c r="CC127" s="29">
        <v>0</v>
      </c>
      <c r="CD127" s="29">
        <v>493.10999999999962</v>
      </c>
      <c r="CE127" s="29">
        <v>2203</v>
      </c>
      <c r="CF127" s="29">
        <v>0</v>
      </c>
      <c r="CG127" s="29">
        <v>14789</v>
      </c>
      <c r="CH127" s="29">
        <v>14789</v>
      </c>
      <c r="CI127" s="29">
        <v>0.1</v>
      </c>
      <c r="CJ127" s="25">
        <v>0</v>
      </c>
      <c r="CK127" s="29">
        <v>178.22999999999976</v>
      </c>
      <c r="CL127" s="25">
        <v>0</v>
      </c>
      <c r="CM127" s="29">
        <v>386.09999999999997</v>
      </c>
      <c r="CN127" s="25">
        <v>0</v>
      </c>
      <c r="CO127" s="25">
        <v>0.1</v>
      </c>
      <c r="CP127" s="25">
        <v>0</v>
      </c>
      <c r="CQ127" s="25">
        <v>0</v>
      </c>
      <c r="CR127" s="25">
        <v>6206</v>
      </c>
      <c r="CS127" s="25">
        <v>0</v>
      </c>
      <c r="CT127" s="25">
        <v>9923</v>
      </c>
      <c r="CU127" s="25">
        <v>0</v>
      </c>
      <c r="CV127" s="25">
        <v>863</v>
      </c>
      <c r="CW127" s="25">
        <v>0</v>
      </c>
      <c r="CX127" s="33">
        <v>6206</v>
      </c>
      <c r="CY127" s="33">
        <v>9923</v>
      </c>
      <c r="CZ127" s="33">
        <v>0</v>
      </c>
      <c r="DA127" s="33">
        <v>863</v>
      </c>
      <c r="DB127" s="161">
        <v>0</v>
      </c>
      <c r="DC127" s="33">
        <v>0</v>
      </c>
      <c r="DD127" s="33">
        <v>0</v>
      </c>
      <c r="DE127" s="33">
        <v>0</v>
      </c>
      <c r="DF127" s="154">
        <v>178.22999999999979</v>
      </c>
      <c r="DG127" s="154">
        <v>386.09999999999985</v>
      </c>
      <c r="DH127" s="154">
        <v>0</v>
      </c>
      <c r="DI127" s="154">
        <v>0.1</v>
      </c>
      <c r="DJ127" s="154">
        <v>0</v>
      </c>
      <c r="DK127" s="154">
        <v>0</v>
      </c>
      <c r="DL127" s="154">
        <v>0</v>
      </c>
      <c r="DM127" s="154">
        <v>0</v>
      </c>
      <c r="DN127" s="25">
        <v>376352</v>
      </c>
      <c r="DO127" s="25">
        <v>0</v>
      </c>
      <c r="DP127" s="25">
        <v>0</v>
      </c>
      <c r="DQ127" s="25">
        <v>0</v>
      </c>
      <c r="DR127" s="25">
        <v>0</v>
      </c>
      <c r="DS127" s="25">
        <v>0</v>
      </c>
      <c r="ED127" s="156">
        <v>43895</v>
      </c>
      <c r="EE127" s="25">
        <v>178.22999999999979</v>
      </c>
      <c r="EF127" s="25">
        <v>386.09999999999985</v>
      </c>
      <c r="EG127" s="25">
        <v>0</v>
      </c>
      <c r="EH127" s="25">
        <v>0.1</v>
      </c>
    </row>
    <row r="128" spans="1:138" x14ac:dyDescent="0.25">
      <c r="A128" s="25" t="s">
        <v>66</v>
      </c>
      <c r="B128" s="25" t="s">
        <v>62</v>
      </c>
      <c r="C128" s="156">
        <v>43896</v>
      </c>
      <c r="D128" s="156">
        <v>43896</v>
      </c>
      <c r="E128" s="25" t="s">
        <v>126</v>
      </c>
      <c r="F128" s="25" t="s">
        <v>127</v>
      </c>
      <c r="G128" s="29">
        <v>12157.659999999987</v>
      </c>
      <c r="H128" s="29">
        <v>1027</v>
      </c>
      <c r="I128" s="29">
        <v>0</v>
      </c>
      <c r="J128" s="29">
        <v>0</v>
      </c>
      <c r="K128" s="29">
        <v>1</v>
      </c>
      <c r="L128" s="29">
        <v>0</v>
      </c>
      <c r="M128" s="29">
        <v>0</v>
      </c>
      <c r="N128" s="29">
        <v>1506</v>
      </c>
      <c r="O128" s="29">
        <v>2290899</v>
      </c>
      <c r="P128" s="29">
        <v>2290899</v>
      </c>
      <c r="Q128" s="29">
        <v>0</v>
      </c>
      <c r="R128" s="29">
        <v>0</v>
      </c>
      <c r="S128" s="29">
        <v>0</v>
      </c>
      <c r="T128" s="29">
        <v>0</v>
      </c>
      <c r="U128" s="29">
        <v>1469</v>
      </c>
      <c r="V128" s="29">
        <v>1504</v>
      </c>
      <c r="W128" s="29">
        <v>0</v>
      </c>
      <c r="X128" s="29">
        <v>0</v>
      </c>
      <c r="Y128" s="29">
        <v>45835</v>
      </c>
      <c r="Z128" s="29">
        <v>248372</v>
      </c>
      <c r="AA128" s="29">
        <v>98560</v>
      </c>
      <c r="AB128" s="29">
        <v>13994</v>
      </c>
      <c r="AC128" s="29">
        <v>4.4483755030000002E-2</v>
      </c>
      <c r="AD128" s="29">
        <v>9.8999999999999991E-3</v>
      </c>
      <c r="AE128" s="29">
        <v>95.139994549999997</v>
      </c>
      <c r="AF128" s="29">
        <v>74</v>
      </c>
      <c r="AG128" s="29">
        <v>45</v>
      </c>
      <c r="AH128" s="29">
        <v>32</v>
      </c>
      <c r="AI128" s="29">
        <v>-1.143</v>
      </c>
      <c r="AJ128" s="29">
        <v>17</v>
      </c>
      <c r="AK128" s="29">
        <v>0</v>
      </c>
      <c r="AL128" s="29">
        <v>0</v>
      </c>
      <c r="AM128" s="29">
        <v>0</v>
      </c>
      <c r="AN128" s="29">
        <v>0</v>
      </c>
      <c r="AO128" s="29">
        <v>62</v>
      </c>
      <c r="AP128" s="29">
        <v>88</v>
      </c>
      <c r="AQ128" s="29">
        <v>891</v>
      </c>
      <c r="AR128" s="29">
        <v>179</v>
      </c>
      <c r="AS128" s="29">
        <v>246</v>
      </c>
      <c r="AT128" s="29">
        <v>9660</v>
      </c>
      <c r="AU128" s="29">
        <v>8210</v>
      </c>
      <c r="AV128" s="29">
        <v>567</v>
      </c>
      <c r="AW128" s="29">
        <v>6192</v>
      </c>
      <c r="AX128" s="29">
        <v>11111</v>
      </c>
      <c r="AY128" s="29">
        <v>1</v>
      </c>
      <c r="AZ128" s="29">
        <v>0</v>
      </c>
      <c r="BA128" s="29">
        <v>0</v>
      </c>
      <c r="BB128" s="29">
        <v>0</v>
      </c>
      <c r="BC128" s="29">
        <v>0</v>
      </c>
      <c r="BD128" s="29">
        <v>1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15.2</v>
      </c>
      <c r="BO128" s="29">
        <v>5912.15</v>
      </c>
      <c r="BP128" s="29">
        <v>5912.15</v>
      </c>
      <c r="BQ128" s="29">
        <v>0</v>
      </c>
      <c r="BR128" s="29">
        <v>0</v>
      </c>
      <c r="BS128" s="29">
        <v>0</v>
      </c>
      <c r="BT128" s="29">
        <v>0</v>
      </c>
      <c r="BU128" s="29">
        <v>116.25</v>
      </c>
      <c r="BV128" s="29">
        <v>18.57</v>
      </c>
      <c r="BW128" s="29">
        <v>0</v>
      </c>
      <c r="BX128" s="29">
        <v>0</v>
      </c>
      <c r="BY128" s="29">
        <v>316.49999999999994</v>
      </c>
      <c r="BZ128" s="29">
        <v>257.31999999999988</v>
      </c>
      <c r="CA128" s="157">
        <v>67.349999999999923</v>
      </c>
      <c r="CB128" s="157">
        <v>506.46999999999986</v>
      </c>
      <c r="CC128" s="29">
        <v>0</v>
      </c>
      <c r="CD128" s="29">
        <v>506.46999999999986</v>
      </c>
      <c r="CE128" s="29">
        <v>1996</v>
      </c>
      <c r="CF128" s="29">
        <v>0</v>
      </c>
      <c r="CG128" s="29">
        <v>15874</v>
      </c>
      <c r="CH128" s="29">
        <v>15874</v>
      </c>
      <c r="CI128" s="29">
        <v>0.19</v>
      </c>
      <c r="CJ128" s="25">
        <v>0</v>
      </c>
      <c r="CK128" s="29">
        <v>186.88999999999979</v>
      </c>
      <c r="CL128" s="25">
        <v>0</v>
      </c>
      <c r="CM128" s="29">
        <v>386.74000000000007</v>
      </c>
      <c r="CN128" s="25">
        <v>0</v>
      </c>
      <c r="CO128" s="25">
        <v>0.19</v>
      </c>
      <c r="CP128" s="25">
        <v>0</v>
      </c>
      <c r="CQ128" s="25">
        <v>0</v>
      </c>
      <c r="CR128" s="25">
        <v>6192</v>
      </c>
      <c r="CS128" s="25">
        <v>0</v>
      </c>
      <c r="CT128" s="25">
        <v>11111</v>
      </c>
      <c r="CU128" s="25">
        <v>0</v>
      </c>
      <c r="CV128" s="25">
        <v>567</v>
      </c>
      <c r="CW128" s="25">
        <v>0</v>
      </c>
      <c r="CX128" s="33">
        <v>6192</v>
      </c>
      <c r="CY128" s="33">
        <v>11111</v>
      </c>
      <c r="CZ128" s="33">
        <v>0</v>
      </c>
      <c r="DA128" s="33">
        <v>567</v>
      </c>
      <c r="DB128" s="161">
        <v>0</v>
      </c>
      <c r="DC128" s="33">
        <v>0</v>
      </c>
      <c r="DD128" s="33">
        <v>0</v>
      </c>
      <c r="DE128" s="33">
        <v>0</v>
      </c>
      <c r="DF128" s="154">
        <v>186.88999999999973</v>
      </c>
      <c r="DG128" s="154">
        <v>386.73999999999995</v>
      </c>
      <c r="DH128" s="154">
        <v>0</v>
      </c>
      <c r="DI128" s="154">
        <v>0.19</v>
      </c>
      <c r="DJ128" s="154">
        <v>0</v>
      </c>
      <c r="DK128" s="154">
        <v>0</v>
      </c>
      <c r="DL128" s="154">
        <v>0</v>
      </c>
      <c r="DM128" s="154">
        <v>0</v>
      </c>
      <c r="DN128" s="25">
        <v>406761</v>
      </c>
      <c r="DO128" s="25">
        <v>0</v>
      </c>
      <c r="DP128" s="25">
        <v>0</v>
      </c>
      <c r="DQ128" s="25">
        <v>0</v>
      </c>
      <c r="DR128" s="25">
        <v>0</v>
      </c>
      <c r="DS128" s="25">
        <v>0</v>
      </c>
      <c r="ED128" s="156">
        <v>43896</v>
      </c>
      <c r="EE128" s="25">
        <v>186.88999999999973</v>
      </c>
      <c r="EF128" s="25">
        <v>386.73999999999995</v>
      </c>
      <c r="EG128" s="25">
        <v>0</v>
      </c>
      <c r="EH128" s="25">
        <v>0.19</v>
      </c>
    </row>
    <row r="129" spans="1:138" x14ac:dyDescent="0.25">
      <c r="A129" s="25" t="s">
        <v>66</v>
      </c>
      <c r="B129" s="25" t="s">
        <v>62</v>
      </c>
      <c r="C129" s="156">
        <v>43897</v>
      </c>
      <c r="D129" s="156">
        <v>43897</v>
      </c>
      <c r="E129" s="25" t="s">
        <v>126</v>
      </c>
      <c r="F129" s="25" t="s">
        <v>127</v>
      </c>
      <c r="G129" s="29">
        <v>13970.609999999984</v>
      </c>
      <c r="H129" s="29">
        <v>985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6855</v>
      </c>
      <c r="O129" s="29">
        <v>315365</v>
      </c>
      <c r="P129" s="29">
        <v>315365</v>
      </c>
      <c r="Q129" s="29">
        <v>0</v>
      </c>
      <c r="R129" s="29">
        <v>0</v>
      </c>
      <c r="S129" s="29">
        <v>0</v>
      </c>
      <c r="T129" s="29">
        <v>0</v>
      </c>
      <c r="U129" s="29">
        <v>1708</v>
      </c>
      <c r="V129" s="29">
        <v>514</v>
      </c>
      <c r="W129" s="29">
        <v>0</v>
      </c>
      <c r="X129" s="29">
        <v>0</v>
      </c>
      <c r="Y129" s="29">
        <v>40894</v>
      </c>
      <c r="Z129" s="29">
        <v>233267</v>
      </c>
      <c r="AA129" s="29">
        <v>86198</v>
      </c>
      <c r="AB129" s="29">
        <v>13709</v>
      </c>
      <c r="AC129" s="29">
        <v>4.4483755030000002E-2</v>
      </c>
      <c r="AD129" s="29">
        <v>9.8999999999999991E-3</v>
      </c>
      <c r="AE129" s="29">
        <v>95.139994549999997</v>
      </c>
      <c r="AF129" s="29">
        <v>105</v>
      </c>
      <c r="AG129" s="29">
        <v>45</v>
      </c>
      <c r="AH129" s="29">
        <v>32</v>
      </c>
      <c r="AI129" s="29">
        <v>-1</v>
      </c>
      <c r="AJ129" s="29">
        <v>18.143000000000001</v>
      </c>
      <c r="AK129" s="29">
        <v>0</v>
      </c>
      <c r="AL129" s="29">
        <v>0</v>
      </c>
      <c r="AM129" s="29">
        <v>567</v>
      </c>
      <c r="AN129" s="29">
        <v>127</v>
      </c>
      <c r="AO129" s="29">
        <v>61</v>
      </c>
      <c r="AP129" s="29">
        <v>94</v>
      </c>
      <c r="AQ129" s="29">
        <v>1122</v>
      </c>
      <c r="AR129" s="29">
        <v>218</v>
      </c>
      <c r="AS129" s="29">
        <v>370</v>
      </c>
      <c r="AT129" s="29">
        <v>9894</v>
      </c>
      <c r="AU129" s="29">
        <v>9417</v>
      </c>
      <c r="AV129" s="29">
        <v>368</v>
      </c>
      <c r="AW129" s="29">
        <v>7420</v>
      </c>
      <c r="AX129" s="29">
        <v>11523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34.04</v>
      </c>
      <c r="BO129" s="29">
        <v>5056.26</v>
      </c>
      <c r="BP129" s="29">
        <v>5056.26</v>
      </c>
      <c r="BQ129" s="29">
        <v>0</v>
      </c>
      <c r="BR129" s="29">
        <v>0</v>
      </c>
      <c r="BS129" s="29">
        <v>0</v>
      </c>
      <c r="BT129" s="29">
        <v>0</v>
      </c>
      <c r="BU129" s="29">
        <v>103.44</v>
      </c>
      <c r="BV129" s="29">
        <v>39.9</v>
      </c>
      <c r="BW129" s="29">
        <v>0</v>
      </c>
      <c r="BX129" s="29">
        <v>0</v>
      </c>
      <c r="BY129" s="29">
        <v>334.31999999999982</v>
      </c>
      <c r="BZ129" s="29">
        <v>296.26999999999975</v>
      </c>
      <c r="CA129" s="157">
        <v>88.729999999999961</v>
      </c>
      <c r="CB129" s="157">
        <v>541.85999999999956</v>
      </c>
      <c r="CC129" s="29">
        <v>0</v>
      </c>
      <c r="CD129" s="29">
        <v>541.85999999999956</v>
      </c>
      <c r="CE129" s="29">
        <v>2377</v>
      </c>
      <c r="CF129" s="29">
        <v>0</v>
      </c>
      <c r="CG129" s="29">
        <v>16934</v>
      </c>
      <c r="CH129" s="29">
        <v>16934</v>
      </c>
      <c r="CI129" s="29">
        <v>0.16999999999999998</v>
      </c>
      <c r="CJ129" s="25">
        <v>0</v>
      </c>
      <c r="CK129" s="29">
        <v>212.12999999999971</v>
      </c>
      <c r="CL129" s="25">
        <v>0</v>
      </c>
      <c r="CM129" s="29">
        <v>418.28999999999996</v>
      </c>
      <c r="CN129" s="25">
        <v>0</v>
      </c>
      <c r="CO129" s="25">
        <v>0.16999999999999998</v>
      </c>
      <c r="CP129" s="25">
        <v>0</v>
      </c>
      <c r="CQ129" s="25">
        <v>0</v>
      </c>
      <c r="CR129" s="25">
        <v>7420</v>
      </c>
      <c r="CS129" s="25">
        <v>0</v>
      </c>
      <c r="CT129" s="25">
        <v>11523</v>
      </c>
      <c r="CU129" s="25">
        <v>0</v>
      </c>
      <c r="CV129" s="25">
        <v>368</v>
      </c>
      <c r="CW129" s="25">
        <v>0</v>
      </c>
      <c r="CX129" s="33">
        <v>7420</v>
      </c>
      <c r="CY129" s="33">
        <v>11523</v>
      </c>
      <c r="CZ129" s="33">
        <v>0</v>
      </c>
      <c r="DA129" s="33">
        <v>368</v>
      </c>
      <c r="DB129" s="161">
        <v>0</v>
      </c>
      <c r="DC129" s="33">
        <v>0</v>
      </c>
      <c r="DD129" s="33">
        <v>0</v>
      </c>
      <c r="DE129" s="33">
        <v>0</v>
      </c>
      <c r="DF129" s="154">
        <v>212.12999999999974</v>
      </c>
      <c r="DG129" s="154">
        <v>418.28999999999991</v>
      </c>
      <c r="DH129" s="154">
        <v>0</v>
      </c>
      <c r="DI129" s="154">
        <v>0.16999999999999998</v>
      </c>
      <c r="DJ129" s="154">
        <v>0</v>
      </c>
      <c r="DK129" s="154">
        <v>0</v>
      </c>
      <c r="DL129" s="154">
        <v>0</v>
      </c>
      <c r="DM129" s="154">
        <v>0</v>
      </c>
      <c r="DN129" s="25">
        <v>374068</v>
      </c>
      <c r="DO129" s="25">
        <v>0</v>
      </c>
      <c r="DP129" s="25">
        <v>0</v>
      </c>
      <c r="DQ129" s="25">
        <v>0</v>
      </c>
      <c r="DR129" s="25">
        <v>0</v>
      </c>
      <c r="DS129" s="25">
        <v>0</v>
      </c>
      <c r="ED129" s="156">
        <v>43897</v>
      </c>
      <c r="EE129" s="25">
        <v>212.12999999999974</v>
      </c>
      <c r="EF129" s="25">
        <v>418.28999999999991</v>
      </c>
      <c r="EG129" s="25">
        <v>0</v>
      </c>
      <c r="EH129" s="25">
        <v>0.16999999999999998</v>
      </c>
    </row>
    <row r="130" spans="1:138" x14ac:dyDescent="0.25">
      <c r="A130" s="25" t="s">
        <v>66</v>
      </c>
      <c r="B130" s="25" t="s">
        <v>62</v>
      </c>
      <c r="C130" s="156">
        <v>43898</v>
      </c>
      <c r="D130" s="156">
        <v>43898</v>
      </c>
      <c r="E130" s="25" t="s">
        <v>126</v>
      </c>
      <c r="F130" s="25" t="s">
        <v>127</v>
      </c>
      <c r="G130" s="29">
        <v>11873.209999999986</v>
      </c>
      <c r="H130" s="29">
        <v>1012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22684</v>
      </c>
      <c r="O130" s="29">
        <v>180879</v>
      </c>
      <c r="P130" s="29">
        <v>180879</v>
      </c>
      <c r="Q130" s="29">
        <v>0</v>
      </c>
      <c r="R130" s="29">
        <v>0</v>
      </c>
      <c r="S130" s="29">
        <v>0</v>
      </c>
      <c r="T130" s="29">
        <v>0</v>
      </c>
      <c r="U130" s="29">
        <v>1876</v>
      </c>
      <c r="V130" s="29">
        <v>897</v>
      </c>
      <c r="W130" s="29">
        <v>0</v>
      </c>
      <c r="X130" s="29">
        <v>0</v>
      </c>
      <c r="Y130" s="29">
        <v>34224</v>
      </c>
      <c r="Z130" s="29">
        <v>242212</v>
      </c>
      <c r="AA130" s="29">
        <v>91655</v>
      </c>
      <c r="AB130" s="29">
        <v>13434</v>
      </c>
      <c r="AC130" s="29">
        <v>4.4483755030000002E-2</v>
      </c>
      <c r="AD130" s="29">
        <v>9.8999999999999991E-3</v>
      </c>
      <c r="AE130" s="29">
        <v>95.139994549999997</v>
      </c>
      <c r="AF130" s="29">
        <v>95</v>
      </c>
      <c r="AG130" s="29">
        <v>47</v>
      </c>
      <c r="AH130" s="29">
        <v>0</v>
      </c>
      <c r="AI130" s="29">
        <v>-1</v>
      </c>
      <c r="AJ130" s="29">
        <v>21.286000000000001</v>
      </c>
      <c r="AK130" s="29">
        <v>0</v>
      </c>
      <c r="AL130" s="29">
        <v>0</v>
      </c>
      <c r="AM130" s="29">
        <v>511</v>
      </c>
      <c r="AN130" s="29">
        <v>113</v>
      </c>
      <c r="AO130" s="29">
        <v>59</v>
      </c>
      <c r="AP130" s="29">
        <v>96</v>
      </c>
      <c r="AQ130" s="29">
        <v>1001</v>
      </c>
      <c r="AR130" s="29">
        <v>204</v>
      </c>
      <c r="AS130" s="29">
        <v>416</v>
      </c>
      <c r="AT130" s="29">
        <v>9951</v>
      </c>
      <c r="AU130" s="29">
        <v>9008</v>
      </c>
      <c r="AV130" s="29">
        <v>777</v>
      </c>
      <c r="AW130" s="29">
        <v>7433</v>
      </c>
      <c r="AX130" s="29">
        <v>10749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126.46</v>
      </c>
      <c r="BO130" s="29">
        <v>4580.3900000000003</v>
      </c>
      <c r="BP130" s="29">
        <v>4580.3900000000003</v>
      </c>
      <c r="BQ130" s="29">
        <v>0</v>
      </c>
      <c r="BR130" s="29">
        <v>0</v>
      </c>
      <c r="BS130" s="29">
        <v>0</v>
      </c>
      <c r="BT130" s="29">
        <v>0</v>
      </c>
      <c r="BU130" s="29">
        <v>160.4</v>
      </c>
      <c r="BV130" s="29">
        <v>26.23</v>
      </c>
      <c r="BW130" s="29">
        <v>0</v>
      </c>
      <c r="BX130" s="29">
        <v>0</v>
      </c>
      <c r="BY130" s="29">
        <v>295.17999999999984</v>
      </c>
      <c r="BZ130" s="29">
        <v>313.40999999999997</v>
      </c>
      <c r="CA130" s="157">
        <v>108.87999999999998</v>
      </c>
      <c r="CB130" s="157">
        <v>499.70999999999975</v>
      </c>
      <c r="CC130" s="29">
        <v>0</v>
      </c>
      <c r="CD130" s="29">
        <v>499.70999999999975</v>
      </c>
      <c r="CE130" s="29">
        <v>2737</v>
      </c>
      <c r="CF130" s="29">
        <v>0</v>
      </c>
      <c r="CG130" s="29">
        <v>16222</v>
      </c>
      <c r="CH130" s="29">
        <v>16222</v>
      </c>
      <c r="CI130" s="29">
        <v>0.17</v>
      </c>
      <c r="CJ130" s="25">
        <v>0</v>
      </c>
      <c r="CK130" s="29">
        <v>224.85999999999993</v>
      </c>
      <c r="CL130" s="25">
        <v>0</v>
      </c>
      <c r="CM130" s="29">
        <v>383.55999999999989</v>
      </c>
      <c r="CN130" s="25">
        <v>0</v>
      </c>
      <c r="CO130" s="25">
        <v>0.17</v>
      </c>
      <c r="CP130" s="25">
        <v>0</v>
      </c>
      <c r="CQ130" s="25">
        <v>0</v>
      </c>
      <c r="CR130" s="25">
        <v>7433</v>
      </c>
      <c r="CS130" s="25">
        <v>0</v>
      </c>
      <c r="CT130" s="25">
        <v>10749</v>
      </c>
      <c r="CU130" s="25">
        <v>0</v>
      </c>
      <c r="CV130" s="25">
        <v>777</v>
      </c>
      <c r="CW130" s="25">
        <v>0</v>
      </c>
      <c r="CX130" s="33">
        <v>7433</v>
      </c>
      <c r="CY130" s="33">
        <v>10749</v>
      </c>
      <c r="CZ130" s="33">
        <v>0</v>
      </c>
      <c r="DA130" s="33">
        <v>777</v>
      </c>
      <c r="DB130" s="161">
        <v>0</v>
      </c>
      <c r="DC130" s="33">
        <v>0</v>
      </c>
      <c r="DD130" s="33">
        <v>0</v>
      </c>
      <c r="DE130" s="33">
        <v>0</v>
      </c>
      <c r="DF130" s="154">
        <v>224.85999999999987</v>
      </c>
      <c r="DG130" s="154">
        <v>383.56</v>
      </c>
      <c r="DH130" s="154">
        <v>0</v>
      </c>
      <c r="DI130" s="154">
        <v>0.17</v>
      </c>
      <c r="DJ130" s="154">
        <v>0</v>
      </c>
      <c r="DK130" s="154">
        <v>0</v>
      </c>
      <c r="DL130" s="154">
        <v>0</v>
      </c>
      <c r="DM130" s="154">
        <v>0</v>
      </c>
      <c r="DN130" s="25">
        <v>381525</v>
      </c>
      <c r="DO130" s="25">
        <v>0</v>
      </c>
      <c r="DP130" s="25">
        <v>0</v>
      </c>
      <c r="DQ130" s="25">
        <v>0</v>
      </c>
      <c r="DR130" s="25">
        <v>0</v>
      </c>
      <c r="DS130" s="25">
        <v>0</v>
      </c>
      <c r="ED130" s="156">
        <v>43898</v>
      </c>
      <c r="EE130" s="25">
        <v>224.85999999999987</v>
      </c>
      <c r="EF130" s="25">
        <v>383.56</v>
      </c>
      <c r="EG130" s="25">
        <v>0</v>
      </c>
      <c r="EH130" s="25">
        <v>0.17</v>
      </c>
    </row>
    <row r="131" spans="1:138" x14ac:dyDescent="0.25">
      <c r="A131" s="25" t="s">
        <v>66</v>
      </c>
      <c r="B131" s="25" t="s">
        <v>62</v>
      </c>
      <c r="C131" s="156">
        <v>43899</v>
      </c>
      <c r="D131" s="156">
        <v>43899</v>
      </c>
      <c r="E131" s="25" t="s">
        <v>126</v>
      </c>
      <c r="F131" s="25" t="s">
        <v>127</v>
      </c>
      <c r="G131" s="29">
        <v>7726.3999999999933</v>
      </c>
      <c r="H131" s="29">
        <v>958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31260</v>
      </c>
      <c r="O131" s="29">
        <v>572966</v>
      </c>
      <c r="P131" s="29">
        <v>572966</v>
      </c>
      <c r="Q131" s="29">
        <v>0</v>
      </c>
      <c r="R131" s="29">
        <v>0</v>
      </c>
      <c r="S131" s="29">
        <v>0</v>
      </c>
      <c r="T131" s="29">
        <v>0</v>
      </c>
      <c r="U131" s="29">
        <v>2117</v>
      </c>
      <c r="V131" s="29">
        <v>634</v>
      </c>
      <c r="W131" s="29">
        <v>0</v>
      </c>
      <c r="X131" s="29">
        <v>0</v>
      </c>
      <c r="Y131" s="29">
        <v>35223</v>
      </c>
      <c r="Z131" s="29">
        <v>221486</v>
      </c>
      <c r="AA131" s="29">
        <v>158933</v>
      </c>
      <c r="AB131" s="29">
        <v>12368</v>
      </c>
      <c r="AC131" s="29">
        <v>4.4483755030000002E-2</v>
      </c>
      <c r="AD131" s="29">
        <v>9.8999999999999991E-3</v>
      </c>
      <c r="AE131" s="29">
        <v>95.139994549999997</v>
      </c>
      <c r="AF131" s="29">
        <v>121</v>
      </c>
      <c r="AG131" s="29">
        <v>47</v>
      </c>
      <c r="AH131" s="29">
        <v>0</v>
      </c>
      <c r="AI131" s="29">
        <v>-0.85699999999999998</v>
      </c>
      <c r="AJ131" s="29">
        <v>24.286000000000001</v>
      </c>
      <c r="AK131" s="29">
        <v>0</v>
      </c>
      <c r="AL131" s="29">
        <v>0</v>
      </c>
      <c r="AM131" s="29">
        <v>510</v>
      </c>
      <c r="AN131" s="29">
        <v>116</v>
      </c>
      <c r="AO131" s="29">
        <v>59</v>
      </c>
      <c r="AP131" s="29">
        <v>99</v>
      </c>
      <c r="AQ131" s="29">
        <v>0</v>
      </c>
      <c r="AR131" s="29">
        <v>297</v>
      </c>
      <c r="AS131" s="29">
        <v>255</v>
      </c>
      <c r="AT131" s="29">
        <v>8533</v>
      </c>
      <c r="AU131" s="29">
        <v>8446</v>
      </c>
      <c r="AV131" s="29">
        <v>1123</v>
      </c>
      <c r="AW131" s="29">
        <v>7032</v>
      </c>
      <c r="AX131" s="29">
        <v>8824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148.33000000000001</v>
      </c>
      <c r="BO131" s="29">
        <v>4927.82</v>
      </c>
      <c r="BP131" s="29">
        <v>4927.82</v>
      </c>
      <c r="BQ131" s="29">
        <v>0</v>
      </c>
      <c r="BR131" s="29">
        <v>0</v>
      </c>
      <c r="BS131" s="29">
        <v>0</v>
      </c>
      <c r="BT131" s="29">
        <v>0</v>
      </c>
      <c r="BU131" s="29">
        <v>149.41</v>
      </c>
      <c r="BV131" s="29">
        <v>15.79</v>
      </c>
      <c r="BW131" s="29">
        <v>0</v>
      </c>
      <c r="BX131" s="29">
        <v>0</v>
      </c>
      <c r="BY131" s="29">
        <v>247.22999999999985</v>
      </c>
      <c r="BZ131" s="29">
        <v>311.77999999999997</v>
      </c>
      <c r="CA131" s="157">
        <v>148.26999999999995</v>
      </c>
      <c r="CB131" s="157">
        <v>410.73999999999978</v>
      </c>
      <c r="CC131" s="29">
        <v>0</v>
      </c>
      <c r="CD131" s="29">
        <v>410.73999999999978</v>
      </c>
      <c r="CE131" s="29">
        <v>3747</v>
      </c>
      <c r="CF131" s="29">
        <v>0</v>
      </c>
      <c r="CG131" s="29">
        <v>13232</v>
      </c>
      <c r="CH131" s="29">
        <v>13232</v>
      </c>
      <c r="CI131" s="29">
        <v>0.20000000000000004</v>
      </c>
      <c r="CJ131" s="25">
        <v>0</v>
      </c>
      <c r="CK131" s="29">
        <v>218.42999999999989</v>
      </c>
      <c r="CL131" s="25">
        <v>0</v>
      </c>
      <c r="CM131" s="29">
        <v>340.38</v>
      </c>
      <c r="CN131" s="25">
        <v>0</v>
      </c>
      <c r="CO131" s="25">
        <v>0.20000000000000004</v>
      </c>
      <c r="CP131" s="25">
        <v>0</v>
      </c>
      <c r="CQ131" s="25">
        <v>0</v>
      </c>
      <c r="CR131" s="25">
        <v>7032</v>
      </c>
      <c r="CS131" s="25">
        <v>0</v>
      </c>
      <c r="CT131" s="25">
        <v>8824</v>
      </c>
      <c r="CU131" s="25">
        <v>0</v>
      </c>
      <c r="CV131" s="25">
        <v>1123</v>
      </c>
      <c r="CW131" s="25">
        <v>0</v>
      </c>
      <c r="CX131" s="33">
        <v>7032</v>
      </c>
      <c r="CY131" s="33">
        <v>8824</v>
      </c>
      <c r="CZ131" s="33">
        <v>0</v>
      </c>
      <c r="DA131" s="33">
        <v>1123</v>
      </c>
      <c r="DB131" s="161">
        <v>0</v>
      </c>
      <c r="DC131" s="33">
        <v>0</v>
      </c>
      <c r="DD131" s="33">
        <v>0</v>
      </c>
      <c r="DE131" s="33">
        <v>0</v>
      </c>
      <c r="DF131" s="154">
        <v>218.42999999999981</v>
      </c>
      <c r="DG131" s="154">
        <v>340.37999999999982</v>
      </c>
      <c r="DH131" s="154">
        <v>0</v>
      </c>
      <c r="DI131" s="154">
        <v>0.2</v>
      </c>
      <c r="DJ131" s="154">
        <v>0</v>
      </c>
      <c r="DK131" s="154">
        <v>0</v>
      </c>
      <c r="DL131" s="154">
        <v>0</v>
      </c>
      <c r="DM131" s="154">
        <v>0</v>
      </c>
      <c r="DN131" s="25">
        <v>428010</v>
      </c>
      <c r="DO131" s="25">
        <v>0</v>
      </c>
      <c r="DP131" s="25">
        <v>0</v>
      </c>
      <c r="DQ131" s="25">
        <v>0</v>
      </c>
      <c r="DR131" s="25">
        <v>0</v>
      </c>
      <c r="DS131" s="25">
        <v>0</v>
      </c>
      <c r="ED131" s="156">
        <v>43899</v>
      </c>
      <c r="EE131" s="25">
        <v>218.42999999999981</v>
      </c>
      <c r="EF131" s="25">
        <v>340.37999999999982</v>
      </c>
      <c r="EG131" s="25">
        <v>0</v>
      </c>
      <c r="EH131" s="25">
        <v>0.2</v>
      </c>
    </row>
    <row r="132" spans="1:138" x14ac:dyDescent="0.25">
      <c r="A132" s="25" t="s">
        <v>66</v>
      </c>
      <c r="B132" s="25" t="s">
        <v>62</v>
      </c>
      <c r="C132" s="156">
        <v>43900</v>
      </c>
      <c r="D132" s="156">
        <v>43900</v>
      </c>
      <c r="E132" s="25" t="s">
        <v>126</v>
      </c>
      <c r="F132" s="25" t="s">
        <v>127</v>
      </c>
      <c r="G132" s="29">
        <v>9998.1499999999905</v>
      </c>
      <c r="H132" s="29">
        <v>942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20598</v>
      </c>
      <c r="O132" s="29">
        <v>2364760</v>
      </c>
      <c r="P132" s="29">
        <v>2364760</v>
      </c>
      <c r="Q132" s="29">
        <v>0</v>
      </c>
      <c r="R132" s="29">
        <v>0</v>
      </c>
      <c r="S132" s="29">
        <v>0</v>
      </c>
      <c r="T132" s="29">
        <v>0</v>
      </c>
      <c r="U132" s="29">
        <v>1117</v>
      </c>
      <c r="V132" s="29">
        <v>335</v>
      </c>
      <c r="W132" s="29">
        <v>0</v>
      </c>
      <c r="X132" s="29">
        <v>0</v>
      </c>
      <c r="Y132" s="29">
        <v>32140</v>
      </c>
      <c r="Z132" s="29">
        <v>225177</v>
      </c>
      <c r="AA132" s="29">
        <v>207685</v>
      </c>
      <c r="AB132" s="29">
        <v>14468</v>
      </c>
      <c r="AC132" s="29">
        <v>4.4483755030000002E-2</v>
      </c>
      <c r="AD132" s="29">
        <v>9.8999999999999991E-3</v>
      </c>
      <c r="AE132" s="29">
        <v>95.139994549999997</v>
      </c>
      <c r="AF132" s="29">
        <v>200</v>
      </c>
      <c r="AG132" s="29">
        <v>47</v>
      </c>
      <c r="AH132" s="29">
        <v>0</v>
      </c>
      <c r="AI132" s="29">
        <v>-0.57099999999999995</v>
      </c>
      <c r="AJ132" s="29">
        <v>24</v>
      </c>
      <c r="AK132" s="29">
        <v>0</v>
      </c>
      <c r="AL132" s="29">
        <v>0</v>
      </c>
      <c r="AM132" s="29">
        <v>556</v>
      </c>
      <c r="AN132" s="29">
        <v>123</v>
      </c>
      <c r="AO132" s="29">
        <v>58</v>
      </c>
      <c r="AP132" s="29">
        <v>88</v>
      </c>
      <c r="AQ132" s="29">
        <v>1293</v>
      </c>
      <c r="AR132" s="29">
        <v>259</v>
      </c>
      <c r="AS132" s="29">
        <v>203</v>
      </c>
      <c r="AT132" s="29">
        <v>7109</v>
      </c>
      <c r="AU132" s="29">
        <v>8690</v>
      </c>
      <c r="AV132" s="29">
        <v>737</v>
      </c>
      <c r="AW132" s="29">
        <v>7162</v>
      </c>
      <c r="AX132" s="29">
        <v>7900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123.96</v>
      </c>
      <c r="BO132" s="29">
        <v>4944.51</v>
      </c>
      <c r="BP132" s="29">
        <v>4944.51</v>
      </c>
      <c r="BQ132" s="29">
        <v>0</v>
      </c>
      <c r="BR132" s="29">
        <v>0</v>
      </c>
      <c r="BS132" s="29">
        <v>0</v>
      </c>
      <c r="BT132" s="29">
        <v>0</v>
      </c>
      <c r="BU132" s="29">
        <v>59.22</v>
      </c>
      <c r="BV132" s="29">
        <v>14.79</v>
      </c>
      <c r="BW132" s="29">
        <v>0</v>
      </c>
      <c r="BX132" s="29">
        <v>0</v>
      </c>
      <c r="BY132" s="29">
        <v>231.58999999999975</v>
      </c>
      <c r="BZ132" s="29">
        <v>333.63999999999982</v>
      </c>
      <c r="CA132" s="157">
        <v>145.96999999999997</v>
      </c>
      <c r="CB132" s="157">
        <v>419.25999999999954</v>
      </c>
      <c r="CC132" s="29">
        <v>0</v>
      </c>
      <c r="CD132" s="29">
        <v>419.25999999999954</v>
      </c>
      <c r="CE132" s="29">
        <v>3387</v>
      </c>
      <c r="CF132" s="29">
        <v>0</v>
      </c>
      <c r="CG132" s="29">
        <v>12412</v>
      </c>
      <c r="CH132" s="29">
        <v>12412</v>
      </c>
      <c r="CI132" s="29">
        <v>0.16999999999999998</v>
      </c>
      <c r="CJ132" s="25">
        <v>0</v>
      </c>
      <c r="CK132" s="29">
        <v>202.39999999999981</v>
      </c>
      <c r="CL132" s="25">
        <v>0</v>
      </c>
      <c r="CM132" s="29">
        <v>362.6599999999998</v>
      </c>
      <c r="CN132" s="25">
        <v>0</v>
      </c>
      <c r="CO132" s="25">
        <v>0.16999999999999998</v>
      </c>
      <c r="CP132" s="25">
        <v>0</v>
      </c>
      <c r="CQ132" s="25">
        <v>0</v>
      </c>
      <c r="CR132" s="25">
        <v>7162</v>
      </c>
      <c r="CS132" s="25">
        <v>0</v>
      </c>
      <c r="CT132" s="25">
        <v>7900</v>
      </c>
      <c r="CU132" s="25">
        <v>0</v>
      </c>
      <c r="CV132" s="25">
        <v>737</v>
      </c>
      <c r="CW132" s="25">
        <v>0</v>
      </c>
      <c r="CX132" s="33">
        <v>7162</v>
      </c>
      <c r="CY132" s="33">
        <v>7900</v>
      </c>
      <c r="CZ132" s="33">
        <v>0</v>
      </c>
      <c r="DA132" s="33">
        <v>737</v>
      </c>
      <c r="DB132" s="161">
        <v>0</v>
      </c>
      <c r="DC132" s="33">
        <v>0</v>
      </c>
      <c r="DD132" s="33">
        <v>0</v>
      </c>
      <c r="DE132" s="33">
        <v>0</v>
      </c>
      <c r="DF132" s="154">
        <v>202.39999999999981</v>
      </c>
      <c r="DG132" s="154">
        <v>362.65999999999974</v>
      </c>
      <c r="DH132" s="154">
        <v>0</v>
      </c>
      <c r="DI132" s="154">
        <v>0.17</v>
      </c>
      <c r="DJ132" s="154">
        <v>0</v>
      </c>
      <c r="DK132" s="154">
        <v>0</v>
      </c>
      <c r="DL132" s="154">
        <v>0</v>
      </c>
      <c r="DM132" s="154">
        <v>0</v>
      </c>
      <c r="DN132" s="25">
        <v>479470</v>
      </c>
      <c r="DO132" s="25">
        <v>0</v>
      </c>
      <c r="DP132" s="25">
        <v>0</v>
      </c>
      <c r="DQ132" s="25">
        <v>0</v>
      </c>
      <c r="DR132" s="25">
        <v>0</v>
      </c>
      <c r="DS132" s="25">
        <v>0</v>
      </c>
      <c r="ED132" s="156">
        <v>43900</v>
      </c>
      <c r="EE132" s="25">
        <v>202.39999999999981</v>
      </c>
      <c r="EF132" s="25">
        <v>362.65999999999974</v>
      </c>
      <c r="EG132" s="25">
        <v>0</v>
      </c>
      <c r="EH132" s="25">
        <v>0.17</v>
      </c>
    </row>
    <row r="133" spans="1:138" x14ac:dyDescent="0.25">
      <c r="A133" s="25" t="s">
        <v>66</v>
      </c>
      <c r="B133" s="25" t="s">
        <v>62</v>
      </c>
      <c r="C133" s="156">
        <v>43901</v>
      </c>
      <c r="D133" s="156">
        <v>43901</v>
      </c>
      <c r="E133" s="25" t="s">
        <v>126</v>
      </c>
      <c r="F133" s="25" t="s">
        <v>127</v>
      </c>
      <c r="G133" s="29">
        <v>10927.849999999989</v>
      </c>
      <c r="H133" s="29">
        <v>747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1579</v>
      </c>
      <c r="O133" s="29">
        <v>4278426</v>
      </c>
      <c r="P133" s="29">
        <v>4278426</v>
      </c>
      <c r="Q133" s="29">
        <v>0</v>
      </c>
      <c r="R133" s="29">
        <v>0</v>
      </c>
      <c r="S133" s="29">
        <v>0</v>
      </c>
      <c r="T133" s="29">
        <v>0</v>
      </c>
      <c r="U133" s="29">
        <v>1451</v>
      </c>
      <c r="V133" s="29">
        <v>362</v>
      </c>
      <c r="W133" s="29">
        <v>0</v>
      </c>
      <c r="X133" s="29">
        <v>0</v>
      </c>
      <c r="Y133" s="29">
        <v>34373</v>
      </c>
      <c r="Z133" s="29">
        <v>248939</v>
      </c>
      <c r="AA133" s="29">
        <v>148911</v>
      </c>
      <c r="AB133" s="29">
        <v>14206</v>
      </c>
      <c r="AC133" s="29">
        <v>4.4483755030000002E-2</v>
      </c>
      <c r="AD133" s="29">
        <v>9.8999999999999991E-3</v>
      </c>
      <c r="AE133" s="29">
        <v>95.139994549999997</v>
      </c>
      <c r="AF133" s="29">
        <v>271</v>
      </c>
      <c r="AG133" s="29">
        <v>47</v>
      </c>
      <c r="AH133" s="29">
        <v>0</v>
      </c>
      <c r="AI133" s="29">
        <v>-0.42899999999999999</v>
      </c>
      <c r="AJ133" s="29">
        <v>25.286000000000001</v>
      </c>
      <c r="AK133" s="29">
        <v>0</v>
      </c>
      <c r="AL133" s="29">
        <v>0</v>
      </c>
      <c r="AM133" s="29">
        <v>528</v>
      </c>
      <c r="AN133" s="29">
        <v>109</v>
      </c>
      <c r="AO133" s="29">
        <v>62</v>
      </c>
      <c r="AP133" s="29">
        <v>81</v>
      </c>
      <c r="AQ133" s="29">
        <v>0</v>
      </c>
      <c r="AR133" s="29">
        <v>0</v>
      </c>
      <c r="AS133" s="29">
        <v>0</v>
      </c>
      <c r="AT133" s="29">
        <v>7112</v>
      </c>
      <c r="AU133" s="29">
        <v>8792</v>
      </c>
      <c r="AV133" s="29">
        <v>757</v>
      </c>
      <c r="AW133" s="29">
        <v>7385</v>
      </c>
      <c r="AX133" s="29">
        <v>7762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9">
        <v>8.41</v>
      </c>
      <c r="BO133" s="29">
        <v>5878.82</v>
      </c>
      <c r="BP133" s="29">
        <v>5878.82</v>
      </c>
      <c r="BQ133" s="29">
        <v>0</v>
      </c>
      <c r="BR133" s="29">
        <v>0</v>
      </c>
      <c r="BS133" s="29">
        <v>0</v>
      </c>
      <c r="BT133" s="29">
        <v>0</v>
      </c>
      <c r="BU133" s="29">
        <v>127.02</v>
      </c>
      <c r="BV133" s="29">
        <v>18.62</v>
      </c>
      <c r="BW133" s="29">
        <v>0</v>
      </c>
      <c r="BX133" s="29">
        <v>0</v>
      </c>
      <c r="BY133" s="29">
        <v>213.31999999999985</v>
      </c>
      <c r="BZ133" s="29">
        <v>304.29999999999995</v>
      </c>
      <c r="CA133" s="157">
        <v>95.599999999999909</v>
      </c>
      <c r="CB133" s="157">
        <v>422.01999999999981</v>
      </c>
      <c r="CC133" s="29">
        <v>0</v>
      </c>
      <c r="CD133" s="29">
        <v>422.01999999999981</v>
      </c>
      <c r="CE133" s="29">
        <v>2592</v>
      </c>
      <c r="CF133" s="29">
        <v>0</v>
      </c>
      <c r="CG133" s="29">
        <v>13312</v>
      </c>
      <c r="CH133" s="29">
        <v>13312</v>
      </c>
      <c r="CI133" s="29">
        <v>0.13999999999999999</v>
      </c>
      <c r="CJ133" s="25">
        <v>0</v>
      </c>
      <c r="CK133" s="29">
        <v>199.47999999999982</v>
      </c>
      <c r="CL133" s="25">
        <v>0</v>
      </c>
      <c r="CM133" s="29">
        <v>317.99999999999989</v>
      </c>
      <c r="CN133" s="25">
        <v>0</v>
      </c>
      <c r="CO133" s="25">
        <v>0.13999999999999999</v>
      </c>
      <c r="CP133" s="25">
        <v>0</v>
      </c>
      <c r="CQ133" s="25">
        <v>0</v>
      </c>
      <c r="CR133" s="25">
        <v>7385</v>
      </c>
      <c r="CS133" s="25">
        <v>0</v>
      </c>
      <c r="CT133" s="25">
        <v>7762</v>
      </c>
      <c r="CU133" s="25">
        <v>0</v>
      </c>
      <c r="CV133" s="25">
        <v>757</v>
      </c>
      <c r="CW133" s="25">
        <v>0</v>
      </c>
      <c r="CX133" s="33">
        <v>7385</v>
      </c>
      <c r="CY133" s="33">
        <v>7762</v>
      </c>
      <c r="CZ133" s="33">
        <v>0</v>
      </c>
      <c r="DA133" s="33">
        <v>757</v>
      </c>
      <c r="DB133" s="161">
        <v>0</v>
      </c>
      <c r="DC133" s="33">
        <v>0</v>
      </c>
      <c r="DD133" s="33">
        <v>0</v>
      </c>
      <c r="DE133" s="33">
        <v>0</v>
      </c>
      <c r="DF133" s="154">
        <v>199.47999999999985</v>
      </c>
      <c r="DG133" s="154">
        <v>318.00000000000006</v>
      </c>
      <c r="DH133" s="154">
        <v>0</v>
      </c>
      <c r="DI133" s="154">
        <v>0.14000000000000001</v>
      </c>
      <c r="DJ133" s="154">
        <v>0</v>
      </c>
      <c r="DK133" s="154">
        <v>0</v>
      </c>
      <c r="DL133" s="154">
        <v>0</v>
      </c>
      <c r="DM133" s="154">
        <v>0</v>
      </c>
      <c r="DN133" s="25">
        <v>446429</v>
      </c>
      <c r="DO133" s="25">
        <v>0</v>
      </c>
      <c r="DP133" s="25">
        <v>0</v>
      </c>
      <c r="DQ133" s="25">
        <v>0</v>
      </c>
      <c r="DR133" s="25">
        <v>0</v>
      </c>
      <c r="DS133" s="25">
        <v>0</v>
      </c>
      <c r="ED133" s="156">
        <v>43901</v>
      </c>
      <c r="EE133" s="25">
        <v>199.47999999999985</v>
      </c>
      <c r="EF133" s="25">
        <v>318.00000000000006</v>
      </c>
      <c r="EG133" s="25">
        <v>0</v>
      </c>
      <c r="EH133" s="25">
        <v>0.14000000000000001</v>
      </c>
    </row>
    <row r="134" spans="1:138" x14ac:dyDescent="0.25">
      <c r="A134" s="25" t="s">
        <v>66</v>
      </c>
      <c r="B134" s="25" t="s">
        <v>62</v>
      </c>
      <c r="C134" s="156">
        <v>43902</v>
      </c>
      <c r="D134" s="156">
        <v>43902</v>
      </c>
      <c r="E134" s="25" t="s">
        <v>126</v>
      </c>
      <c r="F134" s="25" t="s">
        <v>127</v>
      </c>
      <c r="G134" s="29">
        <v>9976.049999999992</v>
      </c>
      <c r="H134" s="29">
        <v>696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382</v>
      </c>
      <c r="O134" s="29">
        <v>1619614</v>
      </c>
      <c r="P134" s="29">
        <v>1619614</v>
      </c>
      <c r="Q134" s="29">
        <v>0</v>
      </c>
      <c r="R134" s="29">
        <v>0</v>
      </c>
      <c r="S134" s="29">
        <v>0</v>
      </c>
      <c r="T134" s="29">
        <v>0</v>
      </c>
      <c r="U134" s="29">
        <v>1132</v>
      </c>
      <c r="V134" s="29">
        <v>421</v>
      </c>
      <c r="W134" s="29">
        <v>0</v>
      </c>
      <c r="X134" s="29">
        <v>0</v>
      </c>
      <c r="Y134" s="29">
        <v>40339</v>
      </c>
      <c r="Z134" s="29">
        <v>272776</v>
      </c>
      <c r="AA134" s="29">
        <v>126126</v>
      </c>
      <c r="AB134" s="29">
        <v>13717</v>
      </c>
      <c r="AC134" s="29">
        <v>4.4483755030000002E-2</v>
      </c>
      <c r="AD134" s="29">
        <v>9.8999999999999991E-3</v>
      </c>
      <c r="AE134" s="29">
        <v>95.139994549999997</v>
      </c>
      <c r="AF134" s="29">
        <v>287</v>
      </c>
      <c r="AG134" s="29">
        <v>47</v>
      </c>
      <c r="AH134" s="29">
        <v>0</v>
      </c>
      <c r="AI134" s="29">
        <v>-0.14299999999999999</v>
      </c>
      <c r="AJ134" s="29">
        <v>25</v>
      </c>
      <c r="AK134" s="29">
        <v>0</v>
      </c>
      <c r="AL134" s="29">
        <v>0</v>
      </c>
      <c r="AM134" s="29">
        <v>468</v>
      </c>
      <c r="AN134" s="29">
        <v>103</v>
      </c>
      <c r="AO134" s="29">
        <v>60</v>
      </c>
      <c r="AP134" s="29">
        <v>77</v>
      </c>
      <c r="AQ134" s="29">
        <v>866</v>
      </c>
      <c r="AR134" s="29">
        <v>172</v>
      </c>
      <c r="AS134" s="29">
        <v>356</v>
      </c>
      <c r="AT134" s="29">
        <v>7515</v>
      </c>
      <c r="AU134" s="29">
        <v>8856</v>
      </c>
      <c r="AV134" s="29">
        <v>803</v>
      </c>
      <c r="AW134" s="29">
        <v>7933</v>
      </c>
      <c r="AX134" s="29">
        <v>7635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2.31</v>
      </c>
      <c r="BO134" s="29">
        <v>2922.16</v>
      </c>
      <c r="BP134" s="29">
        <v>2922.16</v>
      </c>
      <c r="BQ134" s="29">
        <v>0</v>
      </c>
      <c r="BR134" s="29">
        <v>0</v>
      </c>
      <c r="BS134" s="29">
        <v>0</v>
      </c>
      <c r="BT134" s="29">
        <v>0</v>
      </c>
      <c r="BU134" s="29">
        <v>86.03</v>
      </c>
      <c r="BV134" s="29">
        <v>8.65</v>
      </c>
      <c r="BW134" s="29">
        <v>0</v>
      </c>
      <c r="BX134" s="29">
        <v>0</v>
      </c>
      <c r="BY134" s="29">
        <v>244.57999999999984</v>
      </c>
      <c r="BZ134" s="29">
        <v>307.86999999999983</v>
      </c>
      <c r="CA134" s="157">
        <v>103.34999999999989</v>
      </c>
      <c r="CB134" s="157">
        <v>449.09999999999974</v>
      </c>
      <c r="CC134" s="29">
        <v>0</v>
      </c>
      <c r="CD134" s="29">
        <v>449.09999999999974</v>
      </c>
      <c r="CE134" s="29">
        <v>2808</v>
      </c>
      <c r="CF134" s="29">
        <v>0</v>
      </c>
      <c r="CG134" s="29">
        <v>13563</v>
      </c>
      <c r="CH134" s="29">
        <v>13563</v>
      </c>
      <c r="CI134" s="29">
        <v>9.9999999999999992E-2</v>
      </c>
      <c r="CJ134" s="25">
        <v>0</v>
      </c>
      <c r="CK134" s="29">
        <v>227.26999999999984</v>
      </c>
      <c r="CL134" s="25">
        <v>0</v>
      </c>
      <c r="CM134" s="29">
        <v>325.07999999999981</v>
      </c>
      <c r="CN134" s="25">
        <v>0</v>
      </c>
      <c r="CO134" s="25">
        <v>9.9999999999999992E-2</v>
      </c>
      <c r="CP134" s="25">
        <v>0</v>
      </c>
      <c r="CQ134" s="25">
        <v>0</v>
      </c>
      <c r="CR134" s="25">
        <v>7933</v>
      </c>
      <c r="CS134" s="25">
        <v>0</v>
      </c>
      <c r="CT134" s="25">
        <v>7635</v>
      </c>
      <c r="CU134" s="25">
        <v>0</v>
      </c>
      <c r="CV134" s="25">
        <v>803</v>
      </c>
      <c r="CW134" s="25">
        <v>0</v>
      </c>
      <c r="CX134" s="33">
        <v>7933</v>
      </c>
      <c r="CY134" s="33">
        <v>7635</v>
      </c>
      <c r="CZ134" s="33">
        <v>0</v>
      </c>
      <c r="DA134" s="33">
        <v>803</v>
      </c>
      <c r="DB134" s="161">
        <v>0</v>
      </c>
      <c r="DC134" s="33">
        <v>0</v>
      </c>
      <c r="DD134" s="33">
        <v>0</v>
      </c>
      <c r="DE134" s="33">
        <v>0</v>
      </c>
      <c r="DF134" s="154">
        <v>227.26999999999984</v>
      </c>
      <c r="DG134" s="154">
        <v>325.07999999999987</v>
      </c>
      <c r="DH134" s="154">
        <v>0</v>
      </c>
      <c r="DI134" s="154">
        <v>0.1</v>
      </c>
      <c r="DJ134" s="154">
        <v>0</v>
      </c>
      <c r="DK134" s="154">
        <v>0</v>
      </c>
      <c r="DL134" s="154">
        <v>0</v>
      </c>
      <c r="DM134" s="154">
        <v>0</v>
      </c>
      <c r="DN134" s="25">
        <v>452958</v>
      </c>
      <c r="DO134" s="25">
        <v>0</v>
      </c>
      <c r="DP134" s="25">
        <v>0</v>
      </c>
      <c r="DQ134" s="25">
        <v>0</v>
      </c>
      <c r="DR134" s="25">
        <v>0</v>
      </c>
      <c r="DS134" s="25">
        <v>0</v>
      </c>
      <c r="ED134" s="156">
        <v>43902</v>
      </c>
      <c r="EE134" s="25">
        <v>227.26999999999984</v>
      </c>
      <c r="EF134" s="25">
        <v>325.07999999999987</v>
      </c>
      <c r="EG134" s="25">
        <v>0</v>
      </c>
      <c r="EH134" s="25">
        <v>0.1</v>
      </c>
    </row>
    <row r="135" spans="1:138" x14ac:dyDescent="0.25">
      <c r="A135" s="25" t="s">
        <v>66</v>
      </c>
      <c r="B135" s="25" t="s">
        <v>62</v>
      </c>
      <c r="C135" s="156">
        <v>43903</v>
      </c>
      <c r="D135" s="156">
        <v>43903</v>
      </c>
      <c r="E135" s="25" t="s">
        <v>126</v>
      </c>
      <c r="F135" s="25" t="s">
        <v>127</v>
      </c>
      <c r="G135" s="29">
        <v>14030.559999999992</v>
      </c>
      <c r="H135" s="29">
        <v>937</v>
      </c>
      <c r="I135" s="29">
        <v>0</v>
      </c>
      <c r="J135" s="29">
        <v>0</v>
      </c>
      <c r="K135" s="29">
        <v>1</v>
      </c>
      <c r="L135" s="29">
        <v>0</v>
      </c>
      <c r="M135" s="29">
        <v>0</v>
      </c>
      <c r="N135" s="29">
        <v>979</v>
      </c>
      <c r="O135" s="29">
        <v>794907</v>
      </c>
      <c r="P135" s="29">
        <v>794907</v>
      </c>
      <c r="Q135" s="29">
        <v>0</v>
      </c>
      <c r="R135" s="29">
        <v>0</v>
      </c>
      <c r="S135" s="29">
        <v>0</v>
      </c>
      <c r="T135" s="29">
        <v>0</v>
      </c>
      <c r="U135" s="29">
        <v>1621</v>
      </c>
      <c r="V135" s="29">
        <v>384</v>
      </c>
      <c r="W135" s="29">
        <v>0</v>
      </c>
      <c r="X135" s="29">
        <v>0</v>
      </c>
      <c r="Y135" s="29">
        <v>46704</v>
      </c>
      <c r="Z135" s="29">
        <v>249250</v>
      </c>
      <c r="AA135" s="29">
        <v>118344</v>
      </c>
      <c r="AB135" s="29">
        <v>13652</v>
      </c>
      <c r="AC135" s="29">
        <v>4.4483755030000002E-2</v>
      </c>
      <c r="AD135" s="29">
        <v>9.8999999999999991E-3</v>
      </c>
      <c r="AE135" s="29">
        <v>95.139994549999997</v>
      </c>
      <c r="AF135" s="29">
        <v>351</v>
      </c>
      <c r="AG135" s="29">
        <v>47</v>
      </c>
      <c r="AH135" s="29">
        <v>0</v>
      </c>
      <c r="AI135" s="29">
        <v>0.42899999999999999</v>
      </c>
      <c r="AJ135" s="29">
        <v>23.856999999999999</v>
      </c>
      <c r="AK135" s="29">
        <v>0</v>
      </c>
      <c r="AL135" s="29">
        <v>0</v>
      </c>
      <c r="AM135" s="29">
        <v>494</v>
      </c>
      <c r="AN135" s="29">
        <v>112</v>
      </c>
      <c r="AO135" s="29">
        <v>60</v>
      </c>
      <c r="AP135" s="29">
        <v>80</v>
      </c>
      <c r="AQ135" s="29">
        <v>904</v>
      </c>
      <c r="AR135" s="29">
        <v>189</v>
      </c>
      <c r="AS135" s="29">
        <v>267</v>
      </c>
      <c r="AT135" s="29">
        <v>7002</v>
      </c>
      <c r="AU135" s="29">
        <v>9122</v>
      </c>
      <c r="AV135" s="29">
        <v>570</v>
      </c>
      <c r="AW135" s="29">
        <v>8196</v>
      </c>
      <c r="AX135" s="29">
        <v>7358</v>
      </c>
      <c r="AY135" s="29">
        <v>1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9.1300000000000008</v>
      </c>
      <c r="BO135" s="29">
        <v>4952.6400000000003</v>
      </c>
      <c r="BP135" s="29">
        <v>4952.6400000000003</v>
      </c>
      <c r="BQ135" s="29">
        <v>0</v>
      </c>
      <c r="BR135" s="29">
        <v>0</v>
      </c>
      <c r="BS135" s="29">
        <v>0</v>
      </c>
      <c r="BT135" s="29">
        <v>0</v>
      </c>
      <c r="BU135" s="29">
        <v>140.75</v>
      </c>
      <c r="BV135" s="29">
        <v>16.66</v>
      </c>
      <c r="BW135" s="29">
        <v>0</v>
      </c>
      <c r="BX135" s="29">
        <v>0</v>
      </c>
      <c r="BY135" s="29">
        <v>229.76999999999987</v>
      </c>
      <c r="BZ135" s="29">
        <v>337.79999999999984</v>
      </c>
      <c r="CA135" s="157">
        <v>96.73999999999991</v>
      </c>
      <c r="CB135" s="157">
        <v>470.82999999999981</v>
      </c>
      <c r="CC135" s="29">
        <v>0</v>
      </c>
      <c r="CD135" s="29">
        <v>470.82999999999981</v>
      </c>
      <c r="CE135" s="29">
        <v>2727</v>
      </c>
      <c r="CF135" s="29">
        <v>0</v>
      </c>
      <c r="CG135" s="29">
        <v>13397</v>
      </c>
      <c r="CH135" s="29">
        <v>13397</v>
      </c>
      <c r="CI135" s="29">
        <v>0.15999999999999998</v>
      </c>
      <c r="CJ135" s="25">
        <v>0</v>
      </c>
      <c r="CK135" s="29">
        <v>239.69999999999985</v>
      </c>
      <c r="CL135" s="25">
        <v>0</v>
      </c>
      <c r="CM135" s="29">
        <v>327.70999999999981</v>
      </c>
      <c r="CN135" s="25">
        <v>0</v>
      </c>
      <c r="CO135" s="25">
        <v>0.15999999999999998</v>
      </c>
      <c r="CP135" s="25">
        <v>0</v>
      </c>
      <c r="CQ135" s="25">
        <v>0</v>
      </c>
      <c r="CR135" s="25">
        <v>8196</v>
      </c>
      <c r="CS135" s="25">
        <v>0</v>
      </c>
      <c r="CT135" s="25">
        <v>7358</v>
      </c>
      <c r="CU135" s="25">
        <v>0</v>
      </c>
      <c r="CV135" s="25">
        <v>570</v>
      </c>
      <c r="CW135" s="25">
        <v>0</v>
      </c>
      <c r="CX135" s="33">
        <v>8196</v>
      </c>
      <c r="CY135" s="33">
        <v>7358</v>
      </c>
      <c r="CZ135" s="33">
        <v>0</v>
      </c>
      <c r="DA135" s="33">
        <v>570</v>
      </c>
      <c r="DB135" s="161">
        <v>0</v>
      </c>
      <c r="DC135" s="33">
        <v>0</v>
      </c>
      <c r="DD135" s="33">
        <v>0</v>
      </c>
      <c r="DE135" s="33">
        <v>0</v>
      </c>
      <c r="DF135" s="154">
        <v>239.69999999999979</v>
      </c>
      <c r="DG135" s="154">
        <v>327.70999999999981</v>
      </c>
      <c r="DH135" s="154">
        <v>0</v>
      </c>
      <c r="DI135" s="154">
        <v>0.16</v>
      </c>
      <c r="DJ135" s="154">
        <v>0</v>
      </c>
      <c r="DK135" s="154">
        <v>0</v>
      </c>
      <c r="DL135" s="154">
        <v>0</v>
      </c>
      <c r="DM135" s="154">
        <v>0</v>
      </c>
      <c r="DN135" s="25">
        <v>427950</v>
      </c>
      <c r="DO135" s="25">
        <v>0</v>
      </c>
      <c r="DP135" s="25">
        <v>0</v>
      </c>
      <c r="DQ135" s="25">
        <v>0</v>
      </c>
      <c r="DR135" s="25">
        <v>0</v>
      </c>
      <c r="DS135" s="25">
        <v>0</v>
      </c>
      <c r="ED135" s="156">
        <v>43903</v>
      </c>
      <c r="EE135" s="25">
        <v>239.69999999999979</v>
      </c>
      <c r="EF135" s="25">
        <v>327.70999999999981</v>
      </c>
      <c r="EG135" s="25">
        <v>0</v>
      </c>
      <c r="EH135" s="25">
        <v>0.16</v>
      </c>
    </row>
    <row r="136" spans="1:138" x14ac:dyDescent="0.25">
      <c r="A136" s="25" t="s">
        <v>66</v>
      </c>
      <c r="B136" s="25" t="s">
        <v>62</v>
      </c>
      <c r="C136" s="156">
        <v>43904</v>
      </c>
      <c r="D136" s="156">
        <v>43904</v>
      </c>
      <c r="E136" s="25" t="s">
        <v>126</v>
      </c>
      <c r="F136" s="25" t="s">
        <v>127</v>
      </c>
      <c r="G136" s="29">
        <v>14878.759999999984</v>
      </c>
      <c r="H136" s="29">
        <v>1170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65498</v>
      </c>
      <c r="O136" s="29">
        <v>819589</v>
      </c>
      <c r="P136" s="29">
        <v>819589</v>
      </c>
      <c r="Q136" s="29">
        <v>0</v>
      </c>
      <c r="R136" s="29">
        <v>0</v>
      </c>
      <c r="S136" s="29">
        <v>0</v>
      </c>
      <c r="T136" s="29">
        <v>0</v>
      </c>
      <c r="U136" s="29">
        <v>1477</v>
      </c>
      <c r="V136" s="29">
        <v>534</v>
      </c>
      <c r="W136" s="29">
        <v>0</v>
      </c>
      <c r="X136" s="29">
        <v>0</v>
      </c>
      <c r="Y136" s="29">
        <v>37127</v>
      </c>
      <c r="Z136" s="29">
        <v>306124</v>
      </c>
      <c r="AA136" s="29">
        <v>113651</v>
      </c>
      <c r="AB136" s="29">
        <v>13879</v>
      </c>
      <c r="AC136" s="29">
        <v>4.4483755030000002E-2</v>
      </c>
      <c r="AD136" s="29">
        <v>9.8999999999999991E-3</v>
      </c>
      <c r="AE136" s="29">
        <v>95.139994549999997</v>
      </c>
      <c r="AF136" s="29">
        <v>511</v>
      </c>
      <c r="AG136" s="29">
        <v>47</v>
      </c>
      <c r="AH136" s="29">
        <v>0</v>
      </c>
      <c r="AI136" s="29">
        <v>1</v>
      </c>
      <c r="AJ136" s="29">
        <v>20.143000000000001</v>
      </c>
      <c r="AK136" s="29">
        <v>0</v>
      </c>
      <c r="AL136" s="29">
        <v>0</v>
      </c>
      <c r="AM136" s="29">
        <v>557</v>
      </c>
      <c r="AN136" s="29">
        <v>125</v>
      </c>
      <c r="AO136" s="29">
        <v>59</v>
      </c>
      <c r="AP136" s="29">
        <v>82</v>
      </c>
      <c r="AQ136" s="29">
        <v>839</v>
      </c>
      <c r="AR136" s="29">
        <v>172</v>
      </c>
      <c r="AS136" s="29">
        <v>248</v>
      </c>
      <c r="AT136" s="29">
        <v>9088</v>
      </c>
      <c r="AU136" s="29">
        <v>11118</v>
      </c>
      <c r="AV136" s="29">
        <v>836</v>
      </c>
      <c r="AW136" s="29">
        <v>10437</v>
      </c>
      <c r="AX136" s="29">
        <v>8933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301.83</v>
      </c>
      <c r="BO136" s="29">
        <v>5516.04</v>
      </c>
      <c r="BP136" s="29">
        <v>5516.04</v>
      </c>
      <c r="BQ136" s="29">
        <v>0</v>
      </c>
      <c r="BR136" s="29">
        <v>0</v>
      </c>
      <c r="BS136" s="29">
        <v>0</v>
      </c>
      <c r="BT136" s="29">
        <v>0</v>
      </c>
      <c r="BU136" s="29">
        <v>186.63</v>
      </c>
      <c r="BV136" s="29">
        <v>15.06</v>
      </c>
      <c r="BW136" s="29">
        <v>0</v>
      </c>
      <c r="BX136" s="29">
        <v>0</v>
      </c>
      <c r="BY136" s="29">
        <v>287.69999999999982</v>
      </c>
      <c r="BZ136" s="29">
        <v>342.00999999999993</v>
      </c>
      <c r="CA136" s="157">
        <v>101.46999999999986</v>
      </c>
      <c r="CB136" s="157">
        <v>528.23999999999967</v>
      </c>
      <c r="CC136" s="29">
        <v>0</v>
      </c>
      <c r="CD136" s="29">
        <v>528.23999999999967</v>
      </c>
      <c r="CE136" s="29">
        <v>3142</v>
      </c>
      <c r="CF136" s="29">
        <v>0</v>
      </c>
      <c r="CG136" s="29">
        <v>17064</v>
      </c>
      <c r="CH136" s="29">
        <v>17064</v>
      </c>
      <c r="CI136" s="29">
        <v>0.22000000000000006</v>
      </c>
      <c r="CJ136" s="25">
        <v>0</v>
      </c>
      <c r="CK136" s="29">
        <v>253.93999999999977</v>
      </c>
      <c r="CL136" s="25">
        <v>0</v>
      </c>
      <c r="CM136" s="29">
        <v>375.54999999999984</v>
      </c>
      <c r="CN136" s="25">
        <v>0</v>
      </c>
      <c r="CO136" s="25">
        <v>0.22000000000000006</v>
      </c>
      <c r="CP136" s="25">
        <v>0</v>
      </c>
      <c r="CQ136" s="25">
        <v>0</v>
      </c>
      <c r="CR136" s="25">
        <v>10437</v>
      </c>
      <c r="CS136" s="25">
        <v>0</v>
      </c>
      <c r="CT136" s="25">
        <v>8933</v>
      </c>
      <c r="CU136" s="25">
        <v>0</v>
      </c>
      <c r="CV136" s="25">
        <v>836</v>
      </c>
      <c r="CW136" s="25">
        <v>0</v>
      </c>
      <c r="CX136" s="33">
        <v>10437</v>
      </c>
      <c r="CY136" s="33">
        <v>8933</v>
      </c>
      <c r="CZ136" s="33">
        <v>0</v>
      </c>
      <c r="DA136" s="33">
        <v>836</v>
      </c>
      <c r="DB136" s="161">
        <v>0</v>
      </c>
      <c r="DC136" s="33">
        <v>0</v>
      </c>
      <c r="DD136" s="33">
        <v>0</v>
      </c>
      <c r="DE136" s="33">
        <v>0</v>
      </c>
      <c r="DF136" s="154">
        <v>253.93999999999983</v>
      </c>
      <c r="DG136" s="154">
        <v>375.54999999999984</v>
      </c>
      <c r="DH136" s="154">
        <v>0</v>
      </c>
      <c r="DI136" s="154">
        <v>0.22000000000000006</v>
      </c>
      <c r="DJ136" s="154">
        <v>0</v>
      </c>
      <c r="DK136" s="154">
        <v>0</v>
      </c>
      <c r="DL136" s="154">
        <v>0</v>
      </c>
      <c r="DM136" s="154">
        <v>0</v>
      </c>
      <c r="DN136" s="25">
        <v>470781</v>
      </c>
      <c r="DO136" s="25">
        <v>0</v>
      </c>
      <c r="DP136" s="25">
        <v>0</v>
      </c>
      <c r="DQ136" s="25">
        <v>0</v>
      </c>
      <c r="DR136" s="25">
        <v>0</v>
      </c>
      <c r="DS136" s="25">
        <v>0</v>
      </c>
      <c r="ED136" s="156">
        <v>43904</v>
      </c>
      <c r="EE136" s="25">
        <v>253.93999999999983</v>
      </c>
      <c r="EF136" s="25">
        <v>375.54999999999984</v>
      </c>
      <c r="EG136" s="25">
        <v>0</v>
      </c>
      <c r="EH136" s="25">
        <v>0.22000000000000006</v>
      </c>
    </row>
    <row r="137" spans="1:138" x14ac:dyDescent="0.25">
      <c r="A137" s="25" t="s">
        <v>66</v>
      </c>
      <c r="B137" s="25" t="s">
        <v>62</v>
      </c>
      <c r="C137" s="156">
        <v>43905</v>
      </c>
      <c r="D137" s="156">
        <v>43905</v>
      </c>
      <c r="E137" s="25" t="s">
        <v>126</v>
      </c>
      <c r="F137" s="25" t="s">
        <v>127</v>
      </c>
      <c r="G137" s="29">
        <v>9247.5599999999922</v>
      </c>
      <c r="H137" s="29">
        <v>1118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54367</v>
      </c>
      <c r="O137" s="29">
        <v>1548341</v>
      </c>
      <c r="P137" s="29">
        <v>1548341</v>
      </c>
      <c r="Q137" s="29">
        <v>0</v>
      </c>
      <c r="R137" s="29">
        <v>0</v>
      </c>
      <c r="S137" s="29">
        <v>0</v>
      </c>
      <c r="T137" s="29">
        <v>0</v>
      </c>
      <c r="U137" s="29">
        <v>1104</v>
      </c>
      <c r="V137" s="29">
        <v>474</v>
      </c>
      <c r="W137" s="29">
        <v>0</v>
      </c>
      <c r="X137" s="29">
        <v>0</v>
      </c>
      <c r="Y137" s="29">
        <v>32704</v>
      </c>
      <c r="Z137" s="29">
        <v>199740</v>
      </c>
      <c r="AA137" s="29">
        <v>145487</v>
      </c>
      <c r="AB137" s="29">
        <v>13861</v>
      </c>
      <c r="AC137" s="29">
        <v>4.4483755030000002E-2</v>
      </c>
      <c r="AD137" s="29">
        <v>9.8999999999999991E-3</v>
      </c>
      <c r="AE137" s="29">
        <v>95.139994549999997</v>
      </c>
      <c r="AF137" s="29">
        <v>777</v>
      </c>
      <c r="AG137" s="29">
        <v>93</v>
      </c>
      <c r="AH137" s="29">
        <v>0</v>
      </c>
      <c r="AI137" s="29">
        <v>1.571</v>
      </c>
      <c r="AJ137" s="29">
        <v>15.143000000000001</v>
      </c>
      <c r="AK137" s="29">
        <v>0</v>
      </c>
      <c r="AL137" s="29">
        <v>0</v>
      </c>
      <c r="AM137" s="29">
        <v>496</v>
      </c>
      <c r="AN137" s="29">
        <v>116</v>
      </c>
      <c r="AO137" s="29">
        <v>59</v>
      </c>
      <c r="AP137" s="29">
        <v>87</v>
      </c>
      <c r="AQ137" s="29">
        <v>1039</v>
      </c>
      <c r="AR137" s="29">
        <v>212</v>
      </c>
      <c r="AS137" s="29">
        <v>323</v>
      </c>
      <c r="AT137" s="29">
        <v>8075</v>
      </c>
      <c r="AU137" s="29">
        <v>8847</v>
      </c>
      <c r="AV137" s="29">
        <v>744</v>
      </c>
      <c r="AW137" s="29">
        <v>8347</v>
      </c>
      <c r="AX137" s="29">
        <v>7831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313.98</v>
      </c>
      <c r="BO137" s="29">
        <v>4816.8100000000004</v>
      </c>
      <c r="BP137" s="29">
        <v>4816.8100000000004</v>
      </c>
      <c r="BQ137" s="29">
        <v>0</v>
      </c>
      <c r="BR137" s="29">
        <v>0</v>
      </c>
      <c r="BS137" s="29">
        <v>0</v>
      </c>
      <c r="BT137" s="29">
        <v>0</v>
      </c>
      <c r="BU137" s="29">
        <v>133.29</v>
      </c>
      <c r="BV137" s="29">
        <v>20.04</v>
      </c>
      <c r="BW137" s="29">
        <v>0</v>
      </c>
      <c r="BX137" s="29">
        <v>0</v>
      </c>
      <c r="BY137" s="29">
        <v>260.67999999999989</v>
      </c>
      <c r="BZ137" s="29">
        <v>291.9799999999999</v>
      </c>
      <c r="CA137" s="157">
        <v>93.099999999999923</v>
      </c>
      <c r="CB137" s="157">
        <v>459.55999999999989</v>
      </c>
      <c r="CC137" s="29">
        <v>0</v>
      </c>
      <c r="CD137" s="29">
        <v>459.55999999999989</v>
      </c>
      <c r="CE137" s="29">
        <v>2407</v>
      </c>
      <c r="CF137" s="29">
        <v>0</v>
      </c>
      <c r="CG137" s="29">
        <v>14515</v>
      </c>
      <c r="CH137" s="29">
        <v>14515</v>
      </c>
      <c r="CI137" s="29">
        <v>0.15000000000000002</v>
      </c>
      <c r="CJ137" s="25">
        <v>0</v>
      </c>
      <c r="CK137" s="29">
        <v>215.47999999999976</v>
      </c>
      <c r="CL137" s="25">
        <v>0</v>
      </c>
      <c r="CM137" s="29">
        <v>337.03000000000009</v>
      </c>
      <c r="CN137" s="25">
        <v>0</v>
      </c>
      <c r="CO137" s="25">
        <v>0.15000000000000002</v>
      </c>
      <c r="CP137" s="25">
        <v>0</v>
      </c>
      <c r="CQ137" s="25">
        <v>0</v>
      </c>
      <c r="CR137" s="25">
        <v>8347</v>
      </c>
      <c r="CS137" s="25">
        <v>0</v>
      </c>
      <c r="CT137" s="25">
        <v>7831</v>
      </c>
      <c r="CU137" s="25">
        <v>0</v>
      </c>
      <c r="CV137" s="25">
        <v>744</v>
      </c>
      <c r="CW137" s="25">
        <v>0</v>
      </c>
      <c r="CX137" s="33">
        <v>8347</v>
      </c>
      <c r="CY137" s="33">
        <v>7831</v>
      </c>
      <c r="CZ137" s="33">
        <v>0</v>
      </c>
      <c r="DA137" s="33">
        <v>744</v>
      </c>
      <c r="DB137" s="161">
        <v>0</v>
      </c>
      <c r="DC137" s="33">
        <v>0</v>
      </c>
      <c r="DD137" s="33">
        <v>0</v>
      </c>
      <c r="DE137" s="33">
        <v>0</v>
      </c>
      <c r="DF137" s="154">
        <v>215.47999999999982</v>
      </c>
      <c r="DG137" s="154">
        <v>337.02999999999992</v>
      </c>
      <c r="DH137" s="154">
        <v>0</v>
      </c>
      <c r="DI137" s="154">
        <v>0.15</v>
      </c>
      <c r="DJ137" s="154">
        <v>0</v>
      </c>
      <c r="DK137" s="154">
        <v>0</v>
      </c>
      <c r="DL137" s="154">
        <v>0</v>
      </c>
      <c r="DM137" s="154">
        <v>0</v>
      </c>
      <c r="DN137" s="25">
        <v>391792</v>
      </c>
      <c r="DO137" s="25">
        <v>0</v>
      </c>
      <c r="DP137" s="25">
        <v>0</v>
      </c>
      <c r="DQ137" s="25">
        <v>0</v>
      </c>
      <c r="DR137" s="25">
        <v>0</v>
      </c>
      <c r="DS137" s="25">
        <v>0</v>
      </c>
      <c r="ED137" s="156">
        <v>43905</v>
      </c>
      <c r="EE137" s="25">
        <v>215.47999999999982</v>
      </c>
      <c r="EF137" s="25">
        <v>337.02999999999992</v>
      </c>
      <c r="EG137" s="25">
        <v>0</v>
      </c>
      <c r="EH137" s="25">
        <v>0.15</v>
      </c>
    </row>
    <row r="138" spans="1:138" x14ac:dyDescent="0.25">
      <c r="A138" s="25" t="s">
        <v>66</v>
      </c>
      <c r="B138" s="25" t="s">
        <v>62</v>
      </c>
      <c r="C138" s="156">
        <v>43906</v>
      </c>
      <c r="D138" s="156">
        <v>43906</v>
      </c>
      <c r="E138" s="25" t="s">
        <v>126</v>
      </c>
      <c r="F138" s="25" t="s">
        <v>127</v>
      </c>
      <c r="G138" s="29">
        <v>14479.839999999984</v>
      </c>
      <c r="H138" s="29">
        <v>734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46265</v>
      </c>
      <c r="O138" s="29">
        <v>1500040</v>
      </c>
      <c r="P138" s="29">
        <v>1500040</v>
      </c>
      <c r="Q138" s="29">
        <v>0</v>
      </c>
      <c r="R138" s="29">
        <v>0</v>
      </c>
      <c r="S138" s="29">
        <v>0</v>
      </c>
      <c r="T138" s="29">
        <v>0</v>
      </c>
      <c r="U138" s="29">
        <v>1085</v>
      </c>
      <c r="V138" s="29">
        <v>576</v>
      </c>
      <c r="W138" s="29">
        <v>0</v>
      </c>
      <c r="X138" s="29">
        <v>0</v>
      </c>
      <c r="Y138" s="29">
        <v>31252</v>
      </c>
      <c r="Z138" s="29">
        <v>144575</v>
      </c>
      <c r="AA138" s="29">
        <v>198930</v>
      </c>
      <c r="AB138" s="29">
        <v>13229</v>
      </c>
      <c r="AC138" s="29">
        <v>4.4483755030000002E-2</v>
      </c>
      <c r="AD138" s="29">
        <v>9.8999999999999991E-3</v>
      </c>
      <c r="AE138" s="29">
        <v>95.139994549999997</v>
      </c>
      <c r="AF138" s="29">
        <v>823</v>
      </c>
      <c r="AG138" s="29">
        <v>93</v>
      </c>
      <c r="AH138" s="29">
        <v>0</v>
      </c>
      <c r="AI138" s="29">
        <v>2.714</v>
      </c>
      <c r="AJ138" s="29">
        <v>10.571</v>
      </c>
      <c r="AK138" s="29">
        <v>0</v>
      </c>
      <c r="AL138" s="29">
        <v>0</v>
      </c>
      <c r="AM138" s="29">
        <v>542</v>
      </c>
      <c r="AN138" s="29">
        <v>122</v>
      </c>
      <c r="AO138" s="29">
        <v>59</v>
      </c>
      <c r="AP138" s="29">
        <v>85</v>
      </c>
      <c r="AQ138" s="29">
        <v>1384</v>
      </c>
      <c r="AR138" s="29">
        <v>267</v>
      </c>
      <c r="AS138" s="29">
        <v>390</v>
      </c>
      <c r="AT138" s="29">
        <v>8080</v>
      </c>
      <c r="AU138" s="29">
        <v>10236</v>
      </c>
      <c r="AV138" s="29">
        <v>745</v>
      </c>
      <c r="AW138" s="29">
        <v>9025</v>
      </c>
      <c r="AX138" s="29">
        <v>8546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305.58999999999997</v>
      </c>
      <c r="BO138" s="29">
        <v>4799.1499999999996</v>
      </c>
      <c r="BP138" s="29">
        <v>4799.1499999999996</v>
      </c>
      <c r="BQ138" s="29">
        <v>0</v>
      </c>
      <c r="BR138" s="29">
        <v>0</v>
      </c>
      <c r="BS138" s="29">
        <v>0</v>
      </c>
      <c r="BT138" s="29">
        <v>0</v>
      </c>
      <c r="BU138" s="29">
        <v>111.39</v>
      </c>
      <c r="BV138" s="29">
        <v>18.23</v>
      </c>
      <c r="BW138" s="29">
        <v>0</v>
      </c>
      <c r="BX138" s="29">
        <v>0</v>
      </c>
      <c r="BY138" s="29">
        <v>241.96000000000004</v>
      </c>
      <c r="BZ138" s="29">
        <v>318.25999999999993</v>
      </c>
      <c r="CA138" s="157">
        <v>73.609999999999928</v>
      </c>
      <c r="CB138" s="157">
        <v>486.60999999999996</v>
      </c>
      <c r="CC138" s="29">
        <v>0</v>
      </c>
      <c r="CD138" s="29">
        <v>486.60999999999996</v>
      </c>
      <c r="CE138" s="29">
        <v>2529</v>
      </c>
      <c r="CF138" s="29">
        <v>0</v>
      </c>
      <c r="CG138" s="29">
        <v>15787</v>
      </c>
      <c r="CH138" s="29">
        <v>15787</v>
      </c>
      <c r="CI138" s="29">
        <v>0.19</v>
      </c>
      <c r="CJ138" s="25">
        <v>0</v>
      </c>
      <c r="CK138" s="29">
        <v>222.5799999999999</v>
      </c>
      <c r="CL138" s="25">
        <v>0</v>
      </c>
      <c r="CM138" s="29">
        <v>337.45000000000016</v>
      </c>
      <c r="CN138" s="25">
        <v>0</v>
      </c>
      <c r="CO138" s="25">
        <v>0.19</v>
      </c>
      <c r="CP138" s="25">
        <v>0</v>
      </c>
      <c r="CQ138" s="25">
        <v>0</v>
      </c>
      <c r="CR138" s="25">
        <v>9025</v>
      </c>
      <c r="CS138" s="25">
        <v>0</v>
      </c>
      <c r="CT138" s="25">
        <v>8546</v>
      </c>
      <c r="CU138" s="25">
        <v>0</v>
      </c>
      <c r="CV138" s="25">
        <v>745</v>
      </c>
      <c r="CW138" s="25">
        <v>0</v>
      </c>
      <c r="CX138" s="33">
        <v>9025</v>
      </c>
      <c r="CY138" s="33">
        <v>8546</v>
      </c>
      <c r="CZ138" s="33">
        <v>0</v>
      </c>
      <c r="DA138" s="33">
        <v>745</v>
      </c>
      <c r="DB138" s="161">
        <v>0</v>
      </c>
      <c r="DC138" s="33">
        <v>0</v>
      </c>
      <c r="DD138" s="33">
        <v>0</v>
      </c>
      <c r="DE138" s="33">
        <v>0</v>
      </c>
      <c r="DF138" s="154">
        <v>222.57999999999987</v>
      </c>
      <c r="DG138" s="154">
        <v>337.44999999999993</v>
      </c>
      <c r="DH138" s="154">
        <v>0</v>
      </c>
      <c r="DI138" s="154">
        <v>0.19000000000000003</v>
      </c>
      <c r="DJ138" s="154">
        <v>0</v>
      </c>
      <c r="DK138" s="154">
        <v>0</v>
      </c>
      <c r="DL138" s="154">
        <v>0</v>
      </c>
      <c r="DM138" s="154">
        <v>0</v>
      </c>
      <c r="DN138" s="25">
        <v>387986</v>
      </c>
      <c r="DO138" s="25">
        <v>0</v>
      </c>
      <c r="DP138" s="25">
        <v>0</v>
      </c>
      <c r="DQ138" s="25">
        <v>0</v>
      </c>
      <c r="DR138" s="25">
        <v>0</v>
      </c>
      <c r="DS138" s="25">
        <v>0</v>
      </c>
      <c r="ED138" s="156">
        <v>43906</v>
      </c>
      <c r="EE138" s="25">
        <v>222.57999999999987</v>
      </c>
      <c r="EF138" s="25">
        <v>337.44999999999993</v>
      </c>
      <c r="EG138" s="25">
        <v>0</v>
      </c>
      <c r="EH138" s="25">
        <v>0.19000000000000003</v>
      </c>
    </row>
    <row r="139" spans="1:138" x14ac:dyDescent="0.25">
      <c r="A139" s="25" t="s">
        <v>66</v>
      </c>
      <c r="B139" s="25" t="s">
        <v>62</v>
      </c>
      <c r="C139" s="156">
        <v>43907</v>
      </c>
      <c r="D139" s="156">
        <v>43907</v>
      </c>
      <c r="E139" s="25" t="s">
        <v>126</v>
      </c>
      <c r="F139" s="25" t="s">
        <v>127</v>
      </c>
      <c r="G139" s="29">
        <v>11443.449999999988</v>
      </c>
      <c r="H139" s="29">
        <v>607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1017</v>
      </c>
      <c r="O139" s="29">
        <v>256918</v>
      </c>
      <c r="P139" s="29">
        <v>256918</v>
      </c>
      <c r="Q139" s="29">
        <v>0</v>
      </c>
      <c r="R139" s="29">
        <v>0</v>
      </c>
      <c r="S139" s="29">
        <v>0</v>
      </c>
      <c r="T139" s="29">
        <v>0</v>
      </c>
      <c r="U139" s="29">
        <v>667</v>
      </c>
      <c r="V139" s="29">
        <v>494</v>
      </c>
      <c r="W139" s="29">
        <v>0</v>
      </c>
      <c r="X139" s="29">
        <v>0</v>
      </c>
      <c r="Y139" s="29">
        <v>38326</v>
      </c>
      <c r="Z139" s="29">
        <v>164070</v>
      </c>
      <c r="AA139" s="29">
        <v>167590</v>
      </c>
      <c r="AB139" s="29">
        <v>14294</v>
      </c>
      <c r="AC139" s="29">
        <v>4.4483755030000002E-2</v>
      </c>
      <c r="AD139" s="29">
        <v>9.8999999999999991E-3</v>
      </c>
      <c r="AE139" s="29">
        <v>95.139994549999997</v>
      </c>
      <c r="AF139" s="29">
        <v>887</v>
      </c>
      <c r="AG139" s="29">
        <v>93</v>
      </c>
      <c r="AH139" s="29">
        <v>0</v>
      </c>
      <c r="AI139" s="29">
        <v>4.1429999999999998</v>
      </c>
      <c r="AJ139" s="29">
        <v>9.1430000000000007</v>
      </c>
      <c r="AK139" s="29">
        <v>0</v>
      </c>
      <c r="AL139" s="29">
        <v>0</v>
      </c>
      <c r="AM139" s="29">
        <v>601</v>
      </c>
      <c r="AN139" s="29">
        <v>133</v>
      </c>
      <c r="AO139" s="29">
        <v>58</v>
      </c>
      <c r="AP139" s="29">
        <v>84</v>
      </c>
      <c r="AQ139" s="29">
        <v>0</v>
      </c>
      <c r="AR139" s="29">
        <v>311</v>
      </c>
      <c r="AS139" s="29">
        <v>454</v>
      </c>
      <c r="AT139" s="29">
        <v>9454</v>
      </c>
      <c r="AU139" s="29">
        <v>13098</v>
      </c>
      <c r="AV139" s="29">
        <v>667</v>
      </c>
      <c r="AW139" s="29">
        <v>11126</v>
      </c>
      <c r="AX139" s="29">
        <v>10759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4.59</v>
      </c>
      <c r="BO139" s="29">
        <v>2585.42</v>
      </c>
      <c r="BP139" s="29">
        <v>2585.42</v>
      </c>
      <c r="BQ139" s="29">
        <v>0</v>
      </c>
      <c r="BR139" s="29">
        <v>0</v>
      </c>
      <c r="BS139" s="29">
        <v>0</v>
      </c>
      <c r="BT139" s="29">
        <v>0</v>
      </c>
      <c r="BU139" s="29">
        <v>75.319999999999993</v>
      </c>
      <c r="BV139" s="29">
        <v>16.16</v>
      </c>
      <c r="BW139" s="29">
        <v>0</v>
      </c>
      <c r="BX139" s="29">
        <v>0</v>
      </c>
      <c r="BY139" s="29">
        <v>267.66999999999973</v>
      </c>
      <c r="BZ139" s="29">
        <v>335.99999999999994</v>
      </c>
      <c r="CA139" s="157">
        <v>99.129999999999939</v>
      </c>
      <c r="CB139" s="157">
        <v>504.53999999999991</v>
      </c>
      <c r="CC139" s="29">
        <v>0</v>
      </c>
      <c r="CD139" s="29">
        <v>504.53999999999991</v>
      </c>
      <c r="CE139" s="29">
        <v>3574</v>
      </c>
      <c r="CF139" s="29">
        <v>0</v>
      </c>
      <c r="CG139" s="29">
        <v>18978</v>
      </c>
      <c r="CH139" s="29">
        <v>18978</v>
      </c>
      <c r="CI139" s="29">
        <v>0.26</v>
      </c>
      <c r="CJ139" s="25">
        <v>0</v>
      </c>
      <c r="CK139" s="29">
        <v>243.78999999999979</v>
      </c>
      <c r="CL139" s="25">
        <v>0</v>
      </c>
      <c r="CM139" s="29">
        <v>359.62000000000006</v>
      </c>
      <c r="CN139" s="25">
        <v>0</v>
      </c>
      <c r="CO139" s="25">
        <v>0.26</v>
      </c>
      <c r="CP139" s="25">
        <v>0</v>
      </c>
      <c r="CQ139" s="25">
        <v>0</v>
      </c>
      <c r="CR139" s="25">
        <v>11126</v>
      </c>
      <c r="CS139" s="25">
        <v>0</v>
      </c>
      <c r="CT139" s="25">
        <v>10759</v>
      </c>
      <c r="CU139" s="25">
        <v>0</v>
      </c>
      <c r="CV139" s="25">
        <v>667</v>
      </c>
      <c r="CW139" s="25">
        <v>0</v>
      </c>
      <c r="CX139" s="33">
        <v>11126</v>
      </c>
      <c r="CY139" s="33">
        <v>10759</v>
      </c>
      <c r="CZ139" s="33">
        <v>0</v>
      </c>
      <c r="DA139" s="33">
        <v>667</v>
      </c>
      <c r="DB139" s="161">
        <v>0</v>
      </c>
      <c r="DC139" s="33">
        <v>0</v>
      </c>
      <c r="DD139" s="33">
        <v>0</v>
      </c>
      <c r="DE139" s="33">
        <v>0</v>
      </c>
      <c r="DF139" s="154">
        <v>243.78999999999985</v>
      </c>
      <c r="DG139" s="154">
        <v>359.61999999999978</v>
      </c>
      <c r="DH139" s="154">
        <v>0</v>
      </c>
      <c r="DI139" s="154">
        <v>0.26</v>
      </c>
      <c r="DJ139" s="154">
        <v>0</v>
      </c>
      <c r="DK139" s="154">
        <v>0</v>
      </c>
      <c r="DL139" s="154">
        <v>0</v>
      </c>
      <c r="DM139" s="154">
        <v>0</v>
      </c>
      <c r="DN139" s="25">
        <v>384280</v>
      </c>
      <c r="DO139" s="25">
        <v>0</v>
      </c>
      <c r="DP139" s="25">
        <v>0</v>
      </c>
      <c r="DQ139" s="25">
        <v>0</v>
      </c>
      <c r="DR139" s="25">
        <v>0</v>
      </c>
      <c r="DS139" s="25">
        <v>0</v>
      </c>
      <c r="ED139" s="156">
        <v>43907</v>
      </c>
      <c r="EE139" s="25">
        <v>243.78999999999985</v>
      </c>
      <c r="EF139" s="25">
        <v>359.61999999999978</v>
      </c>
      <c r="EG139" s="25">
        <v>0</v>
      </c>
      <c r="EH139" s="25">
        <v>0.26</v>
      </c>
    </row>
    <row r="140" spans="1:138" x14ac:dyDescent="0.25">
      <c r="A140" s="25" t="s">
        <v>66</v>
      </c>
      <c r="B140" s="25" t="s">
        <v>62</v>
      </c>
      <c r="C140" s="156">
        <v>43908</v>
      </c>
      <c r="D140" s="156">
        <v>43908</v>
      </c>
      <c r="E140" s="25" t="s">
        <v>126</v>
      </c>
      <c r="F140" s="25" t="s">
        <v>127</v>
      </c>
      <c r="G140" s="29">
        <v>9683.0399999999918</v>
      </c>
      <c r="H140" s="29">
        <v>787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4602</v>
      </c>
      <c r="O140" s="29">
        <v>120128</v>
      </c>
      <c r="P140" s="29">
        <v>120128</v>
      </c>
      <c r="Q140" s="29">
        <v>0</v>
      </c>
      <c r="R140" s="29">
        <v>0</v>
      </c>
      <c r="S140" s="29">
        <v>0</v>
      </c>
      <c r="T140" s="29">
        <v>0</v>
      </c>
      <c r="U140" s="29">
        <v>772</v>
      </c>
      <c r="V140" s="29">
        <v>524</v>
      </c>
      <c r="W140" s="29">
        <v>0</v>
      </c>
      <c r="X140" s="29">
        <v>0</v>
      </c>
      <c r="Y140" s="29">
        <v>32563</v>
      </c>
      <c r="Z140" s="29">
        <v>179250</v>
      </c>
      <c r="AA140" s="29">
        <v>161605</v>
      </c>
      <c r="AB140" s="29">
        <v>14336</v>
      </c>
      <c r="AC140" s="29">
        <v>4.4483755030000002E-2</v>
      </c>
      <c r="AD140" s="29">
        <v>9.8999999999999991E-3</v>
      </c>
      <c r="AE140" s="29">
        <v>95.139994549999997</v>
      </c>
      <c r="AF140" s="29">
        <v>1766</v>
      </c>
      <c r="AG140" s="29">
        <v>93</v>
      </c>
      <c r="AH140" s="29">
        <v>0</v>
      </c>
      <c r="AI140" s="29">
        <v>6</v>
      </c>
      <c r="AJ140" s="29">
        <v>6.2859999999999996</v>
      </c>
      <c r="AK140" s="29">
        <v>0</v>
      </c>
      <c r="AL140" s="29">
        <v>0</v>
      </c>
      <c r="AM140" s="29">
        <v>621</v>
      </c>
      <c r="AN140" s="29">
        <v>134</v>
      </c>
      <c r="AO140" s="29">
        <v>59</v>
      </c>
      <c r="AP140" s="29">
        <v>83</v>
      </c>
      <c r="AQ140" s="29">
        <v>585</v>
      </c>
      <c r="AR140" s="29">
        <v>110</v>
      </c>
      <c r="AS140" s="29">
        <v>636</v>
      </c>
      <c r="AT140" s="29">
        <v>10361</v>
      </c>
      <c r="AU140" s="29">
        <v>13488</v>
      </c>
      <c r="AV140" s="29">
        <v>678</v>
      </c>
      <c r="AW140" s="29">
        <v>11194</v>
      </c>
      <c r="AX140" s="29">
        <v>11977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24.38</v>
      </c>
      <c r="BO140" s="29">
        <v>1459.25</v>
      </c>
      <c r="BP140" s="29">
        <v>1459.25</v>
      </c>
      <c r="BQ140" s="29">
        <v>0</v>
      </c>
      <c r="BR140" s="29">
        <v>0</v>
      </c>
      <c r="BS140" s="29">
        <v>0</v>
      </c>
      <c r="BT140" s="29">
        <v>0</v>
      </c>
      <c r="BU140" s="29">
        <v>101.32</v>
      </c>
      <c r="BV140" s="29">
        <v>9.9700000000000006</v>
      </c>
      <c r="BW140" s="29">
        <v>0</v>
      </c>
      <c r="BX140" s="29">
        <v>0</v>
      </c>
      <c r="BY140" s="29">
        <v>275.97999999999985</v>
      </c>
      <c r="BZ140" s="29">
        <v>323.88999999999993</v>
      </c>
      <c r="CA140" s="157">
        <v>100.78999999999992</v>
      </c>
      <c r="CB140" s="157">
        <v>499.07999999999976</v>
      </c>
      <c r="CC140" s="29">
        <v>0</v>
      </c>
      <c r="CD140" s="29">
        <v>499.07999999999976</v>
      </c>
      <c r="CE140" s="29">
        <v>3863</v>
      </c>
      <c r="CF140" s="29">
        <v>0</v>
      </c>
      <c r="CG140" s="29">
        <v>19986</v>
      </c>
      <c r="CH140" s="29">
        <v>19986</v>
      </c>
      <c r="CI140" s="29">
        <v>0.17</v>
      </c>
      <c r="CJ140" s="25">
        <v>0</v>
      </c>
      <c r="CK140" s="29">
        <v>224.97999999999982</v>
      </c>
      <c r="CL140" s="25">
        <v>0</v>
      </c>
      <c r="CM140" s="29">
        <v>374.71999999999997</v>
      </c>
      <c r="CN140" s="25">
        <v>0</v>
      </c>
      <c r="CO140" s="25">
        <v>0.17</v>
      </c>
      <c r="CP140" s="25">
        <v>0</v>
      </c>
      <c r="CQ140" s="25">
        <v>0</v>
      </c>
      <c r="CR140" s="25">
        <v>11194</v>
      </c>
      <c r="CS140" s="25">
        <v>0</v>
      </c>
      <c r="CT140" s="25">
        <v>11977</v>
      </c>
      <c r="CU140" s="25">
        <v>0</v>
      </c>
      <c r="CV140" s="25">
        <v>678</v>
      </c>
      <c r="CW140" s="25">
        <v>0</v>
      </c>
      <c r="CX140" s="33">
        <v>11194</v>
      </c>
      <c r="CY140" s="33">
        <v>11977</v>
      </c>
      <c r="CZ140" s="33">
        <v>0</v>
      </c>
      <c r="DA140" s="33">
        <v>678</v>
      </c>
      <c r="DB140" s="161">
        <v>0</v>
      </c>
      <c r="DC140" s="33">
        <v>0</v>
      </c>
      <c r="DD140" s="33">
        <v>0</v>
      </c>
      <c r="DE140" s="33">
        <v>0</v>
      </c>
      <c r="DF140" s="154">
        <v>224.97999999999988</v>
      </c>
      <c r="DG140" s="154">
        <v>374.71999999999986</v>
      </c>
      <c r="DH140" s="154">
        <v>0</v>
      </c>
      <c r="DI140" s="154">
        <v>0.17</v>
      </c>
      <c r="DJ140" s="154">
        <v>0</v>
      </c>
      <c r="DK140" s="154">
        <v>0</v>
      </c>
      <c r="DL140" s="154">
        <v>0</v>
      </c>
      <c r="DM140" s="154">
        <v>0</v>
      </c>
      <c r="DN140" s="25">
        <v>387754</v>
      </c>
      <c r="DO140" s="25">
        <v>0</v>
      </c>
      <c r="DP140" s="25">
        <v>0</v>
      </c>
      <c r="DQ140" s="25">
        <v>0</v>
      </c>
      <c r="DR140" s="25">
        <v>0</v>
      </c>
      <c r="DS140" s="25">
        <v>0</v>
      </c>
      <c r="ED140" s="156">
        <v>43908</v>
      </c>
      <c r="EE140" s="25">
        <v>224.97999999999988</v>
      </c>
      <c r="EF140" s="25">
        <v>374.71999999999986</v>
      </c>
      <c r="EG140" s="25">
        <v>0</v>
      </c>
      <c r="EH140" s="25">
        <v>0.17</v>
      </c>
    </row>
    <row r="141" spans="1:138" x14ac:dyDescent="0.25">
      <c r="A141" s="25" t="s">
        <v>66</v>
      </c>
      <c r="B141" s="25" t="s">
        <v>62</v>
      </c>
      <c r="C141" s="156">
        <v>43909</v>
      </c>
      <c r="D141" s="156">
        <v>43909</v>
      </c>
      <c r="E141" s="25" t="s">
        <v>126</v>
      </c>
      <c r="F141" s="25" t="s">
        <v>127</v>
      </c>
      <c r="G141" s="29">
        <v>11252.949999999992</v>
      </c>
      <c r="H141" s="29">
        <v>768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18384</v>
      </c>
      <c r="O141" s="29">
        <v>102810</v>
      </c>
      <c r="P141" s="29">
        <v>102810</v>
      </c>
      <c r="Q141" s="29">
        <v>0</v>
      </c>
      <c r="R141" s="29">
        <v>0</v>
      </c>
      <c r="S141" s="29">
        <v>0</v>
      </c>
      <c r="T141" s="29">
        <v>0</v>
      </c>
      <c r="U141" s="29">
        <v>554</v>
      </c>
      <c r="V141" s="29">
        <v>549</v>
      </c>
      <c r="W141" s="29">
        <v>0</v>
      </c>
      <c r="X141" s="29">
        <v>0</v>
      </c>
      <c r="Y141" s="29">
        <v>33305</v>
      </c>
      <c r="Z141" s="29">
        <v>317539</v>
      </c>
      <c r="AA141" s="29">
        <v>123934</v>
      </c>
      <c r="AB141" s="29">
        <v>13469</v>
      </c>
      <c r="AC141" s="29">
        <v>4.4483755030000002E-2</v>
      </c>
      <c r="AD141" s="29">
        <v>9.8999999999999991E-3</v>
      </c>
      <c r="AE141" s="29">
        <v>95.139994549999997</v>
      </c>
      <c r="AF141" s="29">
        <v>2988</v>
      </c>
      <c r="AG141" s="29">
        <v>93</v>
      </c>
      <c r="AH141" s="29">
        <v>0</v>
      </c>
      <c r="AI141" s="29">
        <v>8</v>
      </c>
      <c r="AJ141" s="29">
        <v>3.8570000000000002</v>
      </c>
      <c r="AK141" s="29">
        <v>0</v>
      </c>
      <c r="AL141" s="29">
        <v>0</v>
      </c>
      <c r="AM141" s="29">
        <v>0</v>
      </c>
      <c r="AN141" s="29">
        <v>0</v>
      </c>
      <c r="AO141" s="29">
        <v>60</v>
      </c>
      <c r="AP141" s="29">
        <v>72</v>
      </c>
      <c r="AQ141" s="29">
        <v>0</v>
      </c>
      <c r="AR141" s="29">
        <v>0</v>
      </c>
      <c r="AS141" s="29">
        <v>0</v>
      </c>
      <c r="AT141" s="29">
        <v>12048</v>
      </c>
      <c r="AU141" s="29">
        <v>14887</v>
      </c>
      <c r="AV141" s="29">
        <v>900</v>
      </c>
      <c r="AW141" s="29">
        <v>11137</v>
      </c>
      <c r="AX141" s="29">
        <v>14898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82.35</v>
      </c>
      <c r="BO141" s="29">
        <v>1097.26</v>
      </c>
      <c r="BP141" s="29">
        <v>1097.26</v>
      </c>
      <c r="BQ141" s="29">
        <v>0</v>
      </c>
      <c r="BR141" s="29">
        <v>0</v>
      </c>
      <c r="BS141" s="29">
        <v>0</v>
      </c>
      <c r="BT141" s="29">
        <v>0</v>
      </c>
      <c r="BU141" s="29">
        <v>22.07</v>
      </c>
      <c r="BV141" s="29">
        <v>9.8800000000000008</v>
      </c>
      <c r="BW141" s="29">
        <v>0</v>
      </c>
      <c r="BX141" s="29">
        <v>0</v>
      </c>
      <c r="BY141" s="29">
        <v>311.82999999999981</v>
      </c>
      <c r="BZ141" s="29">
        <v>367.49999999999994</v>
      </c>
      <c r="CA141" s="157">
        <v>122.58999999999993</v>
      </c>
      <c r="CB141" s="157">
        <v>556.73999999999955</v>
      </c>
      <c r="CC141" s="29">
        <v>0</v>
      </c>
      <c r="CD141" s="29">
        <v>556.73999999999955</v>
      </c>
      <c r="CE141" s="29">
        <v>3951</v>
      </c>
      <c r="CF141" s="29">
        <v>0</v>
      </c>
      <c r="CG141" s="29">
        <v>22984</v>
      </c>
      <c r="CH141" s="29">
        <v>22984</v>
      </c>
      <c r="CI141" s="29">
        <v>0.18</v>
      </c>
      <c r="CJ141" s="25">
        <v>0</v>
      </c>
      <c r="CK141" s="29">
        <v>240.88999999999976</v>
      </c>
      <c r="CL141" s="25">
        <v>0</v>
      </c>
      <c r="CM141" s="29">
        <v>438.25999999999993</v>
      </c>
      <c r="CN141" s="25">
        <v>0</v>
      </c>
      <c r="CO141" s="25">
        <v>0.18</v>
      </c>
      <c r="CP141" s="25">
        <v>0</v>
      </c>
      <c r="CQ141" s="25">
        <v>0</v>
      </c>
      <c r="CR141" s="25">
        <v>11137</v>
      </c>
      <c r="CS141" s="25">
        <v>0</v>
      </c>
      <c r="CT141" s="25">
        <v>14898</v>
      </c>
      <c r="CU141" s="25">
        <v>0</v>
      </c>
      <c r="CV141" s="25">
        <v>900</v>
      </c>
      <c r="CW141" s="25">
        <v>0</v>
      </c>
      <c r="CX141" s="33">
        <v>11137</v>
      </c>
      <c r="CY141" s="33">
        <v>14898</v>
      </c>
      <c r="CZ141" s="33">
        <v>0</v>
      </c>
      <c r="DA141" s="33">
        <v>900</v>
      </c>
      <c r="DB141" s="161">
        <v>0</v>
      </c>
      <c r="DC141" s="33">
        <v>0</v>
      </c>
      <c r="DD141" s="33">
        <v>0</v>
      </c>
      <c r="DE141" s="33">
        <v>0</v>
      </c>
      <c r="DF141" s="154">
        <v>240.88999999999979</v>
      </c>
      <c r="DG141" s="154">
        <v>438.25999999999988</v>
      </c>
      <c r="DH141" s="154">
        <v>0</v>
      </c>
      <c r="DI141" s="154">
        <v>0.18000000000000002</v>
      </c>
      <c r="DJ141" s="154">
        <v>0</v>
      </c>
      <c r="DK141" s="154">
        <v>0</v>
      </c>
      <c r="DL141" s="154">
        <v>0</v>
      </c>
      <c r="DM141" s="154">
        <v>0</v>
      </c>
      <c r="DN141" s="25">
        <v>488247</v>
      </c>
      <c r="DO141" s="25">
        <v>0</v>
      </c>
      <c r="DP141" s="25">
        <v>0</v>
      </c>
      <c r="DQ141" s="25">
        <v>0</v>
      </c>
      <c r="DR141" s="25">
        <v>0</v>
      </c>
      <c r="DS141" s="25">
        <v>0</v>
      </c>
      <c r="ED141" s="156">
        <v>43909</v>
      </c>
      <c r="EE141" s="25">
        <v>240.88999999999979</v>
      </c>
      <c r="EF141" s="25">
        <v>438.25999999999988</v>
      </c>
      <c r="EG141" s="25">
        <v>0</v>
      </c>
      <c r="EH141" s="25">
        <v>0.18000000000000002</v>
      </c>
    </row>
    <row r="142" spans="1:138" x14ac:dyDescent="0.25">
      <c r="A142" s="25" t="s">
        <v>66</v>
      </c>
      <c r="B142" s="25" t="s">
        <v>62</v>
      </c>
      <c r="C142" s="156">
        <v>43910</v>
      </c>
      <c r="D142" s="156">
        <v>43910</v>
      </c>
      <c r="E142" s="25" t="s">
        <v>126</v>
      </c>
      <c r="F142" s="25" t="s">
        <v>127</v>
      </c>
      <c r="G142" s="29">
        <v>17136.029999999992</v>
      </c>
      <c r="H142" s="29">
        <v>963</v>
      </c>
      <c r="I142" s="29">
        <v>0</v>
      </c>
      <c r="J142" s="29">
        <v>0</v>
      </c>
      <c r="K142" s="29">
        <v>1</v>
      </c>
      <c r="L142" s="29">
        <v>0</v>
      </c>
      <c r="M142" s="29">
        <v>0</v>
      </c>
      <c r="N142" s="29">
        <v>42179</v>
      </c>
      <c r="O142" s="29">
        <v>225683</v>
      </c>
      <c r="P142" s="29">
        <v>225683</v>
      </c>
      <c r="Q142" s="29">
        <v>0</v>
      </c>
      <c r="R142" s="29">
        <v>0</v>
      </c>
      <c r="S142" s="29">
        <v>0</v>
      </c>
      <c r="T142" s="29">
        <v>0</v>
      </c>
      <c r="U142" s="29">
        <v>1464</v>
      </c>
      <c r="V142" s="29">
        <v>638</v>
      </c>
      <c r="W142" s="29">
        <v>0</v>
      </c>
      <c r="X142" s="29">
        <v>0</v>
      </c>
      <c r="Y142" s="29">
        <v>42783</v>
      </c>
      <c r="Z142" s="29">
        <v>218285</v>
      </c>
      <c r="AA142" s="29">
        <v>98193</v>
      </c>
      <c r="AB142" s="29">
        <v>13563</v>
      </c>
      <c r="AC142" s="29">
        <v>4.4483755030000002E-2</v>
      </c>
      <c r="AD142" s="29">
        <v>9.8999999999999991E-3</v>
      </c>
      <c r="AE142" s="29">
        <v>95.139994549999997</v>
      </c>
      <c r="AF142" s="29">
        <v>4835</v>
      </c>
      <c r="AG142" s="29">
        <v>93</v>
      </c>
      <c r="AH142" s="29">
        <v>0</v>
      </c>
      <c r="AI142" s="29">
        <v>9.8569999999999993</v>
      </c>
      <c r="AJ142" s="29">
        <v>3</v>
      </c>
      <c r="AK142" s="29">
        <v>0</v>
      </c>
      <c r="AL142" s="29">
        <v>0</v>
      </c>
      <c r="AM142" s="29">
        <v>487</v>
      </c>
      <c r="AN142" s="29">
        <v>102</v>
      </c>
      <c r="AO142" s="29">
        <v>57</v>
      </c>
      <c r="AP142" s="29">
        <v>65</v>
      </c>
      <c r="AQ142" s="29">
        <v>1029</v>
      </c>
      <c r="AR142" s="29">
        <v>200</v>
      </c>
      <c r="AS142" s="29">
        <v>614</v>
      </c>
      <c r="AT142" s="29">
        <v>14820</v>
      </c>
      <c r="AU142" s="29">
        <v>18570</v>
      </c>
      <c r="AV142" s="29">
        <v>882</v>
      </c>
      <c r="AW142" s="29">
        <v>12593</v>
      </c>
      <c r="AX142" s="29">
        <v>19915</v>
      </c>
      <c r="AY142" s="29">
        <v>1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194.86</v>
      </c>
      <c r="BO142" s="29">
        <v>973.39</v>
      </c>
      <c r="BP142" s="29">
        <v>973.39</v>
      </c>
      <c r="BQ142" s="29">
        <v>0</v>
      </c>
      <c r="BR142" s="29">
        <v>0</v>
      </c>
      <c r="BS142" s="29">
        <v>0</v>
      </c>
      <c r="BT142" s="29">
        <v>0</v>
      </c>
      <c r="BU142" s="29">
        <v>129.03</v>
      </c>
      <c r="BV142" s="29">
        <v>12.61</v>
      </c>
      <c r="BW142" s="29">
        <v>0</v>
      </c>
      <c r="BX142" s="29">
        <v>0</v>
      </c>
      <c r="BY142" s="29">
        <v>426.94999999999965</v>
      </c>
      <c r="BZ142" s="29">
        <v>464.63999999999982</v>
      </c>
      <c r="CA142" s="157">
        <v>201.01999999999984</v>
      </c>
      <c r="CB142" s="157">
        <v>690.56999999999982</v>
      </c>
      <c r="CC142" s="29">
        <v>0</v>
      </c>
      <c r="CD142" s="29">
        <v>690.56999999999982</v>
      </c>
      <c r="CE142" s="29">
        <v>6941</v>
      </c>
      <c r="CF142" s="29">
        <v>0</v>
      </c>
      <c r="CG142" s="29">
        <v>26449</v>
      </c>
      <c r="CH142" s="29">
        <v>26449</v>
      </c>
      <c r="CI142" s="29">
        <v>0.21999999999999997</v>
      </c>
      <c r="CJ142" s="25">
        <v>0</v>
      </c>
      <c r="CK142" s="29">
        <v>284.53999999999979</v>
      </c>
      <c r="CL142" s="25">
        <v>0</v>
      </c>
      <c r="CM142" s="29">
        <v>606.82999999999981</v>
      </c>
      <c r="CN142" s="25">
        <v>0</v>
      </c>
      <c r="CO142" s="25">
        <v>0.21999999999999997</v>
      </c>
      <c r="CP142" s="25">
        <v>0</v>
      </c>
      <c r="CQ142" s="25">
        <v>0</v>
      </c>
      <c r="CR142" s="25">
        <v>12593</v>
      </c>
      <c r="CS142" s="25">
        <v>0</v>
      </c>
      <c r="CT142" s="25">
        <v>19915</v>
      </c>
      <c r="CU142" s="25">
        <v>0</v>
      </c>
      <c r="CV142" s="25">
        <v>882</v>
      </c>
      <c r="CW142" s="25">
        <v>0</v>
      </c>
      <c r="CX142" s="33">
        <v>12593</v>
      </c>
      <c r="CY142" s="33">
        <v>19915</v>
      </c>
      <c r="CZ142" s="33">
        <v>0</v>
      </c>
      <c r="DA142" s="33">
        <v>882</v>
      </c>
      <c r="DB142" s="161">
        <v>0</v>
      </c>
      <c r="DC142" s="33">
        <v>0</v>
      </c>
      <c r="DD142" s="33">
        <v>0</v>
      </c>
      <c r="DE142" s="33">
        <v>0</v>
      </c>
      <c r="DF142" s="154">
        <v>284.53999999999985</v>
      </c>
      <c r="DG142" s="154">
        <v>606.8299999999997</v>
      </c>
      <c r="DH142" s="154">
        <v>0</v>
      </c>
      <c r="DI142" s="154">
        <v>0.21999999999999997</v>
      </c>
      <c r="DJ142" s="154">
        <v>0</v>
      </c>
      <c r="DK142" s="154">
        <v>0</v>
      </c>
      <c r="DL142" s="154">
        <v>0</v>
      </c>
      <c r="DM142" s="154">
        <v>0</v>
      </c>
      <c r="DN142" s="25">
        <v>372824</v>
      </c>
      <c r="DO142" s="25">
        <v>0</v>
      </c>
      <c r="DP142" s="25">
        <v>0</v>
      </c>
      <c r="DQ142" s="25">
        <v>0</v>
      </c>
      <c r="DR142" s="25">
        <v>0</v>
      </c>
      <c r="DS142" s="25">
        <v>0</v>
      </c>
      <c r="ED142" s="156">
        <v>43910</v>
      </c>
      <c r="EE142" s="25">
        <v>284.53999999999985</v>
      </c>
      <c r="EF142" s="25">
        <v>606.8299999999997</v>
      </c>
      <c r="EG142" s="25">
        <v>0</v>
      </c>
      <c r="EH142" s="25">
        <v>0.21999999999999997</v>
      </c>
    </row>
    <row r="143" spans="1:138" x14ac:dyDescent="0.25">
      <c r="A143" s="25" t="s">
        <v>66</v>
      </c>
      <c r="B143" s="25" t="s">
        <v>62</v>
      </c>
      <c r="C143" s="156">
        <v>43911</v>
      </c>
      <c r="D143" s="156">
        <v>43911</v>
      </c>
      <c r="E143" s="25" t="s">
        <v>126</v>
      </c>
      <c r="F143" s="25" t="s">
        <v>127</v>
      </c>
      <c r="G143" s="29">
        <v>12829.739999999983</v>
      </c>
      <c r="H143" s="29">
        <v>1030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13936</v>
      </c>
      <c r="O143" s="29">
        <v>302065</v>
      </c>
      <c r="P143" s="29">
        <v>302065</v>
      </c>
      <c r="Q143" s="29">
        <v>0</v>
      </c>
      <c r="R143" s="29">
        <v>0</v>
      </c>
      <c r="S143" s="29">
        <v>0</v>
      </c>
      <c r="T143" s="29">
        <v>0</v>
      </c>
      <c r="U143" s="29">
        <v>1543</v>
      </c>
      <c r="V143" s="29">
        <v>563</v>
      </c>
      <c r="W143" s="29">
        <v>0</v>
      </c>
      <c r="X143" s="29">
        <v>0</v>
      </c>
      <c r="Y143" s="29">
        <v>39557</v>
      </c>
      <c r="Z143" s="29">
        <v>264034</v>
      </c>
      <c r="AA143" s="29">
        <v>95859</v>
      </c>
      <c r="AB143" s="29">
        <v>13945</v>
      </c>
      <c r="AC143" s="29">
        <v>4.4483755030000002E-2</v>
      </c>
      <c r="AD143" s="29">
        <v>9.8999999999999991E-3</v>
      </c>
      <c r="AE143" s="29">
        <v>95.139994549999997</v>
      </c>
      <c r="AF143" s="29">
        <v>5374</v>
      </c>
      <c r="AG143" s="29">
        <v>93</v>
      </c>
      <c r="AH143" s="29">
        <v>0</v>
      </c>
      <c r="AI143" s="29">
        <v>11.143000000000001</v>
      </c>
      <c r="AJ143" s="29">
        <v>2.1429999999999998</v>
      </c>
      <c r="AK143" s="29">
        <v>0</v>
      </c>
      <c r="AL143" s="29">
        <v>0</v>
      </c>
      <c r="AM143" s="29">
        <v>599</v>
      </c>
      <c r="AN143" s="29">
        <v>137</v>
      </c>
      <c r="AO143" s="29">
        <v>55</v>
      </c>
      <c r="AP143" s="29">
        <v>62</v>
      </c>
      <c r="AQ143" s="29">
        <v>1150</v>
      </c>
      <c r="AR143" s="29">
        <v>220</v>
      </c>
      <c r="AS143" s="29">
        <v>482</v>
      </c>
      <c r="AT143" s="29">
        <v>18074</v>
      </c>
      <c r="AU143" s="29">
        <v>19662</v>
      </c>
      <c r="AV143" s="29">
        <v>1080</v>
      </c>
      <c r="AW143" s="29">
        <v>14733</v>
      </c>
      <c r="AX143" s="29">
        <v>21923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80.25</v>
      </c>
      <c r="BO143" s="29">
        <v>1710.74</v>
      </c>
      <c r="BP143" s="29">
        <v>1710.74</v>
      </c>
      <c r="BQ143" s="29">
        <v>0</v>
      </c>
      <c r="BR143" s="29">
        <v>0</v>
      </c>
      <c r="BS143" s="29">
        <v>0</v>
      </c>
      <c r="BT143" s="29">
        <v>0</v>
      </c>
      <c r="BU143" s="29">
        <v>126.49</v>
      </c>
      <c r="BV143" s="29">
        <v>10.39</v>
      </c>
      <c r="BW143" s="29">
        <v>0</v>
      </c>
      <c r="BX143" s="29">
        <v>0</v>
      </c>
      <c r="BY143" s="29">
        <v>466.95999999999947</v>
      </c>
      <c r="BZ143" s="29">
        <v>459.79999999999984</v>
      </c>
      <c r="CA143" s="157">
        <v>163.00999999999991</v>
      </c>
      <c r="CB143" s="157">
        <v>763.74999999999966</v>
      </c>
      <c r="CC143" s="29">
        <v>0</v>
      </c>
      <c r="CD143" s="29">
        <v>763.74999999999966</v>
      </c>
      <c r="CE143" s="29">
        <v>4369</v>
      </c>
      <c r="CF143" s="29">
        <v>0</v>
      </c>
      <c r="CG143" s="29">
        <v>33367</v>
      </c>
      <c r="CH143" s="29">
        <v>33367</v>
      </c>
      <c r="CI143" s="29">
        <v>0.22</v>
      </c>
      <c r="CJ143" s="25">
        <v>0</v>
      </c>
      <c r="CK143" s="29">
        <v>280.6099999999999</v>
      </c>
      <c r="CL143" s="25">
        <v>0</v>
      </c>
      <c r="CM143" s="29">
        <v>645.92999999999961</v>
      </c>
      <c r="CN143" s="25">
        <v>0</v>
      </c>
      <c r="CO143" s="25">
        <v>0.22</v>
      </c>
      <c r="CP143" s="25">
        <v>0</v>
      </c>
      <c r="CQ143" s="25">
        <v>0</v>
      </c>
      <c r="CR143" s="25">
        <v>14733</v>
      </c>
      <c r="CS143" s="25">
        <v>0</v>
      </c>
      <c r="CT143" s="25">
        <v>21923</v>
      </c>
      <c r="CU143" s="25">
        <v>0</v>
      </c>
      <c r="CV143" s="25">
        <v>1080</v>
      </c>
      <c r="CW143" s="25">
        <v>0</v>
      </c>
      <c r="CX143" s="33">
        <v>14733</v>
      </c>
      <c r="CY143" s="33">
        <v>21923</v>
      </c>
      <c r="CZ143" s="33">
        <v>0</v>
      </c>
      <c r="DA143" s="33">
        <v>1080</v>
      </c>
      <c r="DB143" s="161">
        <v>0</v>
      </c>
      <c r="DC143" s="33">
        <v>0</v>
      </c>
      <c r="DD143" s="33">
        <v>0</v>
      </c>
      <c r="DE143" s="33">
        <v>0</v>
      </c>
      <c r="DF143" s="154">
        <v>280.60999999999979</v>
      </c>
      <c r="DG143" s="154">
        <v>645.92999999999904</v>
      </c>
      <c r="DH143" s="154">
        <v>0</v>
      </c>
      <c r="DI143" s="154">
        <v>0.22000000000000003</v>
      </c>
      <c r="DJ143" s="154">
        <v>0</v>
      </c>
      <c r="DK143" s="154">
        <v>0</v>
      </c>
      <c r="DL143" s="154">
        <v>0</v>
      </c>
      <c r="DM143" s="154">
        <v>0</v>
      </c>
      <c r="DN143" s="25">
        <v>413395</v>
      </c>
      <c r="DO143" s="25">
        <v>0</v>
      </c>
      <c r="DP143" s="25">
        <v>0</v>
      </c>
      <c r="DQ143" s="25">
        <v>0</v>
      </c>
      <c r="DR143" s="25">
        <v>0</v>
      </c>
      <c r="DS143" s="25">
        <v>0</v>
      </c>
      <c r="ED143" s="156">
        <v>43911</v>
      </c>
      <c r="EE143" s="25">
        <v>280.60999999999979</v>
      </c>
      <c r="EF143" s="25">
        <v>645.92999999999904</v>
      </c>
      <c r="EG143" s="25">
        <v>0</v>
      </c>
      <c r="EH143" s="25">
        <v>0.22000000000000003</v>
      </c>
    </row>
    <row r="144" spans="1:138" x14ac:dyDescent="0.25">
      <c r="A144" s="25" t="s">
        <v>66</v>
      </c>
      <c r="B144" s="25" t="s">
        <v>62</v>
      </c>
      <c r="C144" s="156">
        <v>43912</v>
      </c>
      <c r="D144" s="156">
        <v>43912</v>
      </c>
      <c r="E144" s="25" t="s">
        <v>126</v>
      </c>
      <c r="F144" s="25" t="s">
        <v>127</v>
      </c>
      <c r="G144" s="29">
        <v>9539.5599999999886</v>
      </c>
      <c r="H144" s="29">
        <v>1027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15658</v>
      </c>
      <c r="O144" s="29">
        <v>165158</v>
      </c>
      <c r="P144" s="29">
        <v>165158</v>
      </c>
      <c r="Q144" s="29">
        <v>0</v>
      </c>
      <c r="R144" s="29">
        <v>0</v>
      </c>
      <c r="S144" s="29">
        <v>0</v>
      </c>
      <c r="T144" s="29">
        <v>0</v>
      </c>
      <c r="U144" s="29">
        <v>1737</v>
      </c>
      <c r="V144" s="29">
        <v>548</v>
      </c>
      <c r="W144" s="29">
        <v>0</v>
      </c>
      <c r="X144" s="29">
        <v>0</v>
      </c>
      <c r="Y144" s="29">
        <v>38739</v>
      </c>
      <c r="Z144" s="29">
        <v>240073</v>
      </c>
      <c r="AA144" s="29">
        <v>126265</v>
      </c>
      <c r="AB144" s="29">
        <v>13676</v>
      </c>
      <c r="AC144" s="29">
        <v>4.4483755030000002E-2</v>
      </c>
      <c r="AD144" s="29">
        <v>9.8999999999999991E-3</v>
      </c>
      <c r="AE144" s="29">
        <v>95.139994549999997</v>
      </c>
      <c r="AF144" s="29">
        <v>7123</v>
      </c>
      <c r="AG144" s="29">
        <v>84</v>
      </c>
      <c r="AH144" s="29">
        <v>0</v>
      </c>
      <c r="AI144" s="29">
        <v>12.286</v>
      </c>
      <c r="AJ144" s="29">
        <v>-0.28599999999999998</v>
      </c>
      <c r="AK144" s="29">
        <v>0</v>
      </c>
      <c r="AL144" s="29">
        <v>0</v>
      </c>
      <c r="AM144" s="29">
        <v>670</v>
      </c>
      <c r="AN144" s="29">
        <v>150</v>
      </c>
      <c r="AO144" s="29">
        <v>57</v>
      </c>
      <c r="AP144" s="29">
        <v>61</v>
      </c>
      <c r="AQ144" s="29">
        <v>1397</v>
      </c>
      <c r="AR144" s="29">
        <v>266</v>
      </c>
      <c r="AS144" s="29">
        <v>673</v>
      </c>
      <c r="AT144" s="29">
        <v>11764</v>
      </c>
      <c r="AU144" s="29">
        <v>11502</v>
      </c>
      <c r="AV144" s="29">
        <v>1203</v>
      </c>
      <c r="AW144" s="29">
        <v>9544</v>
      </c>
      <c r="AX144" s="29">
        <v>12519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65.06</v>
      </c>
      <c r="BO144" s="29">
        <v>1650.98</v>
      </c>
      <c r="BP144" s="29">
        <v>1650.98</v>
      </c>
      <c r="BQ144" s="29">
        <v>0</v>
      </c>
      <c r="BR144" s="29">
        <v>0</v>
      </c>
      <c r="BS144" s="29">
        <v>0</v>
      </c>
      <c r="BT144" s="29">
        <v>0</v>
      </c>
      <c r="BU144" s="29">
        <v>186.49</v>
      </c>
      <c r="BV144" s="29">
        <v>12.09</v>
      </c>
      <c r="BW144" s="29">
        <v>0</v>
      </c>
      <c r="BX144" s="29">
        <v>0</v>
      </c>
      <c r="BY144" s="29">
        <v>302.83000000000004</v>
      </c>
      <c r="BZ144" s="29">
        <v>283.94000000000005</v>
      </c>
      <c r="CA144" s="157">
        <v>104.08999999999993</v>
      </c>
      <c r="CB144" s="157">
        <v>482.67999999999995</v>
      </c>
      <c r="CC144" s="29">
        <v>0</v>
      </c>
      <c r="CD144" s="29">
        <v>482.67999999999995</v>
      </c>
      <c r="CE144" s="29">
        <v>2861</v>
      </c>
      <c r="CF144" s="29">
        <v>0</v>
      </c>
      <c r="CG144" s="29">
        <v>20405</v>
      </c>
      <c r="CH144" s="29">
        <v>20405</v>
      </c>
      <c r="CI144" s="29">
        <v>0.16999999999999998</v>
      </c>
      <c r="CJ144" s="25">
        <v>0</v>
      </c>
      <c r="CK144" s="29">
        <v>189.18000000000004</v>
      </c>
      <c r="CL144" s="25">
        <v>0</v>
      </c>
      <c r="CM144" s="29">
        <v>397.41999999999996</v>
      </c>
      <c r="CN144" s="25">
        <v>0</v>
      </c>
      <c r="CO144" s="25">
        <v>0.16999999999999998</v>
      </c>
      <c r="CP144" s="25">
        <v>0</v>
      </c>
      <c r="CQ144" s="25">
        <v>0</v>
      </c>
      <c r="CR144" s="25">
        <v>9544</v>
      </c>
      <c r="CS144" s="25">
        <v>0</v>
      </c>
      <c r="CT144" s="25">
        <v>12519</v>
      </c>
      <c r="CU144" s="25">
        <v>0</v>
      </c>
      <c r="CV144" s="25">
        <v>1203</v>
      </c>
      <c r="CW144" s="25">
        <v>0</v>
      </c>
      <c r="CX144" s="33">
        <v>9544</v>
      </c>
      <c r="CY144" s="33">
        <v>12519</v>
      </c>
      <c r="CZ144" s="33">
        <v>0</v>
      </c>
      <c r="DA144" s="33">
        <v>1203</v>
      </c>
      <c r="DB144" s="161">
        <v>0</v>
      </c>
      <c r="DC144" s="33">
        <v>0</v>
      </c>
      <c r="DD144" s="33">
        <v>0</v>
      </c>
      <c r="DE144" s="33">
        <v>0</v>
      </c>
      <c r="DF144" s="154">
        <v>189.17999999999998</v>
      </c>
      <c r="DG144" s="154">
        <v>397.41999999999973</v>
      </c>
      <c r="DH144" s="154">
        <v>0</v>
      </c>
      <c r="DI144" s="154">
        <v>0.16999999999999998</v>
      </c>
      <c r="DJ144" s="154">
        <v>0</v>
      </c>
      <c r="DK144" s="154">
        <v>0</v>
      </c>
      <c r="DL144" s="154">
        <v>0</v>
      </c>
      <c r="DM144" s="154">
        <v>0</v>
      </c>
      <c r="DN144" s="25">
        <v>418753</v>
      </c>
      <c r="DO144" s="25">
        <v>0</v>
      </c>
      <c r="DP144" s="25">
        <v>0</v>
      </c>
      <c r="DQ144" s="25">
        <v>0</v>
      </c>
      <c r="DR144" s="25">
        <v>0</v>
      </c>
      <c r="DS144" s="25">
        <v>0</v>
      </c>
      <c r="ED144" s="156">
        <v>43912</v>
      </c>
      <c r="EE144" s="25">
        <v>189.17999999999998</v>
      </c>
      <c r="EF144" s="25">
        <v>397.41999999999973</v>
      </c>
      <c r="EG144" s="25">
        <v>0</v>
      </c>
      <c r="EH144" s="25">
        <v>0.16999999999999998</v>
      </c>
    </row>
    <row r="145" spans="1:138" x14ac:dyDescent="0.25">
      <c r="A145" s="25" t="s">
        <v>66</v>
      </c>
      <c r="B145" s="25" t="s">
        <v>62</v>
      </c>
      <c r="C145" s="156">
        <v>43913</v>
      </c>
      <c r="D145" s="156">
        <v>43913</v>
      </c>
      <c r="E145" s="25" t="s">
        <v>126</v>
      </c>
      <c r="F145" s="25" t="s">
        <v>127</v>
      </c>
      <c r="G145" s="29">
        <v>8074.6999999999889</v>
      </c>
      <c r="H145" s="29">
        <v>955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5039</v>
      </c>
      <c r="O145" s="29">
        <v>59118</v>
      </c>
      <c r="P145" s="29">
        <v>59118</v>
      </c>
      <c r="Q145" s="29">
        <v>0</v>
      </c>
      <c r="R145" s="29">
        <v>0</v>
      </c>
      <c r="S145" s="29">
        <v>0</v>
      </c>
      <c r="T145" s="29">
        <v>0</v>
      </c>
      <c r="U145" s="29">
        <v>2032</v>
      </c>
      <c r="V145" s="29">
        <v>582</v>
      </c>
      <c r="W145" s="29">
        <v>0</v>
      </c>
      <c r="X145" s="29">
        <v>0</v>
      </c>
      <c r="Y145" s="29">
        <v>30683</v>
      </c>
      <c r="Z145" s="29">
        <v>153187</v>
      </c>
      <c r="AA145" s="29">
        <v>134628</v>
      </c>
      <c r="AB145" s="29">
        <v>13561</v>
      </c>
      <c r="AC145" s="29">
        <v>4.4483755030000002E-2</v>
      </c>
      <c r="AD145" s="29">
        <v>9.8999999999999991E-3</v>
      </c>
      <c r="AE145" s="29">
        <v>95.139994549999997</v>
      </c>
      <c r="AF145" s="29">
        <v>8459</v>
      </c>
      <c r="AG145" s="29">
        <v>84</v>
      </c>
      <c r="AH145" s="29">
        <v>0</v>
      </c>
      <c r="AI145" s="29">
        <v>13.571</v>
      </c>
      <c r="AJ145" s="29">
        <v>-3.4289999999999998</v>
      </c>
      <c r="AK145" s="29">
        <v>0</v>
      </c>
      <c r="AL145" s="29">
        <v>0</v>
      </c>
      <c r="AM145" s="29">
        <v>678</v>
      </c>
      <c r="AN145" s="29">
        <v>153</v>
      </c>
      <c r="AO145" s="29">
        <v>57</v>
      </c>
      <c r="AP145" s="29">
        <v>58</v>
      </c>
      <c r="AQ145" s="29">
        <v>1348</v>
      </c>
      <c r="AR145" s="29">
        <v>245</v>
      </c>
      <c r="AS145" s="29">
        <v>590</v>
      </c>
      <c r="AT145" s="29">
        <v>13082</v>
      </c>
      <c r="AU145" s="29">
        <v>12308</v>
      </c>
      <c r="AV145" s="29">
        <v>919</v>
      </c>
      <c r="AW145" s="29">
        <v>9466</v>
      </c>
      <c r="AX145" s="29">
        <v>15005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18.489999999999998</v>
      </c>
      <c r="BO145" s="29">
        <v>2082.41</v>
      </c>
      <c r="BP145" s="29">
        <v>2082.41</v>
      </c>
      <c r="BQ145" s="29">
        <v>0</v>
      </c>
      <c r="BR145" s="29">
        <v>0</v>
      </c>
      <c r="BS145" s="29">
        <v>0</v>
      </c>
      <c r="BT145" s="29">
        <v>0</v>
      </c>
      <c r="BU145" s="29">
        <v>172.15</v>
      </c>
      <c r="BV145" s="29">
        <v>9.18</v>
      </c>
      <c r="BW145" s="29">
        <v>0</v>
      </c>
      <c r="BX145" s="29">
        <v>0</v>
      </c>
      <c r="BY145" s="29">
        <v>329.60999999999979</v>
      </c>
      <c r="BZ145" s="29">
        <v>339.19</v>
      </c>
      <c r="CA145" s="157">
        <v>93.369999999999976</v>
      </c>
      <c r="CB145" s="157">
        <v>575.42999999999972</v>
      </c>
      <c r="CC145" s="29">
        <v>0</v>
      </c>
      <c r="CD145" s="29">
        <v>575.42999999999972</v>
      </c>
      <c r="CE145" s="29">
        <v>2964</v>
      </c>
      <c r="CF145" s="29">
        <v>0</v>
      </c>
      <c r="CG145" s="29">
        <v>22426</v>
      </c>
      <c r="CH145" s="29">
        <v>22426</v>
      </c>
      <c r="CI145" s="29">
        <v>0.12</v>
      </c>
      <c r="CJ145" s="25">
        <v>0</v>
      </c>
      <c r="CK145" s="29">
        <v>210.04999999999995</v>
      </c>
      <c r="CL145" s="25">
        <v>0</v>
      </c>
      <c r="CM145" s="29">
        <v>458.62999999999988</v>
      </c>
      <c r="CN145" s="25">
        <v>0</v>
      </c>
      <c r="CO145" s="25">
        <v>0.12</v>
      </c>
      <c r="CP145" s="25">
        <v>0</v>
      </c>
      <c r="CQ145" s="25">
        <v>0</v>
      </c>
      <c r="CR145" s="25">
        <v>9466</v>
      </c>
      <c r="CS145" s="25">
        <v>0</v>
      </c>
      <c r="CT145" s="25">
        <v>15005</v>
      </c>
      <c r="CU145" s="25">
        <v>0</v>
      </c>
      <c r="CV145" s="25">
        <v>919</v>
      </c>
      <c r="CW145" s="25">
        <v>0</v>
      </c>
      <c r="CX145" s="33">
        <v>9466</v>
      </c>
      <c r="CY145" s="33">
        <v>15005</v>
      </c>
      <c r="CZ145" s="33">
        <v>0</v>
      </c>
      <c r="DA145" s="33">
        <v>919</v>
      </c>
      <c r="DB145" s="161">
        <v>0</v>
      </c>
      <c r="DC145" s="33">
        <v>0</v>
      </c>
      <c r="DD145" s="33">
        <v>0</v>
      </c>
      <c r="DE145" s="33">
        <v>0</v>
      </c>
      <c r="DF145" s="154">
        <v>210.05</v>
      </c>
      <c r="DG145" s="154">
        <v>458.62999999999994</v>
      </c>
      <c r="DH145" s="154">
        <v>0</v>
      </c>
      <c r="DI145" s="154">
        <v>0.12000000000000001</v>
      </c>
      <c r="DJ145" s="154">
        <v>0</v>
      </c>
      <c r="DK145" s="154">
        <v>0</v>
      </c>
      <c r="DL145" s="154">
        <v>0</v>
      </c>
      <c r="DM145" s="154">
        <v>0</v>
      </c>
      <c r="DN145" s="25">
        <v>332059</v>
      </c>
      <c r="DO145" s="25">
        <v>0</v>
      </c>
      <c r="DP145" s="25">
        <v>0</v>
      </c>
      <c r="DQ145" s="25">
        <v>0</v>
      </c>
      <c r="DR145" s="25">
        <v>0</v>
      </c>
      <c r="DS145" s="25">
        <v>0</v>
      </c>
      <c r="ED145" s="156">
        <v>43913</v>
      </c>
      <c r="EE145" s="25">
        <v>210.05</v>
      </c>
      <c r="EF145" s="25">
        <v>458.62999999999994</v>
      </c>
      <c r="EG145" s="25">
        <v>0</v>
      </c>
      <c r="EH145" s="25">
        <v>0.12000000000000001</v>
      </c>
    </row>
    <row r="146" spans="1:138" x14ac:dyDescent="0.25">
      <c r="A146" s="25" t="s">
        <v>66</v>
      </c>
      <c r="B146" s="25" t="s">
        <v>62</v>
      </c>
      <c r="C146" s="156">
        <v>43914</v>
      </c>
      <c r="D146" s="156">
        <v>43914</v>
      </c>
      <c r="E146" s="25" t="s">
        <v>126</v>
      </c>
      <c r="F146" s="25" t="s">
        <v>127</v>
      </c>
      <c r="G146" s="29">
        <v>9124.0399999999918</v>
      </c>
      <c r="H146" s="29">
        <v>838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7438</v>
      </c>
      <c r="O146" s="29">
        <v>84278</v>
      </c>
      <c r="P146" s="29">
        <v>84278</v>
      </c>
      <c r="Q146" s="29">
        <v>0</v>
      </c>
      <c r="R146" s="29">
        <v>0</v>
      </c>
      <c r="S146" s="29">
        <v>0</v>
      </c>
      <c r="T146" s="29">
        <v>0</v>
      </c>
      <c r="U146" s="29">
        <v>1141</v>
      </c>
      <c r="V146" s="29">
        <v>537</v>
      </c>
      <c r="W146" s="29">
        <v>0</v>
      </c>
      <c r="X146" s="29">
        <v>0</v>
      </c>
      <c r="Y146" s="29">
        <v>28075</v>
      </c>
      <c r="Z146" s="29">
        <v>210144</v>
      </c>
      <c r="AA146" s="29">
        <v>113692</v>
      </c>
      <c r="AB146" s="29">
        <v>14714</v>
      </c>
      <c r="AC146" s="29">
        <v>4.4483755030000002E-2</v>
      </c>
      <c r="AD146" s="29">
        <v>9.8999999999999991E-3</v>
      </c>
      <c r="AE146" s="29">
        <v>95.139994549999997</v>
      </c>
      <c r="AF146" s="29">
        <v>11236</v>
      </c>
      <c r="AG146" s="29">
        <v>84</v>
      </c>
      <c r="AH146" s="29">
        <v>0</v>
      </c>
      <c r="AI146" s="29">
        <v>14.714</v>
      </c>
      <c r="AJ146" s="29">
        <v>-6</v>
      </c>
      <c r="AK146" s="29">
        <v>0</v>
      </c>
      <c r="AL146" s="29">
        <v>0</v>
      </c>
      <c r="AM146" s="29">
        <v>676</v>
      </c>
      <c r="AN146" s="29">
        <v>149</v>
      </c>
      <c r="AO146" s="29">
        <v>57</v>
      </c>
      <c r="AP146" s="29">
        <v>53</v>
      </c>
      <c r="AQ146" s="29">
        <v>849</v>
      </c>
      <c r="AR146" s="29">
        <v>163</v>
      </c>
      <c r="AS146" s="29">
        <v>700</v>
      </c>
      <c r="AT146" s="29">
        <v>12612</v>
      </c>
      <c r="AU146" s="29">
        <v>12572</v>
      </c>
      <c r="AV146" s="29">
        <v>878</v>
      </c>
      <c r="AW146" s="29">
        <v>8185</v>
      </c>
      <c r="AX146" s="29">
        <v>16121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61.06</v>
      </c>
      <c r="BO146" s="29">
        <v>1778.86</v>
      </c>
      <c r="BP146" s="29">
        <v>1778.86</v>
      </c>
      <c r="BQ146" s="29">
        <v>0</v>
      </c>
      <c r="BR146" s="29">
        <v>0</v>
      </c>
      <c r="BS146" s="29">
        <v>0</v>
      </c>
      <c r="BT146" s="29">
        <v>0</v>
      </c>
      <c r="BU146" s="29">
        <v>89.51</v>
      </c>
      <c r="BV146" s="29">
        <v>9.4</v>
      </c>
      <c r="BW146" s="29">
        <v>0</v>
      </c>
      <c r="BX146" s="29">
        <v>0</v>
      </c>
      <c r="BY146" s="29">
        <v>335.69999999999982</v>
      </c>
      <c r="BZ146" s="29">
        <v>329.40000000000009</v>
      </c>
      <c r="CA146" s="157">
        <v>80.189999999999941</v>
      </c>
      <c r="CB146" s="157">
        <v>584.90999999999985</v>
      </c>
      <c r="CC146" s="29">
        <v>0</v>
      </c>
      <c r="CD146" s="29">
        <v>584.90999999999985</v>
      </c>
      <c r="CE146" s="29">
        <v>2775</v>
      </c>
      <c r="CF146" s="29">
        <v>0</v>
      </c>
      <c r="CG146" s="29">
        <v>22409</v>
      </c>
      <c r="CH146" s="29">
        <v>22409</v>
      </c>
      <c r="CI146" s="29">
        <v>0.15000000000000002</v>
      </c>
      <c r="CJ146" s="25">
        <v>0</v>
      </c>
      <c r="CK146" s="29">
        <v>172.62</v>
      </c>
      <c r="CL146" s="25">
        <v>0</v>
      </c>
      <c r="CM146" s="29">
        <v>492.33</v>
      </c>
      <c r="CN146" s="25">
        <v>0</v>
      </c>
      <c r="CO146" s="25">
        <v>0.15000000000000002</v>
      </c>
      <c r="CP146" s="25">
        <v>0</v>
      </c>
      <c r="CQ146" s="25">
        <v>0</v>
      </c>
      <c r="CR146" s="25">
        <v>8185</v>
      </c>
      <c r="CS146" s="25">
        <v>0</v>
      </c>
      <c r="CT146" s="25">
        <v>16121</v>
      </c>
      <c r="CU146" s="25">
        <v>0</v>
      </c>
      <c r="CV146" s="25">
        <v>878</v>
      </c>
      <c r="CW146" s="25">
        <v>0</v>
      </c>
      <c r="CX146" s="33">
        <v>8185</v>
      </c>
      <c r="CY146" s="33">
        <v>16121</v>
      </c>
      <c r="CZ146" s="33">
        <v>0</v>
      </c>
      <c r="DA146" s="33">
        <v>878</v>
      </c>
      <c r="DB146" s="161">
        <v>0</v>
      </c>
      <c r="DC146" s="33">
        <v>0</v>
      </c>
      <c r="DD146" s="33">
        <v>0</v>
      </c>
      <c r="DE146" s="33">
        <v>0</v>
      </c>
      <c r="DF146" s="154">
        <v>172.61999999999998</v>
      </c>
      <c r="DG146" s="154">
        <v>492.3299999999997</v>
      </c>
      <c r="DH146" s="154">
        <v>0</v>
      </c>
      <c r="DI146" s="154">
        <v>0.15</v>
      </c>
      <c r="DJ146" s="154">
        <v>0</v>
      </c>
      <c r="DK146" s="154">
        <v>0</v>
      </c>
      <c r="DL146" s="154">
        <v>0</v>
      </c>
      <c r="DM146" s="154">
        <v>0</v>
      </c>
      <c r="DN146" s="25">
        <v>366625</v>
      </c>
      <c r="DO146" s="25">
        <v>0</v>
      </c>
      <c r="DP146" s="25">
        <v>0</v>
      </c>
      <c r="DQ146" s="25">
        <v>0</v>
      </c>
      <c r="DR146" s="25">
        <v>0</v>
      </c>
      <c r="DS146" s="25">
        <v>0</v>
      </c>
      <c r="ED146" s="156">
        <v>43914</v>
      </c>
      <c r="EE146" s="25">
        <v>172.61999999999998</v>
      </c>
      <c r="EF146" s="25">
        <v>492.3299999999997</v>
      </c>
      <c r="EG146" s="25">
        <v>0</v>
      </c>
      <c r="EH146" s="25">
        <v>0.15</v>
      </c>
    </row>
    <row r="147" spans="1:138" x14ac:dyDescent="0.25">
      <c r="A147" s="25" t="s">
        <v>66</v>
      </c>
      <c r="B147" s="25" t="s">
        <v>62</v>
      </c>
      <c r="C147" s="156">
        <v>43915</v>
      </c>
      <c r="D147" s="156">
        <v>43915</v>
      </c>
      <c r="E147" s="25" t="s">
        <v>126</v>
      </c>
      <c r="F147" s="25" t="s">
        <v>127</v>
      </c>
      <c r="G147" s="29">
        <v>7920.8799999999919</v>
      </c>
      <c r="H147" s="29">
        <v>830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1886</v>
      </c>
      <c r="O147" s="29">
        <v>45021</v>
      </c>
      <c r="P147" s="29">
        <v>45021</v>
      </c>
      <c r="Q147" s="29">
        <v>0</v>
      </c>
      <c r="R147" s="29">
        <v>0</v>
      </c>
      <c r="S147" s="29">
        <v>0</v>
      </c>
      <c r="T147" s="29">
        <v>0</v>
      </c>
      <c r="U147" s="29">
        <v>1139</v>
      </c>
      <c r="V147" s="29">
        <v>430</v>
      </c>
      <c r="W147" s="29">
        <v>0</v>
      </c>
      <c r="X147" s="29">
        <v>0</v>
      </c>
      <c r="Y147" s="29">
        <v>37752</v>
      </c>
      <c r="Z147" s="29">
        <v>229562</v>
      </c>
      <c r="AA147" s="29">
        <v>100169</v>
      </c>
      <c r="AB147" s="29">
        <v>14436</v>
      </c>
      <c r="AC147" s="29">
        <v>4.4483755030000002E-2</v>
      </c>
      <c r="AD147" s="29">
        <v>9.8999999999999991E-3</v>
      </c>
      <c r="AE147" s="29">
        <v>95.139994549999997</v>
      </c>
      <c r="AF147" s="29">
        <v>8789</v>
      </c>
      <c r="AG147" s="29">
        <v>84</v>
      </c>
      <c r="AH147" s="29">
        <v>0</v>
      </c>
      <c r="AI147" s="29">
        <v>15.571</v>
      </c>
      <c r="AJ147" s="29">
        <v>-7.8570000000000002</v>
      </c>
      <c r="AK147" s="29">
        <v>0</v>
      </c>
      <c r="AL147" s="29">
        <v>0</v>
      </c>
      <c r="AM147" s="29">
        <v>627</v>
      </c>
      <c r="AN147" s="29">
        <v>138</v>
      </c>
      <c r="AO147" s="29">
        <v>0</v>
      </c>
      <c r="AP147" s="29">
        <v>53</v>
      </c>
      <c r="AQ147" s="29">
        <v>1028</v>
      </c>
      <c r="AR147" s="29">
        <v>191</v>
      </c>
      <c r="AS147" s="29">
        <v>832</v>
      </c>
      <c r="AT147" s="29">
        <v>17680</v>
      </c>
      <c r="AU147" s="29">
        <v>16766</v>
      </c>
      <c r="AV147" s="29">
        <v>1013</v>
      </c>
      <c r="AW147" s="29">
        <v>10153</v>
      </c>
      <c r="AX147" s="29">
        <v>23280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12.85</v>
      </c>
      <c r="BO147" s="29">
        <v>1563.21</v>
      </c>
      <c r="BP147" s="29">
        <v>1563.21</v>
      </c>
      <c r="BQ147" s="29">
        <v>0</v>
      </c>
      <c r="BR147" s="29">
        <v>0</v>
      </c>
      <c r="BS147" s="29">
        <v>0</v>
      </c>
      <c r="BT147" s="29">
        <v>0</v>
      </c>
      <c r="BU147" s="29">
        <v>89.8</v>
      </c>
      <c r="BV147" s="29">
        <v>9.07</v>
      </c>
      <c r="BW147" s="29">
        <v>0</v>
      </c>
      <c r="BX147" s="29">
        <v>0</v>
      </c>
      <c r="BY147" s="29">
        <v>555.9899999999999</v>
      </c>
      <c r="BZ147" s="29">
        <v>519.2299999999999</v>
      </c>
      <c r="CA147" s="157">
        <v>208.09999999999988</v>
      </c>
      <c r="CB147" s="157">
        <v>867.11999999999978</v>
      </c>
      <c r="CC147" s="29">
        <v>0</v>
      </c>
      <c r="CD147" s="29">
        <v>867.11999999999978</v>
      </c>
      <c r="CE147" s="29">
        <v>6293</v>
      </c>
      <c r="CF147" s="29">
        <v>0</v>
      </c>
      <c r="CG147" s="29">
        <v>28153</v>
      </c>
      <c r="CH147" s="29">
        <v>28153</v>
      </c>
      <c r="CI147" s="29">
        <v>0.19000000000000003</v>
      </c>
      <c r="CJ147" s="25">
        <v>0</v>
      </c>
      <c r="CK147" s="29">
        <v>277.72999999999979</v>
      </c>
      <c r="CL147" s="25">
        <v>0</v>
      </c>
      <c r="CM147" s="29">
        <v>797.29999999999973</v>
      </c>
      <c r="CN147" s="25">
        <v>0</v>
      </c>
      <c r="CO147" s="25">
        <v>0.19000000000000003</v>
      </c>
      <c r="CP147" s="25">
        <v>0</v>
      </c>
      <c r="CQ147" s="25">
        <v>0</v>
      </c>
      <c r="CR147" s="25">
        <v>10153</v>
      </c>
      <c r="CS147" s="25">
        <v>0</v>
      </c>
      <c r="CT147" s="25">
        <v>23280</v>
      </c>
      <c r="CU147" s="25">
        <v>0</v>
      </c>
      <c r="CV147" s="25">
        <v>1013</v>
      </c>
      <c r="CW147" s="25">
        <v>0</v>
      </c>
      <c r="CX147" s="33">
        <v>10153</v>
      </c>
      <c r="CY147" s="33">
        <v>23280</v>
      </c>
      <c r="CZ147" s="33">
        <v>0</v>
      </c>
      <c r="DA147" s="33">
        <v>1013</v>
      </c>
      <c r="DB147" s="161">
        <v>0</v>
      </c>
      <c r="DC147" s="33">
        <v>0</v>
      </c>
      <c r="DD147" s="33">
        <v>0</v>
      </c>
      <c r="DE147" s="33">
        <v>0</v>
      </c>
      <c r="DF147" s="154">
        <v>277.72999999999985</v>
      </c>
      <c r="DG147" s="154">
        <v>797.29999999999961</v>
      </c>
      <c r="DH147" s="154">
        <v>0</v>
      </c>
      <c r="DI147" s="154">
        <v>0.19</v>
      </c>
      <c r="DJ147" s="154">
        <v>0</v>
      </c>
      <c r="DK147" s="154">
        <v>0</v>
      </c>
      <c r="DL147" s="154">
        <v>0</v>
      </c>
      <c r="DM147" s="154">
        <v>0</v>
      </c>
      <c r="DN147" s="25">
        <v>381919</v>
      </c>
      <c r="DO147" s="25">
        <v>0</v>
      </c>
      <c r="DP147" s="25">
        <v>0</v>
      </c>
      <c r="DQ147" s="25">
        <v>0</v>
      </c>
      <c r="DR147" s="25">
        <v>0</v>
      </c>
      <c r="DS147" s="25">
        <v>0</v>
      </c>
      <c r="ED147" s="156">
        <v>43915</v>
      </c>
      <c r="EE147" s="25">
        <v>277.72999999999985</v>
      </c>
      <c r="EF147" s="25">
        <v>797.29999999999961</v>
      </c>
      <c r="EG147" s="25">
        <v>0</v>
      </c>
      <c r="EH147" s="25">
        <v>0.19</v>
      </c>
    </row>
    <row r="148" spans="1:138" x14ac:dyDescent="0.25">
      <c r="A148" s="25" t="s">
        <v>66</v>
      </c>
      <c r="B148" s="25" t="s">
        <v>62</v>
      </c>
      <c r="C148" s="156">
        <v>43916</v>
      </c>
      <c r="D148" s="156">
        <v>43916</v>
      </c>
      <c r="E148" s="25" t="s">
        <v>126</v>
      </c>
      <c r="F148" s="25" t="s">
        <v>127</v>
      </c>
      <c r="G148" s="29">
        <v>11071.809999999989</v>
      </c>
      <c r="H148" s="29">
        <v>751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908</v>
      </c>
      <c r="O148" s="29">
        <v>46851</v>
      </c>
      <c r="P148" s="29">
        <v>46851</v>
      </c>
      <c r="Q148" s="29">
        <v>0</v>
      </c>
      <c r="R148" s="29">
        <v>0</v>
      </c>
      <c r="S148" s="29">
        <v>0</v>
      </c>
      <c r="T148" s="29">
        <v>0</v>
      </c>
      <c r="U148" s="29">
        <v>1353</v>
      </c>
      <c r="V148" s="29">
        <v>380</v>
      </c>
      <c r="W148" s="29">
        <v>0</v>
      </c>
      <c r="X148" s="29">
        <v>0</v>
      </c>
      <c r="Y148" s="29">
        <v>41751</v>
      </c>
      <c r="Z148" s="29">
        <v>312510</v>
      </c>
      <c r="AA148" s="29">
        <v>113938</v>
      </c>
      <c r="AB148" s="29">
        <v>13635</v>
      </c>
      <c r="AC148" s="29">
        <v>4.4483755030000002E-2</v>
      </c>
      <c r="AD148" s="29">
        <v>9.8999999999999991E-3</v>
      </c>
      <c r="AE148" s="29">
        <v>95.139994549999997</v>
      </c>
      <c r="AF148" s="29">
        <v>13963</v>
      </c>
      <c r="AG148" s="29">
        <v>84</v>
      </c>
      <c r="AH148" s="29">
        <v>0</v>
      </c>
      <c r="AI148" s="29">
        <v>16.286000000000001</v>
      </c>
      <c r="AJ148" s="29">
        <v>-7.7140000000000004</v>
      </c>
      <c r="AK148" s="29">
        <v>0</v>
      </c>
      <c r="AL148" s="29">
        <v>0</v>
      </c>
      <c r="AM148" s="29">
        <v>578</v>
      </c>
      <c r="AN148" s="29">
        <v>127</v>
      </c>
      <c r="AO148" s="29">
        <v>62</v>
      </c>
      <c r="AP148" s="29">
        <v>52</v>
      </c>
      <c r="AQ148" s="29">
        <v>1066</v>
      </c>
      <c r="AR148" s="29">
        <v>211</v>
      </c>
      <c r="AS148" s="29">
        <v>702</v>
      </c>
      <c r="AT148" s="29">
        <v>13592</v>
      </c>
      <c r="AU148" s="29">
        <v>15808</v>
      </c>
      <c r="AV148" s="29">
        <v>926</v>
      </c>
      <c r="AW148" s="29">
        <v>7975</v>
      </c>
      <c r="AX148" s="29">
        <v>20499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5.56</v>
      </c>
      <c r="BO148" s="29">
        <v>1210.71</v>
      </c>
      <c r="BP148" s="29">
        <v>1210.71</v>
      </c>
      <c r="BQ148" s="29">
        <v>0</v>
      </c>
      <c r="BR148" s="29">
        <v>0</v>
      </c>
      <c r="BS148" s="29">
        <v>0</v>
      </c>
      <c r="BT148" s="29">
        <v>0</v>
      </c>
      <c r="BU148" s="29">
        <v>96.5</v>
      </c>
      <c r="BV148" s="29">
        <v>6.57</v>
      </c>
      <c r="BW148" s="29">
        <v>0</v>
      </c>
      <c r="BX148" s="29">
        <v>0</v>
      </c>
      <c r="BY148" s="29">
        <v>466.50999999999988</v>
      </c>
      <c r="BZ148" s="29">
        <v>472.61999999999989</v>
      </c>
      <c r="CA148" s="157">
        <v>151.74999999999983</v>
      </c>
      <c r="CB148" s="157">
        <v>787.37999999999977</v>
      </c>
      <c r="CC148" s="29">
        <v>0</v>
      </c>
      <c r="CD148" s="29">
        <v>787.37999999999977</v>
      </c>
      <c r="CE148" s="29">
        <v>4613</v>
      </c>
      <c r="CF148" s="29">
        <v>0</v>
      </c>
      <c r="CG148" s="29">
        <v>24787</v>
      </c>
      <c r="CH148" s="29">
        <v>24787</v>
      </c>
      <c r="CI148" s="29">
        <v>0.16</v>
      </c>
      <c r="CJ148" s="25">
        <v>0</v>
      </c>
      <c r="CK148" s="29">
        <v>220.70999999999987</v>
      </c>
      <c r="CL148" s="25">
        <v>0</v>
      </c>
      <c r="CM148" s="29">
        <v>718.25999999999976</v>
      </c>
      <c r="CN148" s="25">
        <v>0</v>
      </c>
      <c r="CO148" s="25">
        <v>0.16</v>
      </c>
      <c r="CP148" s="25">
        <v>0</v>
      </c>
      <c r="CQ148" s="25">
        <v>0</v>
      </c>
      <c r="CR148" s="25">
        <v>7975</v>
      </c>
      <c r="CS148" s="25">
        <v>0</v>
      </c>
      <c r="CT148" s="25">
        <v>20499</v>
      </c>
      <c r="CU148" s="25">
        <v>0</v>
      </c>
      <c r="CV148" s="25">
        <v>926</v>
      </c>
      <c r="CW148" s="25">
        <v>0</v>
      </c>
      <c r="CX148" s="33">
        <v>7975</v>
      </c>
      <c r="CY148" s="33">
        <v>20499</v>
      </c>
      <c r="CZ148" s="33">
        <v>0</v>
      </c>
      <c r="DA148" s="33">
        <v>926</v>
      </c>
      <c r="DB148" s="161">
        <v>0</v>
      </c>
      <c r="DC148" s="33">
        <v>0</v>
      </c>
      <c r="DD148" s="33">
        <v>0</v>
      </c>
      <c r="DE148" s="33">
        <v>0</v>
      </c>
      <c r="DF148" s="154">
        <v>220.70999999999978</v>
      </c>
      <c r="DG148" s="154">
        <v>718.25999999999965</v>
      </c>
      <c r="DH148" s="154">
        <v>0</v>
      </c>
      <c r="DI148" s="154">
        <v>0.15999999999999998</v>
      </c>
      <c r="DJ148" s="154">
        <v>0</v>
      </c>
      <c r="DK148" s="154">
        <v>0</v>
      </c>
      <c r="DL148" s="154">
        <v>0</v>
      </c>
      <c r="DM148" s="154">
        <v>0</v>
      </c>
      <c r="DN148" s="25">
        <v>481834</v>
      </c>
      <c r="DO148" s="25">
        <v>0</v>
      </c>
      <c r="DP148" s="25">
        <v>0</v>
      </c>
      <c r="DQ148" s="25">
        <v>0</v>
      </c>
      <c r="DR148" s="25">
        <v>0</v>
      </c>
      <c r="DS148" s="25">
        <v>0</v>
      </c>
      <c r="ED148" s="156">
        <v>43916</v>
      </c>
      <c r="EE148" s="25">
        <v>220.70999999999978</v>
      </c>
      <c r="EF148" s="25">
        <v>718.25999999999965</v>
      </c>
      <c r="EG148" s="25">
        <v>0</v>
      </c>
      <c r="EH148" s="25">
        <v>0.15999999999999998</v>
      </c>
    </row>
    <row r="149" spans="1:138" x14ac:dyDescent="0.25">
      <c r="A149" s="25" t="s">
        <v>66</v>
      </c>
      <c r="B149" s="25" t="s">
        <v>62</v>
      </c>
      <c r="C149" s="156">
        <v>43917</v>
      </c>
      <c r="D149" s="156">
        <v>43917</v>
      </c>
      <c r="E149" s="25" t="s">
        <v>126</v>
      </c>
      <c r="F149" s="25" t="s">
        <v>127</v>
      </c>
      <c r="G149" s="29">
        <v>16215.109999999988</v>
      </c>
      <c r="H149" s="29">
        <v>1127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20875</v>
      </c>
      <c r="O149" s="29">
        <v>78738</v>
      </c>
      <c r="P149" s="29">
        <v>78738</v>
      </c>
      <c r="Q149" s="29">
        <v>0</v>
      </c>
      <c r="R149" s="29">
        <v>0</v>
      </c>
      <c r="S149" s="29">
        <v>0</v>
      </c>
      <c r="T149" s="29">
        <v>0</v>
      </c>
      <c r="U149" s="29">
        <v>1401</v>
      </c>
      <c r="V149" s="29">
        <v>525</v>
      </c>
      <c r="W149" s="29">
        <v>0</v>
      </c>
      <c r="X149" s="29">
        <v>0</v>
      </c>
      <c r="Y149" s="29">
        <v>45161</v>
      </c>
      <c r="Z149" s="29">
        <v>274232</v>
      </c>
      <c r="AA149" s="29">
        <v>170252</v>
      </c>
      <c r="AB149" s="29">
        <v>13975</v>
      </c>
      <c r="AC149" s="29">
        <v>4.4483755030000002E-2</v>
      </c>
      <c r="AD149" s="29">
        <v>9.8999999999999991E-3</v>
      </c>
      <c r="AE149" s="29">
        <v>95.139994549999997</v>
      </c>
      <c r="AF149" s="29">
        <v>16797</v>
      </c>
      <c r="AG149" s="29">
        <v>84</v>
      </c>
      <c r="AH149" s="29">
        <v>0</v>
      </c>
      <c r="AI149" s="29">
        <v>17</v>
      </c>
      <c r="AJ149" s="29">
        <v>-8.4290000000000003</v>
      </c>
      <c r="AK149" s="29">
        <v>0</v>
      </c>
      <c r="AL149" s="29">
        <v>0</v>
      </c>
      <c r="AM149" s="29">
        <v>511</v>
      </c>
      <c r="AN149" s="29">
        <v>113</v>
      </c>
      <c r="AO149" s="29">
        <v>65</v>
      </c>
      <c r="AP149" s="29">
        <v>56</v>
      </c>
      <c r="AQ149" s="29">
        <v>950</v>
      </c>
      <c r="AR149" s="29">
        <v>192</v>
      </c>
      <c r="AS149" s="29">
        <v>592</v>
      </c>
      <c r="AT149" s="29">
        <v>13198</v>
      </c>
      <c r="AU149" s="29">
        <v>13119</v>
      </c>
      <c r="AV149" s="29">
        <v>560</v>
      </c>
      <c r="AW149" s="29">
        <v>6082</v>
      </c>
      <c r="AX149" s="29">
        <v>19675</v>
      </c>
      <c r="AY149" s="29">
        <v>1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118</v>
      </c>
      <c r="BO149" s="29">
        <v>2390.7199999999998</v>
      </c>
      <c r="BP149" s="29">
        <v>2390.7199999999998</v>
      </c>
      <c r="BQ149" s="29">
        <v>0</v>
      </c>
      <c r="BR149" s="29">
        <v>0</v>
      </c>
      <c r="BS149" s="29">
        <v>0</v>
      </c>
      <c r="BT149" s="29">
        <v>0</v>
      </c>
      <c r="BU149" s="29">
        <v>72.02</v>
      </c>
      <c r="BV149" s="29">
        <v>14.38</v>
      </c>
      <c r="BW149" s="29">
        <v>0</v>
      </c>
      <c r="BX149" s="29">
        <v>0</v>
      </c>
      <c r="BY149" s="29">
        <v>455.20999999999992</v>
      </c>
      <c r="BZ149" s="29">
        <v>491.4599999999997</v>
      </c>
      <c r="CA149" s="157">
        <v>190.66999999999987</v>
      </c>
      <c r="CB149" s="157">
        <v>755.99999999999977</v>
      </c>
      <c r="CC149" s="29">
        <v>0</v>
      </c>
      <c r="CD149" s="29">
        <v>755.99999999999977</v>
      </c>
      <c r="CE149" s="29">
        <v>6329</v>
      </c>
      <c r="CF149" s="29">
        <v>0</v>
      </c>
      <c r="CG149" s="29">
        <v>19988</v>
      </c>
      <c r="CH149" s="29">
        <v>19988</v>
      </c>
      <c r="CI149" s="29">
        <v>0.19000000000000003</v>
      </c>
      <c r="CJ149" s="25">
        <v>0</v>
      </c>
      <c r="CK149" s="29">
        <v>194.47999999999985</v>
      </c>
      <c r="CL149" s="25">
        <v>0</v>
      </c>
      <c r="CM149" s="29">
        <v>751.99999999999989</v>
      </c>
      <c r="CN149" s="25">
        <v>0</v>
      </c>
      <c r="CO149" s="25">
        <v>0.19000000000000003</v>
      </c>
      <c r="CP149" s="25">
        <v>0</v>
      </c>
      <c r="CQ149" s="25">
        <v>0</v>
      </c>
      <c r="CR149" s="25">
        <v>6082</v>
      </c>
      <c r="CS149" s="25">
        <v>0</v>
      </c>
      <c r="CT149" s="25">
        <v>19675</v>
      </c>
      <c r="CU149" s="25">
        <v>0</v>
      </c>
      <c r="CV149" s="25">
        <v>560</v>
      </c>
      <c r="CW149" s="25">
        <v>0</v>
      </c>
      <c r="CX149" s="33">
        <v>6082</v>
      </c>
      <c r="CY149" s="33">
        <v>19675</v>
      </c>
      <c r="CZ149" s="33">
        <v>0</v>
      </c>
      <c r="DA149" s="33">
        <v>560</v>
      </c>
      <c r="DB149" s="161">
        <v>0</v>
      </c>
      <c r="DC149" s="33">
        <v>0</v>
      </c>
      <c r="DD149" s="33">
        <v>0</v>
      </c>
      <c r="DE149" s="33">
        <v>0</v>
      </c>
      <c r="DF149" s="154">
        <v>194.47999999999976</v>
      </c>
      <c r="DG149" s="154">
        <v>751.99999999999989</v>
      </c>
      <c r="DH149" s="154">
        <v>0</v>
      </c>
      <c r="DI149" s="154">
        <v>0.19000000000000003</v>
      </c>
      <c r="DJ149" s="154">
        <v>0</v>
      </c>
      <c r="DK149" s="154">
        <v>0</v>
      </c>
      <c r="DL149" s="154">
        <v>0</v>
      </c>
      <c r="DM149" s="154">
        <v>0</v>
      </c>
      <c r="DN149" s="25">
        <v>503620</v>
      </c>
      <c r="DO149" s="25">
        <v>0</v>
      </c>
      <c r="DP149" s="25">
        <v>0</v>
      </c>
      <c r="DQ149" s="25">
        <v>0</v>
      </c>
      <c r="DR149" s="25">
        <v>0</v>
      </c>
      <c r="DS149" s="25">
        <v>0</v>
      </c>
      <c r="ED149" s="156">
        <v>43917</v>
      </c>
      <c r="EE149" s="25">
        <v>194.47999999999976</v>
      </c>
      <c r="EF149" s="25">
        <v>751.99999999999989</v>
      </c>
      <c r="EG149" s="25">
        <v>0</v>
      </c>
      <c r="EH149" s="25">
        <v>0.19000000000000003</v>
      </c>
    </row>
    <row r="150" spans="1:138" x14ac:dyDescent="0.25">
      <c r="A150" s="25" t="s">
        <v>66</v>
      </c>
      <c r="B150" s="25" t="s">
        <v>62</v>
      </c>
      <c r="C150" s="156">
        <v>43918</v>
      </c>
      <c r="D150" s="156">
        <v>43918</v>
      </c>
      <c r="E150" s="25" t="s">
        <v>126</v>
      </c>
      <c r="F150" s="25" t="s">
        <v>127</v>
      </c>
      <c r="G150" s="29">
        <v>15085.15999999998</v>
      </c>
      <c r="H150" s="29">
        <v>1362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164484</v>
      </c>
      <c r="O150" s="29">
        <v>67637</v>
      </c>
      <c r="P150" s="29">
        <v>67637</v>
      </c>
      <c r="Q150" s="29">
        <v>0</v>
      </c>
      <c r="R150" s="29">
        <v>0</v>
      </c>
      <c r="S150" s="29">
        <v>0</v>
      </c>
      <c r="T150" s="29">
        <v>0</v>
      </c>
      <c r="U150" s="29">
        <v>897</v>
      </c>
      <c r="V150" s="29">
        <v>478</v>
      </c>
      <c r="W150" s="29">
        <v>0</v>
      </c>
      <c r="X150" s="29">
        <v>0</v>
      </c>
      <c r="Y150" s="29">
        <v>41391</v>
      </c>
      <c r="Z150" s="29">
        <v>270576</v>
      </c>
      <c r="AA150" s="29">
        <v>202585</v>
      </c>
      <c r="AB150" s="29">
        <v>14094</v>
      </c>
      <c r="AC150" s="29">
        <v>4.4483755030000002E-2</v>
      </c>
      <c r="AD150" s="29">
        <v>9.8999999999999991E-3</v>
      </c>
      <c r="AE150" s="29">
        <v>95.139994549999997</v>
      </c>
      <c r="AF150" s="29">
        <v>18695</v>
      </c>
      <c r="AG150" s="29">
        <v>84</v>
      </c>
      <c r="AH150" s="29">
        <v>0</v>
      </c>
      <c r="AI150" s="29">
        <v>17.428999999999998</v>
      </c>
      <c r="AJ150" s="29">
        <v>-11.571</v>
      </c>
      <c r="AK150" s="29">
        <v>0</v>
      </c>
      <c r="AL150" s="29">
        <v>0</v>
      </c>
      <c r="AM150" s="29">
        <v>0</v>
      </c>
      <c r="AN150" s="29">
        <v>0</v>
      </c>
      <c r="AO150" s="29">
        <v>70</v>
      </c>
      <c r="AP150" s="29">
        <v>58</v>
      </c>
      <c r="AQ150" s="29">
        <v>1091</v>
      </c>
      <c r="AR150" s="29">
        <v>209</v>
      </c>
      <c r="AS150" s="29">
        <v>309</v>
      </c>
      <c r="AT150" s="29">
        <v>10827</v>
      </c>
      <c r="AU150" s="29">
        <v>13220</v>
      </c>
      <c r="AV150" s="29">
        <v>523</v>
      </c>
      <c r="AW150" s="29">
        <v>5871</v>
      </c>
      <c r="AX150" s="29">
        <v>17653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1000.68</v>
      </c>
      <c r="BO150" s="29">
        <v>2286.04</v>
      </c>
      <c r="BP150" s="29">
        <v>2286.04</v>
      </c>
      <c r="BQ150" s="29">
        <v>0</v>
      </c>
      <c r="BR150" s="29">
        <v>0</v>
      </c>
      <c r="BS150" s="29">
        <v>0</v>
      </c>
      <c r="BT150" s="29">
        <v>0</v>
      </c>
      <c r="BU150" s="29">
        <v>94.71</v>
      </c>
      <c r="BV150" s="29">
        <v>14.16</v>
      </c>
      <c r="BW150" s="29">
        <v>0</v>
      </c>
      <c r="BX150" s="29">
        <v>0</v>
      </c>
      <c r="BY150" s="29">
        <v>345.14999999999975</v>
      </c>
      <c r="BZ150" s="29">
        <v>399.60999999999984</v>
      </c>
      <c r="CA150" s="157">
        <v>171.36999999999989</v>
      </c>
      <c r="CB150" s="157">
        <v>573.38999999999965</v>
      </c>
      <c r="CC150" s="29">
        <v>0</v>
      </c>
      <c r="CD150" s="29">
        <v>573.38999999999965</v>
      </c>
      <c r="CE150" s="29">
        <v>5509</v>
      </c>
      <c r="CF150" s="29">
        <v>0</v>
      </c>
      <c r="CG150" s="29">
        <v>18538</v>
      </c>
      <c r="CH150" s="29">
        <v>18538</v>
      </c>
      <c r="CI150" s="29">
        <v>0.13999999999999999</v>
      </c>
      <c r="CJ150" s="25">
        <v>0</v>
      </c>
      <c r="CK150" s="29">
        <v>143.17999999999986</v>
      </c>
      <c r="CL150" s="25">
        <v>0</v>
      </c>
      <c r="CM150" s="29">
        <v>601.4399999999996</v>
      </c>
      <c r="CN150" s="25">
        <v>0</v>
      </c>
      <c r="CO150" s="25">
        <v>0.13999999999999999</v>
      </c>
      <c r="CP150" s="25">
        <v>0</v>
      </c>
      <c r="CQ150" s="25">
        <v>0</v>
      </c>
      <c r="CR150" s="25">
        <v>5871</v>
      </c>
      <c r="CS150" s="25">
        <v>0</v>
      </c>
      <c r="CT150" s="25">
        <v>17653</v>
      </c>
      <c r="CU150" s="25">
        <v>0</v>
      </c>
      <c r="CV150" s="25">
        <v>523</v>
      </c>
      <c r="CW150" s="25">
        <v>0</v>
      </c>
      <c r="CX150" s="33">
        <v>5871</v>
      </c>
      <c r="CY150" s="33">
        <v>17653</v>
      </c>
      <c r="CZ150" s="33">
        <v>0</v>
      </c>
      <c r="DA150" s="33">
        <v>523</v>
      </c>
      <c r="DB150" s="161">
        <v>0</v>
      </c>
      <c r="DC150" s="33">
        <v>0</v>
      </c>
      <c r="DD150" s="33">
        <v>0</v>
      </c>
      <c r="DE150" s="33">
        <v>0</v>
      </c>
      <c r="DF150" s="154">
        <v>143.17999999999986</v>
      </c>
      <c r="DG150" s="154">
        <v>601.4399999999996</v>
      </c>
      <c r="DH150" s="154">
        <v>0</v>
      </c>
      <c r="DI150" s="154">
        <v>0.14000000000000001</v>
      </c>
      <c r="DJ150" s="154">
        <v>0</v>
      </c>
      <c r="DK150" s="154">
        <v>0</v>
      </c>
      <c r="DL150" s="154">
        <v>0</v>
      </c>
      <c r="DM150" s="154">
        <v>0</v>
      </c>
      <c r="DN150" s="25">
        <v>528646</v>
      </c>
      <c r="DO150" s="25">
        <v>0</v>
      </c>
      <c r="DP150" s="25">
        <v>0</v>
      </c>
      <c r="DQ150" s="25">
        <v>0</v>
      </c>
      <c r="DR150" s="25">
        <v>0</v>
      </c>
      <c r="DS150" s="25">
        <v>0</v>
      </c>
      <c r="ED150" s="156">
        <v>43918</v>
      </c>
      <c r="EE150" s="25">
        <v>143.17999999999986</v>
      </c>
      <c r="EF150" s="25">
        <v>601.4399999999996</v>
      </c>
      <c r="EG150" s="25">
        <v>0</v>
      </c>
      <c r="EH150" s="25">
        <v>0.14000000000000001</v>
      </c>
    </row>
    <row r="151" spans="1:138" x14ac:dyDescent="0.25">
      <c r="A151" s="25" t="s">
        <v>66</v>
      </c>
      <c r="B151" s="25" t="s">
        <v>62</v>
      </c>
      <c r="C151" s="156">
        <v>43919</v>
      </c>
      <c r="D151" s="156">
        <v>43919</v>
      </c>
      <c r="E151" s="25" t="s">
        <v>126</v>
      </c>
      <c r="F151" s="25" t="s">
        <v>127</v>
      </c>
      <c r="G151" s="29">
        <v>10344.379999999986</v>
      </c>
      <c r="H151" s="29">
        <v>1564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149059</v>
      </c>
      <c r="O151" s="29">
        <v>833820</v>
      </c>
      <c r="P151" s="29">
        <v>833820</v>
      </c>
      <c r="Q151" s="29">
        <v>0</v>
      </c>
      <c r="R151" s="29">
        <v>0</v>
      </c>
      <c r="S151" s="29">
        <v>0</v>
      </c>
      <c r="T151" s="29">
        <v>0</v>
      </c>
      <c r="U151" s="29">
        <v>1079</v>
      </c>
      <c r="V151" s="29">
        <v>472</v>
      </c>
      <c r="W151" s="29">
        <v>0</v>
      </c>
      <c r="X151" s="29">
        <v>0</v>
      </c>
      <c r="Y151" s="29">
        <v>43484</v>
      </c>
      <c r="Z151" s="29">
        <v>315570</v>
      </c>
      <c r="AA151" s="29">
        <v>248564</v>
      </c>
      <c r="AB151" s="29">
        <v>13710</v>
      </c>
      <c r="AC151" s="29">
        <v>4.4483755030000002E-2</v>
      </c>
      <c r="AD151" s="29">
        <v>9.8999999999999991E-3</v>
      </c>
      <c r="AE151" s="29">
        <v>95.139994549999997</v>
      </c>
      <c r="AF151" s="29">
        <v>19979</v>
      </c>
      <c r="AG151" s="29">
        <v>92</v>
      </c>
      <c r="AH151" s="29">
        <v>30</v>
      </c>
      <c r="AI151" s="29">
        <v>17.571000000000002</v>
      </c>
      <c r="AJ151" s="29">
        <v>-12.571</v>
      </c>
      <c r="AK151" s="29">
        <v>0</v>
      </c>
      <c r="AL151" s="29">
        <v>0</v>
      </c>
      <c r="AM151" s="29">
        <v>656</v>
      </c>
      <c r="AN151" s="29">
        <v>146</v>
      </c>
      <c r="AO151" s="29">
        <v>71</v>
      </c>
      <c r="AP151" s="29">
        <v>60</v>
      </c>
      <c r="AQ151" s="29">
        <v>1403</v>
      </c>
      <c r="AR151" s="29">
        <v>264</v>
      </c>
      <c r="AS151" s="29">
        <v>320</v>
      </c>
      <c r="AT151" s="29">
        <v>11794</v>
      </c>
      <c r="AU151" s="29">
        <v>14538</v>
      </c>
      <c r="AV151" s="29">
        <v>522</v>
      </c>
      <c r="AW151" s="29">
        <v>6119</v>
      </c>
      <c r="AX151" s="29">
        <v>19691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942.61</v>
      </c>
      <c r="BO151" s="29">
        <v>3399.29</v>
      </c>
      <c r="BP151" s="29">
        <v>3399.29</v>
      </c>
      <c r="BQ151" s="29">
        <v>0</v>
      </c>
      <c r="BR151" s="29">
        <v>0</v>
      </c>
      <c r="BS151" s="29">
        <v>0</v>
      </c>
      <c r="BT151" s="29">
        <v>0</v>
      </c>
      <c r="BU151" s="29">
        <v>151.03</v>
      </c>
      <c r="BV151" s="29">
        <v>15.24</v>
      </c>
      <c r="BW151" s="29">
        <v>0</v>
      </c>
      <c r="BX151" s="29">
        <v>0</v>
      </c>
      <c r="BY151" s="29">
        <v>361.78999999999974</v>
      </c>
      <c r="BZ151" s="29">
        <v>417.34999999999985</v>
      </c>
      <c r="CA151" s="157">
        <v>170.30999999999986</v>
      </c>
      <c r="CB151" s="157">
        <v>608.8299999999997</v>
      </c>
      <c r="CC151" s="29">
        <v>0</v>
      </c>
      <c r="CD151" s="29">
        <v>608.8299999999997</v>
      </c>
      <c r="CE151" s="29">
        <v>5154</v>
      </c>
      <c r="CF151" s="29">
        <v>0</v>
      </c>
      <c r="CG151" s="29">
        <v>21178</v>
      </c>
      <c r="CH151" s="29">
        <v>21178</v>
      </c>
      <c r="CI151" s="29">
        <v>0.12000000000000001</v>
      </c>
      <c r="CJ151" s="25">
        <v>0</v>
      </c>
      <c r="CK151" s="29">
        <v>157.08999999999995</v>
      </c>
      <c r="CL151" s="25">
        <v>0</v>
      </c>
      <c r="CM151" s="29">
        <v>621.92999999999961</v>
      </c>
      <c r="CN151" s="25">
        <v>0</v>
      </c>
      <c r="CO151" s="25">
        <v>0.12000000000000001</v>
      </c>
      <c r="CP151" s="25">
        <v>0</v>
      </c>
      <c r="CQ151" s="25">
        <v>0</v>
      </c>
      <c r="CR151" s="25">
        <v>6119</v>
      </c>
      <c r="CS151" s="25">
        <v>0</v>
      </c>
      <c r="CT151" s="25">
        <v>19691</v>
      </c>
      <c r="CU151" s="25">
        <v>0</v>
      </c>
      <c r="CV151" s="25">
        <v>522</v>
      </c>
      <c r="CW151" s="25">
        <v>0</v>
      </c>
      <c r="CX151" s="33">
        <v>6119</v>
      </c>
      <c r="CY151" s="33">
        <v>19691</v>
      </c>
      <c r="CZ151" s="33">
        <v>0</v>
      </c>
      <c r="DA151" s="33">
        <v>522</v>
      </c>
      <c r="DB151" s="161">
        <v>0</v>
      </c>
      <c r="DC151" s="33">
        <v>0</v>
      </c>
      <c r="DD151" s="33">
        <v>0</v>
      </c>
      <c r="DE151" s="33">
        <v>0</v>
      </c>
      <c r="DF151" s="154">
        <v>157.08999999999992</v>
      </c>
      <c r="DG151" s="154">
        <v>621.92999999999995</v>
      </c>
      <c r="DH151" s="154">
        <v>0</v>
      </c>
      <c r="DI151" s="154">
        <v>0.12000000000000001</v>
      </c>
      <c r="DJ151" s="154">
        <v>0</v>
      </c>
      <c r="DK151" s="154">
        <v>0</v>
      </c>
      <c r="DL151" s="154">
        <v>0</v>
      </c>
      <c r="DM151" s="154">
        <v>0</v>
      </c>
      <c r="DN151" s="25">
        <v>621328</v>
      </c>
      <c r="DO151" s="25">
        <v>0</v>
      </c>
      <c r="DP151" s="25">
        <v>0</v>
      </c>
      <c r="DQ151" s="25">
        <v>0</v>
      </c>
      <c r="DR151" s="25">
        <v>0</v>
      </c>
      <c r="DS151" s="25">
        <v>0</v>
      </c>
      <c r="ED151" s="156">
        <v>43919</v>
      </c>
      <c r="EE151" s="25">
        <v>157.08999999999992</v>
      </c>
      <c r="EF151" s="25">
        <v>621.92999999999995</v>
      </c>
      <c r="EG151" s="25">
        <v>0</v>
      </c>
      <c r="EH151" s="25">
        <v>0.12000000000000001</v>
      </c>
    </row>
    <row r="152" spans="1:138" x14ac:dyDescent="0.25">
      <c r="A152" s="25" t="s">
        <v>66</v>
      </c>
      <c r="B152" s="25" t="s">
        <v>62</v>
      </c>
      <c r="C152" s="156">
        <v>43920</v>
      </c>
      <c r="D152" s="156">
        <v>43920</v>
      </c>
      <c r="E152" s="25" t="s">
        <v>126</v>
      </c>
      <c r="F152" s="25" t="s">
        <v>127</v>
      </c>
      <c r="G152" s="29">
        <v>12078.339999999984</v>
      </c>
      <c r="H152" s="29">
        <v>1354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218484</v>
      </c>
      <c r="O152" s="29">
        <v>1184964</v>
      </c>
      <c r="P152" s="29">
        <v>1184964</v>
      </c>
      <c r="Q152" s="29">
        <v>0</v>
      </c>
      <c r="R152" s="29">
        <v>0</v>
      </c>
      <c r="S152" s="29">
        <v>0</v>
      </c>
      <c r="T152" s="29">
        <v>0</v>
      </c>
      <c r="U152" s="29">
        <v>1038</v>
      </c>
      <c r="V152" s="29">
        <v>609</v>
      </c>
      <c r="W152" s="29">
        <v>0</v>
      </c>
      <c r="X152" s="29">
        <v>0</v>
      </c>
      <c r="Y152" s="29">
        <v>49148</v>
      </c>
      <c r="Z152" s="29">
        <v>239825</v>
      </c>
      <c r="AA152" s="29">
        <v>286337</v>
      </c>
      <c r="AB152" s="29">
        <v>13245</v>
      </c>
      <c r="AC152" s="29">
        <v>4.4483755030000002E-2</v>
      </c>
      <c r="AD152" s="29">
        <v>9.8999999999999991E-3</v>
      </c>
      <c r="AE152" s="29">
        <v>95.139994549999997</v>
      </c>
      <c r="AF152" s="29">
        <v>18360</v>
      </c>
      <c r="AG152" s="29">
        <v>92</v>
      </c>
      <c r="AH152" s="29">
        <v>30</v>
      </c>
      <c r="AI152" s="29">
        <v>17.856999999999999</v>
      </c>
      <c r="AJ152" s="29">
        <v>-11.429</v>
      </c>
      <c r="AK152" s="29">
        <v>0</v>
      </c>
      <c r="AL152" s="29">
        <v>1</v>
      </c>
      <c r="AM152" s="29">
        <v>796</v>
      </c>
      <c r="AN152" s="29">
        <v>174</v>
      </c>
      <c r="AO152" s="29">
        <v>66</v>
      </c>
      <c r="AP152" s="29">
        <v>62</v>
      </c>
      <c r="AQ152" s="29">
        <v>1147</v>
      </c>
      <c r="AR152" s="29">
        <v>217</v>
      </c>
      <c r="AS152" s="29">
        <v>244</v>
      </c>
      <c r="AT152" s="29">
        <v>9836</v>
      </c>
      <c r="AU152" s="29">
        <v>14784</v>
      </c>
      <c r="AV152" s="29">
        <v>658</v>
      </c>
      <c r="AW152" s="29">
        <v>7111</v>
      </c>
      <c r="AX152" s="29">
        <v>16851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1371.6</v>
      </c>
      <c r="BO152" s="29">
        <v>4104.92</v>
      </c>
      <c r="BP152" s="29">
        <v>4104.92</v>
      </c>
      <c r="BQ152" s="29">
        <v>0</v>
      </c>
      <c r="BR152" s="29">
        <v>0</v>
      </c>
      <c r="BS152" s="29">
        <v>0</v>
      </c>
      <c r="BT152" s="29">
        <v>0</v>
      </c>
      <c r="BU152" s="29">
        <v>113.53</v>
      </c>
      <c r="BV152" s="29">
        <v>13.77</v>
      </c>
      <c r="BW152" s="29">
        <v>0</v>
      </c>
      <c r="BX152" s="29">
        <v>0</v>
      </c>
      <c r="BY152" s="29">
        <v>295.9199999999999</v>
      </c>
      <c r="BZ152" s="29">
        <v>389.27999999999992</v>
      </c>
      <c r="CA152" s="157">
        <v>117.98999999999994</v>
      </c>
      <c r="CB152" s="157">
        <v>567.20999999999981</v>
      </c>
      <c r="CC152" s="29">
        <v>0</v>
      </c>
      <c r="CD152" s="29">
        <v>567.20999999999981</v>
      </c>
      <c r="CE152" s="29">
        <v>3348</v>
      </c>
      <c r="CF152" s="29">
        <v>0</v>
      </c>
      <c r="CG152" s="29">
        <v>21272</v>
      </c>
      <c r="CH152" s="29">
        <v>21272</v>
      </c>
      <c r="CI152" s="29">
        <v>0.11</v>
      </c>
      <c r="CJ152" s="25">
        <v>0</v>
      </c>
      <c r="CK152" s="29">
        <v>179.16</v>
      </c>
      <c r="CL152" s="25">
        <v>0</v>
      </c>
      <c r="CM152" s="29">
        <v>505.92999999999989</v>
      </c>
      <c r="CN152" s="25">
        <v>0</v>
      </c>
      <c r="CO152" s="25">
        <v>0.11</v>
      </c>
      <c r="CP152" s="25">
        <v>0</v>
      </c>
      <c r="CQ152" s="25">
        <v>0</v>
      </c>
      <c r="CR152" s="25">
        <v>7111</v>
      </c>
      <c r="CS152" s="25">
        <v>0</v>
      </c>
      <c r="CT152" s="25">
        <v>16851</v>
      </c>
      <c r="CU152" s="25">
        <v>0</v>
      </c>
      <c r="CV152" s="25">
        <v>658</v>
      </c>
      <c r="CW152" s="25">
        <v>0</v>
      </c>
      <c r="CX152" s="33">
        <v>7111</v>
      </c>
      <c r="CY152" s="33">
        <v>16851</v>
      </c>
      <c r="CZ152" s="33">
        <v>0</v>
      </c>
      <c r="DA152" s="33">
        <v>658</v>
      </c>
      <c r="DB152" s="161">
        <v>0</v>
      </c>
      <c r="DC152" s="33">
        <v>0</v>
      </c>
      <c r="DD152" s="33">
        <v>0</v>
      </c>
      <c r="DE152" s="33">
        <v>0</v>
      </c>
      <c r="DF152" s="154">
        <v>179.15999999999997</v>
      </c>
      <c r="DG152" s="154">
        <v>505.92999999999972</v>
      </c>
      <c r="DH152" s="154">
        <v>0</v>
      </c>
      <c r="DI152" s="154">
        <v>0.11</v>
      </c>
      <c r="DJ152" s="154">
        <v>0</v>
      </c>
      <c r="DK152" s="154">
        <v>0</v>
      </c>
      <c r="DL152" s="154">
        <v>0</v>
      </c>
      <c r="DM152" s="154">
        <v>0</v>
      </c>
      <c r="DN152" s="25">
        <v>588555</v>
      </c>
      <c r="DO152" s="25">
        <v>0</v>
      </c>
      <c r="DP152" s="25">
        <v>0</v>
      </c>
      <c r="DQ152" s="25">
        <v>0</v>
      </c>
      <c r="DR152" s="25">
        <v>0</v>
      </c>
      <c r="DS152" s="25">
        <v>0</v>
      </c>
      <c r="ED152" s="156">
        <v>43920</v>
      </c>
      <c r="EE152" s="25">
        <v>179.15999999999997</v>
      </c>
      <c r="EF152" s="25">
        <v>505.92999999999972</v>
      </c>
      <c r="EG152" s="25">
        <v>0</v>
      </c>
      <c r="EH152" s="25">
        <v>0.11</v>
      </c>
    </row>
    <row r="153" spans="1:138" x14ac:dyDescent="0.25">
      <c r="A153" s="25" t="s">
        <v>66</v>
      </c>
      <c r="B153" s="25" t="s">
        <v>62</v>
      </c>
      <c r="C153" s="156">
        <v>43921</v>
      </c>
      <c r="D153" s="156">
        <v>43921</v>
      </c>
      <c r="E153" s="25" t="s">
        <v>126</v>
      </c>
      <c r="F153" s="25" t="s">
        <v>127</v>
      </c>
      <c r="G153" s="29">
        <v>13787.749999999989</v>
      </c>
      <c r="H153" s="29">
        <v>1474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76163</v>
      </c>
      <c r="O153" s="29">
        <v>752871</v>
      </c>
      <c r="P153" s="29">
        <v>752871</v>
      </c>
      <c r="Q153" s="29">
        <v>0</v>
      </c>
      <c r="R153" s="29">
        <v>0</v>
      </c>
      <c r="S153" s="29">
        <v>0</v>
      </c>
      <c r="T153" s="29">
        <v>0</v>
      </c>
      <c r="U153" s="29">
        <v>1035</v>
      </c>
      <c r="V153" s="29">
        <v>1012</v>
      </c>
      <c r="W153" s="29">
        <v>0</v>
      </c>
      <c r="X153" s="29">
        <v>0</v>
      </c>
      <c r="Y153" s="29">
        <v>41813</v>
      </c>
      <c r="Z153" s="29">
        <v>238459</v>
      </c>
      <c r="AA153" s="29">
        <v>287860</v>
      </c>
      <c r="AB153" s="29">
        <v>14427</v>
      </c>
      <c r="AC153" s="29">
        <v>4.4483755030000002E-2</v>
      </c>
      <c r="AD153" s="29">
        <v>9.8999999999999991E-3</v>
      </c>
      <c r="AE153" s="29">
        <v>95.139994549999997</v>
      </c>
      <c r="AF153" s="29">
        <v>21595</v>
      </c>
      <c r="AG153" s="29">
        <v>92</v>
      </c>
      <c r="AH153" s="29">
        <v>30</v>
      </c>
      <c r="AI153" s="29">
        <v>18</v>
      </c>
      <c r="AJ153" s="29">
        <v>-12.286</v>
      </c>
      <c r="AK153" s="29">
        <v>0</v>
      </c>
      <c r="AL153" s="29">
        <v>0</v>
      </c>
      <c r="AM153" s="29">
        <v>685</v>
      </c>
      <c r="AN153" s="29">
        <v>151</v>
      </c>
      <c r="AO153" s="29">
        <v>64</v>
      </c>
      <c r="AP153" s="29">
        <v>61</v>
      </c>
      <c r="AQ153" s="29">
        <v>652</v>
      </c>
      <c r="AR153" s="29">
        <v>125</v>
      </c>
      <c r="AS153" s="29">
        <v>256</v>
      </c>
      <c r="AT153" s="29">
        <v>9597</v>
      </c>
      <c r="AU153" s="29">
        <v>14686</v>
      </c>
      <c r="AV153" s="29">
        <v>706</v>
      </c>
      <c r="AW153" s="29">
        <v>6958</v>
      </c>
      <c r="AX153" s="29">
        <v>16619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471.1</v>
      </c>
      <c r="BO153" s="29">
        <v>3635.11</v>
      </c>
      <c r="BP153" s="29">
        <v>3635.11</v>
      </c>
      <c r="BQ153" s="29">
        <v>0</v>
      </c>
      <c r="BR153" s="29">
        <v>0</v>
      </c>
      <c r="BS153" s="29">
        <v>0</v>
      </c>
      <c r="BT153" s="29">
        <v>0</v>
      </c>
      <c r="BU153" s="29">
        <v>137.91999999999999</v>
      </c>
      <c r="BV153" s="29">
        <v>27.57</v>
      </c>
      <c r="BW153" s="29">
        <v>0</v>
      </c>
      <c r="BX153" s="29">
        <v>0</v>
      </c>
      <c r="BY153" s="29">
        <v>278.59999999999974</v>
      </c>
      <c r="BZ153" s="29">
        <v>431.48999999999995</v>
      </c>
      <c r="CA153" s="157">
        <v>120.90999999999991</v>
      </c>
      <c r="CB153" s="157">
        <v>589.17999999999984</v>
      </c>
      <c r="CC153" s="29">
        <v>0</v>
      </c>
      <c r="CD153" s="29">
        <v>589.17999999999984</v>
      </c>
      <c r="CE153" s="29">
        <v>4291</v>
      </c>
      <c r="CF153" s="29">
        <v>0</v>
      </c>
      <c r="CG153" s="29">
        <v>19992</v>
      </c>
      <c r="CH153" s="29">
        <v>19992</v>
      </c>
      <c r="CI153" s="29">
        <v>0.04</v>
      </c>
      <c r="CJ153" s="25">
        <v>0</v>
      </c>
      <c r="CK153" s="29">
        <v>186.98999999999984</v>
      </c>
      <c r="CL153" s="25">
        <v>0</v>
      </c>
      <c r="CM153" s="29">
        <v>523.0599999999996</v>
      </c>
      <c r="CN153" s="25">
        <v>0</v>
      </c>
      <c r="CO153" s="25">
        <v>0.04</v>
      </c>
      <c r="CP153" s="25">
        <v>0</v>
      </c>
      <c r="CQ153" s="25">
        <v>0</v>
      </c>
      <c r="CR153" s="25">
        <v>6958</v>
      </c>
      <c r="CS153" s="25">
        <v>0</v>
      </c>
      <c r="CT153" s="25">
        <v>16619</v>
      </c>
      <c r="CU153" s="25">
        <v>0</v>
      </c>
      <c r="CV153" s="25">
        <v>706</v>
      </c>
      <c r="CW153" s="25">
        <v>0</v>
      </c>
      <c r="CX153" s="33">
        <v>6958</v>
      </c>
      <c r="CY153" s="33">
        <v>16619</v>
      </c>
      <c r="CZ153" s="33">
        <v>0</v>
      </c>
      <c r="DA153" s="33">
        <v>706</v>
      </c>
      <c r="DB153" s="161">
        <v>0</v>
      </c>
      <c r="DC153" s="33">
        <v>0</v>
      </c>
      <c r="DD153" s="33">
        <v>0</v>
      </c>
      <c r="DE153" s="33">
        <v>0</v>
      </c>
      <c r="DF153" s="154">
        <v>186.98999999999987</v>
      </c>
      <c r="DG153" s="154">
        <v>523.0599999999996</v>
      </c>
      <c r="DH153" s="154">
        <v>0</v>
      </c>
      <c r="DI153" s="154">
        <v>0.04</v>
      </c>
      <c r="DJ153" s="154">
        <v>0</v>
      </c>
      <c r="DK153" s="154">
        <v>0</v>
      </c>
      <c r="DL153" s="154">
        <v>0</v>
      </c>
      <c r="DM153" s="154">
        <v>0</v>
      </c>
      <c r="DN153" s="25">
        <v>582559</v>
      </c>
      <c r="DO153" s="25">
        <v>0</v>
      </c>
      <c r="DP153" s="25">
        <v>0</v>
      </c>
      <c r="DQ153" s="25">
        <v>0</v>
      </c>
      <c r="DR153" s="25">
        <v>0</v>
      </c>
      <c r="DS153" s="25">
        <v>0</v>
      </c>
      <c r="ED153" s="156">
        <v>43921</v>
      </c>
      <c r="EE153" s="25">
        <v>186.98999999999987</v>
      </c>
      <c r="EF153" s="25">
        <v>523.0599999999996</v>
      </c>
      <c r="EG153" s="25">
        <v>0</v>
      </c>
      <c r="EH153" s="25">
        <v>0.04</v>
      </c>
    </row>
    <row r="154" spans="1:138" x14ac:dyDescent="0.25">
      <c r="A154" s="25" t="s">
        <v>66</v>
      </c>
      <c r="B154" s="25" t="s">
        <v>63</v>
      </c>
      <c r="C154" s="156">
        <v>43922</v>
      </c>
      <c r="D154" s="156">
        <v>43922</v>
      </c>
      <c r="E154" s="25" t="s">
        <v>126</v>
      </c>
      <c r="F154" s="25" t="s">
        <v>127</v>
      </c>
      <c r="G154" s="29">
        <v>13043.50999999998</v>
      </c>
      <c r="H154" s="29">
        <v>1478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141806</v>
      </c>
      <c r="O154" s="29">
        <v>714436</v>
      </c>
      <c r="P154" s="29">
        <v>714436</v>
      </c>
      <c r="Q154" s="29">
        <v>0</v>
      </c>
      <c r="R154" s="29">
        <v>0</v>
      </c>
      <c r="S154" s="29">
        <v>0</v>
      </c>
      <c r="T154" s="29">
        <v>0</v>
      </c>
      <c r="U154" s="29">
        <v>1212</v>
      </c>
      <c r="V154" s="29">
        <v>2109</v>
      </c>
      <c r="W154" s="29">
        <v>0</v>
      </c>
      <c r="X154" s="29">
        <v>0</v>
      </c>
      <c r="Y154" s="29">
        <v>44633</v>
      </c>
      <c r="Z154" s="29">
        <v>332532</v>
      </c>
      <c r="AA154" s="29">
        <v>244367</v>
      </c>
      <c r="AB154" s="29">
        <v>14951</v>
      </c>
      <c r="AC154" s="29">
        <v>0.1479855709</v>
      </c>
      <c r="AD154" s="29">
        <v>1.1000000000000001E-2</v>
      </c>
      <c r="AE154" s="29">
        <v>92.121432999999996</v>
      </c>
      <c r="AF154" s="29">
        <v>24998</v>
      </c>
      <c r="AG154" s="29">
        <v>92</v>
      </c>
      <c r="AH154" s="29">
        <v>30</v>
      </c>
      <c r="AI154" s="29">
        <v>18.143000000000001</v>
      </c>
      <c r="AJ154" s="29">
        <v>-12.286</v>
      </c>
      <c r="AK154" s="29">
        <v>0</v>
      </c>
      <c r="AL154" s="29">
        <v>0</v>
      </c>
      <c r="AM154" s="29">
        <v>0</v>
      </c>
      <c r="AN154" s="29">
        <v>0</v>
      </c>
      <c r="AO154" s="29">
        <v>58</v>
      </c>
      <c r="AP154" s="29">
        <v>57</v>
      </c>
      <c r="AQ154" s="29">
        <v>760</v>
      </c>
      <c r="AR154" s="29">
        <v>153</v>
      </c>
      <c r="AS154" s="29">
        <v>233</v>
      </c>
      <c r="AT154" s="29">
        <v>7409</v>
      </c>
      <c r="AU154" s="29">
        <v>13492</v>
      </c>
      <c r="AV154" s="29">
        <v>0</v>
      </c>
      <c r="AW154" s="29">
        <v>5383</v>
      </c>
      <c r="AX154" s="29">
        <v>15518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566.11</v>
      </c>
      <c r="BO154" s="29">
        <v>3893.28</v>
      </c>
      <c r="BP154" s="29">
        <v>3893.28</v>
      </c>
      <c r="BQ154" s="29">
        <v>0</v>
      </c>
      <c r="BR154" s="29">
        <v>0</v>
      </c>
      <c r="BS154" s="29">
        <v>0</v>
      </c>
      <c r="BT154" s="29">
        <v>0</v>
      </c>
      <c r="BU154" s="29">
        <v>57.36</v>
      </c>
      <c r="BV154" s="29">
        <v>56.14</v>
      </c>
      <c r="BW154" s="29">
        <v>0</v>
      </c>
      <c r="BX154" s="29">
        <v>0</v>
      </c>
      <c r="BY154" s="29">
        <v>239.56999999999917</v>
      </c>
      <c r="BZ154" s="29">
        <v>442.88255394410874</v>
      </c>
      <c r="CA154" s="157">
        <v>120.65999999999943</v>
      </c>
      <c r="CB154" s="157">
        <v>561.79255394410848</v>
      </c>
      <c r="CC154" s="29">
        <v>0</v>
      </c>
      <c r="CD154" s="29">
        <v>561.79255394410848</v>
      </c>
      <c r="CE154" s="29">
        <v>4008</v>
      </c>
      <c r="CF154" s="29">
        <v>0</v>
      </c>
      <c r="CG154" s="29">
        <v>16893</v>
      </c>
      <c r="CH154" s="29">
        <v>16893</v>
      </c>
      <c r="CI154" s="29">
        <v>0</v>
      </c>
      <c r="CJ154" s="25">
        <v>0</v>
      </c>
      <c r="CK154" s="29">
        <v>148.49999999999952</v>
      </c>
      <c r="CL154" s="25">
        <v>0</v>
      </c>
      <c r="CM154" s="29">
        <v>533.95255394410844</v>
      </c>
      <c r="CN154" s="25">
        <v>0</v>
      </c>
      <c r="CO154" s="25">
        <v>0</v>
      </c>
      <c r="CP154" s="25">
        <v>0</v>
      </c>
      <c r="CQ154" s="25">
        <v>0</v>
      </c>
      <c r="CR154" s="25">
        <v>5383</v>
      </c>
      <c r="CS154" s="25">
        <v>0</v>
      </c>
      <c r="CT154" s="25">
        <v>15518</v>
      </c>
      <c r="CU154" s="25">
        <v>0</v>
      </c>
      <c r="CV154" s="25">
        <v>0</v>
      </c>
      <c r="CW154" s="25">
        <v>0</v>
      </c>
      <c r="CX154" s="33">
        <v>5383</v>
      </c>
      <c r="CY154" s="33">
        <v>15518</v>
      </c>
      <c r="CZ154" s="33">
        <v>0</v>
      </c>
      <c r="DA154" s="33">
        <v>0</v>
      </c>
      <c r="DB154" s="161">
        <v>0</v>
      </c>
      <c r="DC154" s="33">
        <v>0</v>
      </c>
      <c r="DD154" s="33">
        <v>0</v>
      </c>
      <c r="DE154" s="33">
        <v>0</v>
      </c>
      <c r="DF154" s="154">
        <v>148.49999999999952</v>
      </c>
      <c r="DG154" s="154">
        <v>533.95255394410844</v>
      </c>
      <c r="DH154" s="154">
        <v>0</v>
      </c>
      <c r="DI154" s="154">
        <v>0</v>
      </c>
      <c r="DJ154" s="154">
        <v>0</v>
      </c>
      <c r="DK154" s="154">
        <v>0</v>
      </c>
      <c r="DL154" s="154">
        <v>0</v>
      </c>
      <c r="DM154" s="154">
        <v>0</v>
      </c>
      <c r="DN154" s="25">
        <v>636483</v>
      </c>
      <c r="DO154" s="25">
        <v>0</v>
      </c>
      <c r="DP154" s="25">
        <v>0</v>
      </c>
      <c r="DQ154" s="25">
        <v>0</v>
      </c>
      <c r="DR154" s="25">
        <v>0</v>
      </c>
      <c r="DS154" s="25">
        <v>0</v>
      </c>
      <c r="ED154" s="156">
        <v>43922</v>
      </c>
      <c r="EE154" s="25">
        <v>148.49999999999952</v>
      </c>
      <c r="EF154" s="25">
        <v>533.95255394410844</v>
      </c>
      <c r="EG154" s="25">
        <v>0</v>
      </c>
      <c r="EH154" s="25">
        <v>0</v>
      </c>
    </row>
    <row r="155" spans="1:138" x14ac:dyDescent="0.25">
      <c r="A155" s="25" t="s">
        <v>66</v>
      </c>
      <c r="B155" s="25" t="s">
        <v>63</v>
      </c>
      <c r="C155" s="156">
        <v>43923</v>
      </c>
      <c r="D155" s="156">
        <v>43923</v>
      </c>
      <c r="E155" s="25" t="s">
        <v>126</v>
      </c>
      <c r="F155" s="25" t="s">
        <v>127</v>
      </c>
      <c r="G155" s="29">
        <v>15269.319999999989</v>
      </c>
      <c r="H155" s="29">
        <v>1511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122584</v>
      </c>
      <c r="O155" s="29">
        <v>742895</v>
      </c>
      <c r="P155" s="29">
        <v>742895</v>
      </c>
      <c r="Q155" s="29">
        <v>0</v>
      </c>
      <c r="R155" s="29">
        <v>0</v>
      </c>
      <c r="S155" s="29">
        <v>0</v>
      </c>
      <c r="T155" s="29">
        <v>0</v>
      </c>
      <c r="U155" s="29">
        <v>1310</v>
      </c>
      <c r="V155" s="29">
        <v>1649</v>
      </c>
      <c r="W155" s="29">
        <v>0</v>
      </c>
      <c r="X155" s="29">
        <v>0</v>
      </c>
      <c r="Y155" s="29">
        <v>48440</v>
      </c>
      <c r="Z155" s="29">
        <v>285240</v>
      </c>
      <c r="AA155" s="29">
        <v>200862</v>
      </c>
      <c r="AB155" s="29">
        <v>14530</v>
      </c>
      <c r="AC155" s="29">
        <v>0.1479855709</v>
      </c>
      <c r="AD155" s="29">
        <v>1.1000000000000001E-2</v>
      </c>
      <c r="AE155" s="29">
        <v>92.121432999999996</v>
      </c>
      <c r="AF155" s="29">
        <v>27103</v>
      </c>
      <c r="AG155" s="29">
        <v>92</v>
      </c>
      <c r="AH155" s="29">
        <v>30</v>
      </c>
      <c r="AI155" s="29">
        <v>18.286000000000001</v>
      </c>
      <c r="AJ155" s="29">
        <v>-14</v>
      </c>
      <c r="AK155" s="29">
        <v>0</v>
      </c>
      <c r="AL155" s="29">
        <v>0</v>
      </c>
      <c r="AM155" s="29">
        <v>552</v>
      </c>
      <c r="AN155" s="29">
        <v>121</v>
      </c>
      <c r="AO155" s="29">
        <v>56</v>
      </c>
      <c r="AP155" s="29">
        <v>62</v>
      </c>
      <c r="AQ155" s="29">
        <v>1081</v>
      </c>
      <c r="AR155" s="29">
        <v>195</v>
      </c>
      <c r="AS155" s="29">
        <v>347</v>
      </c>
      <c r="AT155" s="29">
        <v>6736</v>
      </c>
      <c r="AU155" s="29">
        <v>11391</v>
      </c>
      <c r="AV155" s="29">
        <v>0</v>
      </c>
      <c r="AW155" s="29">
        <v>5391</v>
      </c>
      <c r="AX155" s="29">
        <v>12736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397.39</v>
      </c>
      <c r="BO155" s="29">
        <v>3809.82</v>
      </c>
      <c r="BP155" s="29">
        <v>3809.82</v>
      </c>
      <c r="BQ155" s="29">
        <v>0</v>
      </c>
      <c r="BR155" s="29">
        <v>0</v>
      </c>
      <c r="BS155" s="29">
        <v>0</v>
      </c>
      <c r="BT155" s="29">
        <v>0</v>
      </c>
      <c r="BU155" s="29">
        <v>115.33</v>
      </c>
      <c r="BV155" s="29">
        <v>37.36</v>
      </c>
      <c r="BW155" s="29">
        <v>0</v>
      </c>
      <c r="BX155" s="29">
        <v>0</v>
      </c>
      <c r="BY155" s="29">
        <v>223.46999999999909</v>
      </c>
      <c r="BZ155" s="29">
        <v>443.15999999999821</v>
      </c>
      <c r="CA155" s="157">
        <v>136.21999999999946</v>
      </c>
      <c r="CB155" s="157">
        <v>530.40999999999781</v>
      </c>
      <c r="CC155" s="29">
        <v>0</v>
      </c>
      <c r="CD155" s="29">
        <v>530.40999999999781</v>
      </c>
      <c r="CE155" s="29">
        <v>4333</v>
      </c>
      <c r="CF155" s="29">
        <v>0</v>
      </c>
      <c r="CG155" s="29">
        <v>13794</v>
      </c>
      <c r="CH155" s="29">
        <v>13794</v>
      </c>
      <c r="CI155" s="29">
        <v>0</v>
      </c>
      <c r="CJ155" s="25">
        <v>0</v>
      </c>
      <c r="CK155" s="29">
        <v>155.23999999999941</v>
      </c>
      <c r="CL155" s="25">
        <v>0</v>
      </c>
      <c r="CM155" s="29">
        <v>511.38999999999783</v>
      </c>
      <c r="CN155" s="25">
        <v>0</v>
      </c>
      <c r="CO155" s="25">
        <v>0</v>
      </c>
      <c r="CP155" s="25">
        <v>0</v>
      </c>
      <c r="CQ155" s="25">
        <v>0</v>
      </c>
      <c r="CR155" s="25">
        <v>5391</v>
      </c>
      <c r="CS155" s="25">
        <v>0</v>
      </c>
      <c r="CT155" s="25">
        <v>12736</v>
      </c>
      <c r="CU155" s="25">
        <v>0</v>
      </c>
      <c r="CV155" s="25">
        <v>0</v>
      </c>
      <c r="CW155" s="25">
        <v>0</v>
      </c>
      <c r="CX155" s="33">
        <v>5391</v>
      </c>
      <c r="CY155" s="33">
        <v>12736</v>
      </c>
      <c r="CZ155" s="33">
        <v>0</v>
      </c>
      <c r="DA155" s="33">
        <v>0</v>
      </c>
      <c r="DB155" s="161">
        <v>0</v>
      </c>
      <c r="DC155" s="33">
        <v>0</v>
      </c>
      <c r="DD155" s="33">
        <v>0</v>
      </c>
      <c r="DE155" s="33">
        <v>0</v>
      </c>
      <c r="DF155" s="154">
        <v>155.23999999999941</v>
      </c>
      <c r="DG155" s="154">
        <v>511.38999999999783</v>
      </c>
      <c r="DH155" s="154">
        <v>0</v>
      </c>
      <c r="DI155" s="154">
        <v>0</v>
      </c>
      <c r="DJ155" s="154">
        <v>0</v>
      </c>
      <c r="DK155" s="154">
        <v>0</v>
      </c>
      <c r="DL155" s="154">
        <v>0</v>
      </c>
      <c r="DM155" s="154">
        <v>0</v>
      </c>
      <c r="DN155" s="25">
        <v>549072</v>
      </c>
      <c r="DO155" s="25">
        <v>0</v>
      </c>
      <c r="DP155" s="25">
        <v>0</v>
      </c>
      <c r="DQ155" s="25">
        <v>0</v>
      </c>
      <c r="DR155" s="25">
        <v>0</v>
      </c>
      <c r="DS155" s="25">
        <v>0</v>
      </c>
      <c r="ED155" s="156">
        <v>43923</v>
      </c>
      <c r="EE155" s="25">
        <v>155.23999999999941</v>
      </c>
      <c r="EF155" s="25">
        <v>511.38999999999783</v>
      </c>
      <c r="EG155" s="25">
        <v>0</v>
      </c>
      <c r="EH155" s="25">
        <v>0</v>
      </c>
    </row>
    <row r="156" spans="1:138" x14ac:dyDescent="0.25">
      <c r="A156" s="25" t="s">
        <v>66</v>
      </c>
      <c r="B156" s="25" t="s">
        <v>63</v>
      </c>
      <c r="C156" s="156">
        <v>43924</v>
      </c>
      <c r="D156" s="156">
        <v>43924</v>
      </c>
      <c r="E156" s="25" t="s">
        <v>126</v>
      </c>
      <c r="F156" s="25" t="s">
        <v>127</v>
      </c>
      <c r="G156" s="29">
        <v>14707.149999999994</v>
      </c>
      <c r="H156" s="29">
        <v>1554</v>
      </c>
      <c r="I156" s="29">
        <v>0</v>
      </c>
      <c r="J156" s="29">
        <v>0</v>
      </c>
      <c r="K156" s="29">
        <v>1</v>
      </c>
      <c r="L156" s="29">
        <v>0</v>
      </c>
      <c r="M156" s="29">
        <v>0</v>
      </c>
      <c r="N156" s="29">
        <v>278628</v>
      </c>
      <c r="O156" s="29">
        <v>1006999</v>
      </c>
      <c r="P156" s="29">
        <v>1006999</v>
      </c>
      <c r="Q156" s="29">
        <v>0</v>
      </c>
      <c r="R156" s="29">
        <v>0</v>
      </c>
      <c r="S156" s="29">
        <v>0</v>
      </c>
      <c r="T156" s="29">
        <v>0</v>
      </c>
      <c r="U156" s="29">
        <v>1121</v>
      </c>
      <c r="V156" s="29">
        <v>901</v>
      </c>
      <c r="W156" s="29">
        <v>0</v>
      </c>
      <c r="X156" s="29">
        <v>0</v>
      </c>
      <c r="Y156" s="29">
        <v>54147</v>
      </c>
      <c r="Z156" s="29">
        <v>290082</v>
      </c>
      <c r="AA156" s="29">
        <v>118820</v>
      </c>
      <c r="AB156" s="29">
        <v>14773</v>
      </c>
      <c r="AC156" s="29">
        <v>0.1479855709</v>
      </c>
      <c r="AD156" s="29">
        <v>1.1000000000000001E-2</v>
      </c>
      <c r="AE156" s="29">
        <v>92.121432999999996</v>
      </c>
      <c r="AF156" s="29">
        <v>28819</v>
      </c>
      <c r="AG156" s="29">
        <v>92</v>
      </c>
      <c r="AH156" s="29">
        <v>30</v>
      </c>
      <c r="AI156" s="29">
        <v>18.428999999999998</v>
      </c>
      <c r="AJ156" s="29">
        <v>-16</v>
      </c>
      <c r="AK156" s="29">
        <v>0</v>
      </c>
      <c r="AL156" s="29">
        <v>0</v>
      </c>
      <c r="AM156" s="29">
        <v>621</v>
      </c>
      <c r="AN156" s="29">
        <v>135</v>
      </c>
      <c r="AO156" s="29">
        <v>58</v>
      </c>
      <c r="AP156" s="29">
        <v>66</v>
      </c>
      <c r="AQ156" s="29">
        <v>881</v>
      </c>
      <c r="AR156" s="29">
        <v>166</v>
      </c>
      <c r="AS156" s="29">
        <v>378</v>
      </c>
      <c r="AT156" s="29">
        <v>8906</v>
      </c>
      <c r="AU156" s="29">
        <v>11194</v>
      </c>
      <c r="AV156" s="29">
        <v>0</v>
      </c>
      <c r="AW156" s="29">
        <v>4876</v>
      </c>
      <c r="AX156" s="29">
        <v>15224</v>
      </c>
      <c r="AY156" s="29">
        <v>1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1</v>
      </c>
      <c r="BK156" s="29">
        <v>0</v>
      </c>
      <c r="BL156" s="29">
        <v>0</v>
      </c>
      <c r="BM156" s="29">
        <v>0</v>
      </c>
      <c r="BN156" s="29">
        <v>634.9</v>
      </c>
      <c r="BO156" s="29">
        <v>3904.28</v>
      </c>
      <c r="BP156" s="29">
        <v>3904.28</v>
      </c>
      <c r="BQ156" s="29">
        <v>0</v>
      </c>
      <c r="BR156" s="29">
        <v>0</v>
      </c>
      <c r="BS156" s="29">
        <v>0</v>
      </c>
      <c r="BT156" s="29">
        <v>0</v>
      </c>
      <c r="BU156" s="29">
        <v>107.12</v>
      </c>
      <c r="BV156" s="29">
        <v>28.02</v>
      </c>
      <c r="BW156" s="29">
        <v>0</v>
      </c>
      <c r="BX156" s="29">
        <v>0</v>
      </c>
      <c r="BY156" s="29">
        <v>302.96999999999866</v>
      </c>
      <c r="BZ156" s="29">
        <v>421.8699999999987</v>
      </c>
      <c r="CA156" s="157">
        <v>149.62999999999931</v>
      </c>
      <c r="CB156" s="157">
        <v>575.20999999999788</v>
      </c>
      <c r="CC156" s="29">
        <v>0</v>
      </c>
      <c r="CD156" s="29">
        <v>575.20999999999788</v>
      </c>
      <c r="CE156" s="29">
        <v>4515</v>
      </c>
      <c r="CF156" s="29">
        <v>0</v>
      </c>
      <c r="CG156" s="29">
        <v>15585</v>
      </c>
      <c r="CH156" s="29">
        <v>15585</v>
      </c>
      <c r="CI156" s="29">
        <v>0</v>
      </c>
      <c r="CJ156" s="25">
        <v>0</v>
      </c>
      <c r="CK156" s="29">
        <v>160.32999999999942</v>
      </c>
      <c r="CL156" s="25">
        <v>0</v>
      </c>
      <c r="CM156" s="29">
        <v>564.50999999999772</v>
      </c>
      <c r="CN156" s="25">
        <v>0</v>
      </c>
      <c r="CO156" s="25">
        <v>0</v>
      </c>
      <c r="CP156" s="25">
        <v>0</v>
      </c>
      <c r="CQ156" s="25">
        <v>0</v>
      </c>
      <c r="CR156" s="25">
        <v>4876</v>
      </c>
      <c r="CS156" s="25">
        <v>0</v>
      </c>
      <c r="CT156" s="25">
        <v>15224</v>
      </c>
      <c r="CU156" s="25">
        <v>0</v>
      </c>
      <c r="CV156" s="25">
        <v>0</v>
      </c>
      <c r="CW156" s="25">
        <v>0</v>
      </c>
      <c r="CX156" s="33">
        <v>4876</v>
      </c>
      <c r="CY156" s="33">
        <v>15224</v>
      </c>
      <c r="CZ156" s="33">
        <v>0</v>
      </c>
      <c r="DA156" s="33">
        <v>0</v>
      </c>
      <c r="DB156" s="161">
        <v>0</v>
      </c>
      <c r="DC156" s="33">
        <v>0</v>
      </c>
      <c r="DD156" s="33">
        <v>0</v>
      </c>
      <c r="DE156" s="33">
        <v>0</v>
      </c>
      <c r="DF156" s="154">
        <v>160.32999999999942</v>
      </c>
      <c r="DG156" s="154">
        <v>564.50999999999772</v>
      </c>
      <c r="DH156" s="154">
        <v>0</v>
      </c>
      <c r="DI156" s="154">
        <v>0</v>
      </c>
      <c r="DJ156" s="154">
        <v>0</v>
      </c>
      <c r="DK156" s="154">
        <v>0</v>
      </c>
      <c r="DL156" s="154">
        <v>0</v>
      </c>
      <c r="DM156" s="154">
        <v>0</v>
      </c>
      <c r="DN156" s="25">
        <v>477822</v>
      </c>
      <c r="DO156" s="25">
        <v>0</v>
      </c>
      <c r="DP156" s="25">
        <v>0</v>
      </c>
      <c r="DQ156" s="25">
        <v>0</v>
      </c>
      <c r="DR156" s="25">
        <v>0</v>
      </c>
      <c r="DS156" s="25">
        <v>0</v>
      </c>
      <c r="ED156" s="156">
        <v>43924</v>
      </c>
      <c r="EE156" s="25">
        <v>160.32999999999942</v>
      </c>
      <c r="EF156" s="25">
        <v>564.50999999999772</v>
      </c>
      <c r="EG156" s="25">
        <v>0</v>
      </c>
      <c r="EH156" s="25">
        <v>0</v>
      </c>
    </row>
    <row r="157" spans="1:138" x14ac:dyDescent="0.25">
      <c r="A157" s="25" t="s">
        <v>66</v>
      </c>
      <c r="B157" s="25" t="s">
        <v>63</v>
      </c>
      <c r="C157" s="156">
        <v>43925</v>
      </c>
      <c r="D157" s="156">
        <v>43925</v>
      </c>
      <c r="E157" s="25" t="s">
        <v>126</v>
      </c>
      <c r="F157" s="25" t="s">
        <v>127</v>
      </c>
      <c r="G157" s="29">
        <v>12823.43999999999</v>
      </c>
      <c r="H157" s="29">
        <v>1869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312770</v>
      </c>
      <c r="O157" s="29">
        <v>633875</v>
      </c>
      <c r="P157" s="29">
        <v>633875</v>
      </c>
      <c r="Q157" s="29">
        <v>0</v>
      </c>
      <c r="R157" s="29">
        <v>0</v>
      </c>
      <c r="S157" s="29">
        <v>0</v>
      </c>
      <c r="T157" s="29">
        <v>0</v>
      </c>
      <c r="U157" s="29">
        <v>846</v>
      </c>
      <c r="V157" s="29">
        <v>1138</v>
      </c>
      <c r="W157" s="29">
        <v>0</v>
      </c>
      <c r="X157" s="29">
        <v>0</v>
      </c>
      <c r="Y157" s="29">
        <v>48034</v>
      </c>
      <c r="Z157" s="29">
        <v>308618</v>
      </c>
      <c r="AA157" s="29">
        <v>88591</v>
      </c>
      <c r="AB157" s="29">
        <v>15301</v>
      </c>
      <c r="AC157" s="29">
        <v>0.1479855709</v>
      </c>
      <c r="AD157" s="29">
        <v>1.1000000000000001E-2</v>
      </c>
      <c r="AE157" s="29">
        <v>92.121432999999996</v>
      </c>
      <c r="AF157" s="29">
        <v>32425</v>
      </c>
      <c r="AG157" s="29">
        <v>92</v>
      </c>
      <c r="AH157" s="29">
        <v>30</v>
      </c>
      <c r="AI157" s="29">
        <v>18.428999999999998</v>
      </c>
      <c r="AJ157" s="29">
        <v>-15.856999999999999</v>
      </c>
      <c r="AK157" s="29">
        <v>0</v>
      </c>
      <c r="AL157" s="29">
        <v>0</v>
      </c>
      <c r="AM157" s="29">
        <v>494</v>
      </c>
      <c r="AN157" s="29">
        <v>102</v>
      </c>
      <c r="AO157" s="29">
        <v>56</v>
      </c>
      <c r="AP157" s="29">
        <v>71</v>
      </c>
      <c r="AQ157" s="29">
        <v>906</v>
      </c>
      <c r="AR157" s="29">
        <v>170</v>
      </c>
      <c r="AS157" s="29">
        <v>513</v>
      </c>
      <c r="AT157" s="29">
        <v>7492</v>
      </c>
      <c r="AU157" s="29">
        <v>10137</v>
      </c>
      <c r="AV157" s="29">
        <v>0</v>
      </c>
      <c r="AW157" s="29">
        <v>4876</v>
      </c>
      <c r="AX157" s="29">
        <v>12753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514.79</v>
      </c>
      <c r="BO157" s="29">
        <v>3095.04</v>
      </c>
      <c r="BP157" s="29">
        <v>3095.04</v>
      </c>
      <c r="BQ157" s="29">
        <v>0</v>
      </c>
      <c r="BR157" s="29">
        <v>0</v>
      </c>
      <c r="BS157" s="29">
        <v>0</v>
      </c>
      <c r="BT157" s="29">
        <v>0</v>
      </c>
      <c r="BU157" s="29">
        <v>119.54</v>
      </c>
      <c r="BV157" s="29">
        <v>50.38</v>
      </c>
      <c r="BW157" s="29">
        <v>0</v>
      </c>
      <c r="BX157" s="29">
        <v>0</v>
      </c>
      <c r="BY157" s="29">
        <v>269.68999999999932</v>
      </c>
      <c r="BZ157" s="29">
        <v>391.43999999999869</v>
      </c>
      <c r="CA157" s="157">
        <v>119.00999999999958</v>
      </c>
      <c r="CB157" s="157">
        <v>542.1199999999983</v>
      </c>
      <c r="CC157" s="29">
        <v>0</v>
      </c>
      <c r="CD157" s="29">
        <v>542.1199999999983</v>
      </c>
      <c r="CE157" s="29">
        <v>3673</v>
      </c>
      <c r="CF157" s="29">
        <v>0</v>
      </c>
      <c r="CG157" s="29">
        <v>13956</v>
      </c>
      <c r="CH157" s="29">
        <v>13956</v>
      </c>
      <c r="CI157" s="29">
        <v>0</v>
      </c>
      <c r="CJ157" s="25">
        <v>0</v>
      </c>
      <c r="CK157" s="29">
        <v>157.12999999999963</v>
      </c>
      <c r="CL157" s="25">
        <v>0</v>
      </c>
      <c r="CM157" s="29">
        <v>503.99999999999824</v>
      </c>
      <c r="CN157" s="25">
        <v>0</v>
      </c>
      <c r="CO157" s="25">
        <v>0</v>
      </c>
      <c r="CP157" s="25">
        <v>0</v>
      </c>
      <c r="CQ157" s="25">
        <v>0</v>
      </c>
      <c r="CR157" s="25">
        <v>4876</v>
      </c>
      <c r="CS157" s="25">
        <v>0</v>
      </c>
      <c r="CT157" s="25">
        <v>12753</v>
      </c>
      <c r="CU157" s="25">
        <v>0</v>
      </c>
      <c r="CV157" s="25">
        <v>0</v>
      </c>
      <c r="CW157" s="25">
        <v>0</v>
      </c>
      <c r="CX157" s="33">
        <v>4876</v>
      </c>
      <c r="CY157" s="33">
        <v>12753</v>
      </c>
      <c r="CZ157" s="33">
        <v>0</v>
      </c>
      <c r="DA157" s="33">
        <v>0</v>
      </c>
      <c r="DB157" s="161">
        <v>0</v>
      </c>
      <c r="DC157" s="33">
        <v>0</v>
      </c>
      <c r="DD157" s="33">
        <v>0</v>
      </c>
      <c r="DE157" s="33">
        <v>0</v>
      </c>
      <c r="DF157" s="154">
        <v>157.12999999999963</v>
      </c>
      <c r="DG157" s="154">
        <v>503.99999999999824</v>
      </c>
      <c r="DH157" s="154">
        <v>0</v>
      </c>
      <c r="DI157" s="154">
        <v>0</v>
      </c>
      <c r="DJ157" s="154">
        <v>0</v>
      </c>
      <c r="DK157" s="154">
        <v>0</v>
      </c>
      <c r="DL157" s="154">
        <v>0</v>
      </c>
      <c r="DM157" s="154">
        <v>0</v>
      </c>
      <c r="DN157" s="25">
        <v>460544</v>
      </c>
      <c r="DO157" s="25">
        <v>0</v>
      </c>
      <c r="DP157" s="25">
        <v>0</v>
      </c>
      <c r="DQ157" s="25">
        <v>0</v>
      </c>
      <c r="DR157" s="25">
        <v>0</v>
      </c>
      <c r="DS157" s="25">
        <v>0</v>
      </c>
      <c r="ED157" s="156">
        <v>43925</v>
      </c>
      <c r="EE157" s="25">
        <v>157.12999999999963</v>
      </c>
      <c r="EF157" s="25">
        <v>503.99999999999824</v>
      </c>
      <c r="EG157" s="25">
        <v>0</v>
      </c>
      <c r="EH157" s="25">
        <v>0</v>
      </c>
    </row>
    <row r="158" spans="1:138" x14ac:dyDescent="0.25">
      <c r="A158" s="25" t="s">
        <v>66</v>
      </c>
      <c r="B158" s="25" t="s">
        <v>63</v>
      </c>
      <c r="C158" s="156">
        <v>43926</v>
      </c>
      <c r="D158" s="156">
        <v>43926</v>
      </c>
      <c r="E158" s="25" t="s">
        <v>126</v>
      </c>
      <c r="F158" s="25" t="s">
        <v>127</v>
      </c>
      <c r="G158" s="29">
        <v>12296.259999999982</v>
      </c>
      <c r="H158" s="29">
        <v>1652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333987</v>
      </c>
      <c r="O158" s="29">
        <v>143829</v>
      </c>
      <c r="P158" s="29">
        <v>143829</v>
      </c>
      <c r="Q158" s="29">
        <v>0</v>
      </c>
      <c r="R158" s="29">
        <v>0</v>
      </c>
      <c r="S158" s="29">
        <v>0</v>
      </c>
      <c r="T158" s="29">
        <v>0</v>
      </c>
      <c r="U158" s="29">
        <v>853</v>
      </c>
      <c r="V158" s="29">
        <v>1335</v>
      </c>
      <c r="W158" s="29">
        <v>0</v>
      </c>
      <c r="X158" s="29">
        <v>0</v>
      </c>
      <c r="Y158" s="29">
        <v>47128</v>
      </c>
      <c r="Z158" s="29">
        <v>323275</v>
      </c>
      <c r="AA158" s="29">
        <v>116051</v>
      </c>
      <c r="AB158" s="29">
        <v>14616</v>
      </c>
      <c r="AC158" s="29">
        <v>0.1479855709</v>
      </c>
      <c r="AD158" s="29">
        <v>1.1000000000000001E-2</v>
      </c>
      <c r="AE158" s="29">
        <v>92.121432999999996</v>
      </c>
      <c r="AF158" s="29">
        <v>34272</v>
      </c>
      <c r="AG158" s="29">
        <v>96</v>
      </c>
      <c r="AH158" s="29">
        <v>0</v>
      </c>
      <c r="AI158" s="29">
        <v>18.571000000000002</v>
      </c>
      <c r="AJ158" s="29">
        <v>-16</v>
      </c>
      <c r="AK158" s="29">
        <v>0</v>
      </c>
      <c r="AL158" s="29">
        <v>0</v>
      </c>
      <c r="AM158" s="29">
        <v>738</v>
      </c>
      <c r="AN158" s="29">
        <v>165</v>
      </c>
      <c r="AO158" s="29">
        <v>57</v>
      </c>
      <c r="AP158" s="29">
        <v>71</v>
      </c>
      <c r="AQ158" s="29">
        <v>764</v>
      </c>
      <c r="AR158" s="29">
        <v>153</v>
      </c>
      <c r="AS158" s="29">
        <v>458</v>
      </c>
      <c r="AT158" s="29">
        <v>7260</v>
      </c>
      <c r="AU158" s="29">
        <v>9978</v>
      </c>
      <c r="AV158" s="29">
        <v>0</v>
      </c>
      <c r="AW158" s="29">
        <v>3921</v>
      </c>
      <c r="AX158" s="29">
        <v>13317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487</v>
      </c>
      <c r="BO158" s="29">
        <v>3104.99</v>
      </c>
      <c r="BP158" s="29">
        <v>3104.99</v>
      </c>
      <c r="BQ158" s="29">
        <v>0</v>
      </c>
      <c r="BR158" s="29">
        <v>0</v>
      </c>
      <c r="BS158" s="29">
        <v>0</v>
      </c>
      <c r="BT158" s="29">
        <v>0</v>
      </c>
      <c r="BU158" s="29">
        <v>102.18</v>
      </c>
      <c r="BV158" s="29">
        <v>39.06</v>
      </c>
      <c r="BW158" s="29">
        <v>0</v>
      </c>
      <c r="BX158" s="29">
        <v>0</v>
      </c>
      <c r="BY158" s="29">
        <v>254.44999999999931</v>
      </c>
      <c r="BZ158" s="29">
        <v>400.53836722367532</v>
      </c>
      <c r="CA158" s="157">
        <v>95.669999999999618</v>
      </c>
      <c r="CB158" s="157">
        <v>559.31836722367507</v>
      </c>
      <c r="CC158" s="29">
        <v>0</v>
      </c>
      <c r="CD158" s="29">
        <v>559.31836722367507</v>
      </c>
      <c r="CE158" s="29">
        <v>2635</v>
      </c>
      <c r="CF158" s="29">
        <v>0</v>
      </c>
      <c r="CG158" s="29">
        <v>14603</v>
      </c>
      <c r="CH158" s="29">
        <v>14603</v>
      </c>
      <c r="CI158" s="29">
        <v>0</v>
      </c>
      <c r="CJ158" s="25">
        <v>0</v>
      </c>
      <c r="CK158" s="29">
        <v>131.90999999999963</v>
      </c>
      <c r="CL158" s="25">
        <v>0</v>
      </c>
      <c r="CM158" s="29">
        <v>523.07836722367483</v>
      </c>
      <c r="CN158" s="25">
        <v>0</v>
      </c>
      <c r="CO158" s="25">
        <v>0</v>
      </c>
      <c r="CP158" s="25">
        <v>0</v>
      </c>
      <c r="CQ158" s="25">
        <v>0</v>
      </c>
      <c r="CR158" s="25">
        <v>3921</v>
      </c>
      <c r="CS158" s="25">
        <v>0</v>
      </c>
      <c r="CT158" s="25">
        <v>13317</v>
      </c>
      <c r="CU158" s="25">
        <v>0</v>
      </c>
      <c r="CV158" s="25">
        <v>0</v>
      </c>
      <c r="CW158" s="25">
        <v>0</v>
      </c>
      <c r="CX158" s="33">
        <v>3921</v>
      </c>
      <c r="CY158" s="33">
        <v>13317</v>
      </c>
      <c r="CZ158" s="33">
        <v>0</v>
      </c>
      <c r="DA158" s="33">
        <v>0</v>
      </c>
      <c r="DB158" s="161">
        <v>0</v>
      </c>
      <c r="DC158" s="33">
        <v>0</v>
      </c>
      <c r="DD158" s="33">
        <v>0</v>
      </c>
      <c r="DE158" s="33">
        <v>0</v>
      </c>
      <c r="DF158" s="154">
        <v>131.90999999999963</v>
      </c>
      <c r="DG158" s="154">
        <v>523.07836722367483</v>
      </c>
      <c r="DH158" s="154">
        <v>0</v>
      </c>
      <c r="DI158" s="154">
        <v>0</v>
      </c>
      <c r="DJ158" s="154">
        <v>0</v>
      </c>
      <c r="DK158" s="154">
        <v>0</v>
      </c>
      <c r="DL158" s="154">
        <v>0</v>
      </c>
      <c r="DM158" s="154">
        <v>0</v>
      </c>
      <c r="DN158" s="25">
        <v>501070</v>
      </c>
      <c r="DO158" s="25">
        <v>0</v>
      </c>
      <c r="DP158" s="25">
        <v>0</v>
      </c>
      <c r="DQ158" s="25">
        <v>0</v>
      </c>
      <c r="DR158" s="25">
        <v>0</v>
      </c>
      <c r="DS158" s="25">
        <v>0</v>
      </c>
      <c r="ED158" s="156">
        <v>43926</v>
      </c>
      <c r="EE158" s="25">
        <v>131.90999999999963</v>
      </c>
      <c r="EF158" s="25">
        <v>523.07836722367483</v>
      </c>
      <c r="EG158" s="25">
        <v>0</v>
      </c>
      <c r="EH158" s="25">
        <v>0</v>
      </c>
    </row>
    <row r="159" spans="1:138" x14ac:dyDescent="0.25">
      <c r="A159" s="25" t="s">
        <v>66</v>
      </c>
      <c r="B159" s="25" t="s">
        <v>63</v>
      </c>
      <c r="C159" s="156">
        <v>43927</v>
      </c>
      <c r="D159" s="156">
        <v>43927</v>
      </c>
      <c r="E159" s="25" t="s">
        <v>126</v>
      </c>
      <c r="F159" s="25" t="s">
        <v>127</v>
      </c>
      <c r="G159" s="29">
        <v>8532.3499999999913</v>
      </c>
      <c r="H159" s="29">
        <v>1427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244688</v>
      </c>
      <c r="O159" s="29">
        <v>280735</v>
      </c>
      <c r="P159" s="29">
        <v>280735</v>
      </c>
      <c r="Q159" s="29">
        <v>0</v>
      </c>
      <c r="R159" s="29">
        <v>0</v>
      </c>
      <c r="S159" s="29">
        <v>0</v>
      </c>
      <c r="T159" s="29">
        <v>0</v>
      </c>
      <c r="U159" s="29">
        <v>751</v>
      </c>
      <c r="V159" s="29">
        <v>1058</v>
      </c>
      <c r="W159" s="29">
        <v>0</v>
      </c>
      <c r="X159" s="29">
        <v>0</v>
      </c>
      <c r="Y159" s="29">
        <v>44532</v>
      </c>
      <c r="Z159" s="29">
        <v>203455</v>
      </c>
      <c r="AA159" s="29">
        <v>132642</v>
      </c>
      <c r="AB159" s="29">
        <v>14419</v>
      </c>
      <c r="AC159" s="29">
        <v>0.1479855709</v>
      </c>
      <c r="AD159" s="29">
        <v>1.1000000000000001E-2</v>
      </c>
      <c r="AE159" s="29">
        <v>92.121432999999996</v>
      </c>
      <c r="AF159" s="29">
        <v>25398</v>
      </c>
      <c r="AG159" s="29">
        <v>96</v>
      </c>
      <c r="AH159" s="29">
        <v>0</v>
      </c>
      <c r="AI159" s="29">
        <v>18.713999999999999</v>
      </c>
      <c r="AJ159" s="29">
        <v>-15.286</v>
      </c>
      <c r="AK159" s="29">
        <v>0</v>
      </c>
      <c r="AL159" s="29">
        <v>0</v>
      </c>
      <c r="AM159" s="29">
        <v>672</v>
      </c>
      <c r="AN159" s="29">
        <v>141</v>
      </c>
      <c r="AO159" s="29">
        <v>61</v>
      </c>
      <c r="AP159" s="29">
        <v>62</v>
      </c>
      <c r="AQ159" s="29">
        <v>1092</v>
      </c>
      <c r="AR159" s="29">
        <v>204</v>
      </c>
      <c r="AS159" s="29">
        <v>298</v>
      </c>
      <c r="AT159" s="29">
        <v>9201</v>
      </c>
      <c r="AU159" s="29">
        <v>11187</v>
      </c>
      <c r="AV159" s="29">
        <v>0</v>
      </c>
      <c r="AW159" s="29">
        <v>5227</v>
      </c>
      <c r="AX159" s="29">
        <v>15161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360.14</v>
      </c>
      <c r="BO159" s="29">
        <v>3206.75</v>
      </c>
      <c r="BP159" s="29">
        <v>3206.75</v>
      </c>
      <c r="BQ159" s="29">
        <v>0</v>
      </c>
      <c r="BR159" s="29">
        <v>0</v>
      </c>
      <c r="BS159" s="29">
        <v>0</v>
      </c>
      <c r="BT159" s="29">
        <v>0</v>
      </c>
      <c r="BU159" s="29">
        <v>65.849999999999994</v>
      </c>
      <c r="BV159" s="29">
        <v>31.81</v>
      </c>
      <c r="BW159" s="29">
        <v>0</v>
      </c>
      <c r="BX159" s="29">
        <v>0</v>
      </c>
      <c r="BY159" s="29">
        <v>294.13999999999891</v>
      </c>
      <c r="BZ159" s="29">
        <v>445.14270972929393</v>
      </c>
      <c r="CA159" s="157">
        <v>86.269999999999683</v>
      </c>
      <c r="CB159" s="157">
        <v>653.01270972929319</v>
      </c>
      <c r="CC159" s="29">
        <v>0</v>
      </c>
      <c r="CD159" s="29">
        <v>653.01270972929319</v>
      </c>
      <c r="CE159" s="29">
        <v>2863</v>
      </c>
      <c r="CF159" s="29">
        <v>0</v>
      </c>
      <c r="CG159" s="29">
        <v>17525</v>
      </c>
      <c r="CH159" s="29">
        <v>17525</v>
      </c>
      <c r="CI159" s="29">
        <v>0</v>
      </c>
      <c r="CJ159" s="25">
        <v>0</v>
      </c>
      <c r="CK159" s="29">
        <v>166.74999999999949</v>
      </c>
      <c r="CL159" s="25">
        <v>0</v>
      </c>
      <c r="CM159" s="29">
        <v>572.53270972929329</v>
      </c>
      <c r="CN159" s="25">
        <v>0</v>
      </c>
      <c r="CO159" s="25">
        <v>0</v>
      </c>
      <c r="CP159" s="25">
        <v>0</v>
      </c>
      <c r="CQ159" s="25">
        <v>0</v>
      </c>
      <c r="CR159" s="25">
        <v>5227</v>
      </c>
      <c r="CS159" s="25">
        <v>0</v>
      </c>
      <c r="CT159" s="25">
        <v>15161</v>
      </c>
      <c r="CU159" s="25">
        <v>0</v>
      </c>
      <c r="CV159" s="25">
        <v>0</v>
      </c>
      <c r="CW159" s="25">
        <v>0</v>
      </c>
      <c r="CX159" s="33">
        <v>5227</v>
      </c>
      <c r="CY159" s="33">
        <v>15161</v>
      </c>
      <c r="CZ159" s="33">
        <v>0</v>
      </c>
      <c r="DA159" s="33">
        <v>0</v>
      </c>
      <c r="DB159" s="161">
        <v>0</v>
      </c>
      <c r="DC159" s="33">
        <v>0</v>
      </c>
      <c r="DD159" s="33">
        <v>0</v>
      </c>
      <c r="DE159" s="33">
        <v>0</v>
      </c>
      <c r="DF159" s="154">
        <v>166.74999999999949</v>
      </c>
      <c r="DG159" s="154">
        <v>572.53270972929329</v>
      </c>
      <c r="DH159" s="154">
        <v>0</v>
      </c>
      <c r="DI159" s="154">
        <v>0</v>
      </c>
      <c r="DJ159" s="154">
        <v>0</v>
      </c>
      <c r="DK159" s="154">
        <v>0</v>
      </c>
      <c r="DL159" s="154">
        <v>0</v>
      </c>
      <c r="DM159" s="154">
        <v>0</v>
      </c>
      <c r="DN159" s="25">
        <v>395048</v>
      </c>
      <c r="DO159" s="25">
        <v>0</v>
      </c>
      <c r="DP159" s="25">
        <v>0</v>
      </c>
      <c r="DQ159" s="25">
        <v>0</v>
      </c>
      <c r="DR159" s="25">
        <v>0</v>
      </c>
      <c r="DS159" s="25">
        <v>0</v>
      </c>
      <c r="ED159" s="156">
        <v>43927</v>
      </c>
      <c r="EE159" s="25">
        <v>166.74999999999949</v>
      </c>
      <c r="EF159" s="25">
        <v>572.53270972929329</v>
      </c>
      <c r="EG159" s="25">
        <v>0</v>
      </c>
      <c r="EH159" s="25">
        <v>0</v>
      </c>
    </row>
    <row r="160" spans="1:138" x14ac:dyDescent="0.25">
      <c r="A160" s="25" t="s">
        <v>66</v>
      </c>
      <c r="B160" s="25" t="s">
        <v>63</v>
      </c>
      <c r="C160" s="156">
        <v>43928</v>
      </c>
      <c r="D160" s="156">
        <v>43928</v>
      </c>
      <c r="E160" s="25" t="s">
        <v>126</v>
      </c>
      <c r="F160" s="25" t="s">
        <v>127</v>
      </c>
      <c r="G160" s="29">
        <v>15376.109999999984</v>
      </c>
      <c r="H160" s="29">
        <v>1384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115937</v>
      </c>
      <c r="O160" s="29">
        <v>472207</v>
      </c>
      <c r="P160" s="29">
        <v>472207</v>
      </c>
      <c r="Q160" s="29">
        <v>0</v>
      </c>
      <c r="R160" s="29">
        <v>0</v>
      </c>
      <c r="S160" s="29">
        <v>0</v>
      </c>
      <c r="T160" s="29">
        <v>0</v>
      </c>
      <c r="U160" s="29">
        <v>876</v>
      </c>
      <c r="V160" s="29">
        <v>1547</v>
      </c>
      <c r="W160" s="29">
        <v>0</v>
      </c>
      <c r="X160" s="29">
        <v>0</v>
      </c>
      <c r="Y160" s="29">
        <v>41517</v>
      </c>
      <c r="Z160" s="29">
        <v>194696</v>
      </c>
      <c r="AA160" s="29">
        <v>127280</v>
      </c>
      <c r="AB160" s="29">
        <v>16148</v>
      </c>
      <c r="AC160" s="29">
        <v>0.1479855709</v>
      </c>
      <c r="AD160" s="29">
        <v>1.1000000000000001E-2</v>
      </c>
      <c r="AE160" s="29">
        <v>92.121432999999996</v>
      </c>
      <c r="AF160" s="29">
        <v>30561</v>
      </c>
      <c r="AG160" s="29">
        <v>96</v>
      </c>
      <c r="AH160" s="29">
        <v>0</v>
      </c>
      <c r="AI160" s="29">
        <v>18.856999999999999</v>
      </c>
      <c r="AJ160" s="29">
        <v>-13.286</v>
      </c>
      <c r="AK160" s="29">
        <v>1</v>
      </c>
      <c r="AL160" s="29">
        <v>0</v>
      </c>
      <c r="AM160" s="29">
        <v>0</v>
      </c>
      <c r="AN160" s="29">
        <v>0</v>
      </c>
      <c r="AO160" s="29">
        <v>60</v>
      </c>
      <c r="AP160" s="29">
        <v>60</v>
      </c>
      <c r="AQ160" s="29">
        <v>978</v>
      </c>
      <c r="AR160" s="29">
        <v>174</v>
      </c>
      <c r="AS160" s="29">
        <v>332</v>
      </c>
      <c r="AT160" s="29">
        <v>9786</v>
      </c>
      <c r="AU160" s="29">
        <v>13501</v>
      </c>
      <c r="AV160" s="29">
        <v>0</v>
      </c>
      <c r="AW160" s="29">
        <v>6723</v>
      </c>
      <c r="AX160" s="29">
        <v>16564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180.94</v>
      </c>
      <c r="BO160" s="29">
        <v>3858.66</v>
      </c>
      <c r="BP160" s="29">
        <v>3858.66</v>
      </c>
      <c r="BQ160" s="29">
        <v>0</v>
      </c>
      <c r="BR160" s="29">
        <v>0</v>
      </c>
      <c r="BS160" s="29">
        <v>0</v>
      </c>
      <c r="BT160" s="29">
        <v>0</v>
      </c>
      <c r="BU160" s="29">
        <v>53.7</v>
      </c>
      <c r="BV160" s="29">
        <v>47.41</v>
      </c>
      <c r="BW160" s="29">
        <v>0</v>
      </c>
      <c r="BX160" s="29">
        <v>0</v>
      </c>
      <c r="BY160" s="29">
        <v>290.32999999999902</v>
      </c>
      <c r="BZ160" s="29">
        <v>449.79999999999859</v>
      </c>
      <c r="CA160" s="157">
        <v>92.579999999999444</v>
      </c>
      <c r="CB160" s="157">
        <v>647.54999999999848</v>
      </c>
      <c r="CC160" s="29">
        <v>0</v>
      </c>
      <c r="CD160" s="29">
        <v>647.54999999999848</v>
      </c>
      <c r="CE160" s="29">
        <v>3488</v>
      </c>
      <c r="CF160" s="29">
        <v>0</v>
      </c>
      <c r="CG160" s="29">
        <v>19799</v>
      </c>
      <c r="CH160" s="29">
        <v>19799</v>
      </c>
      <c r="CI160" s="29">
        <v>0</v>
      </c>
      <c r="CJ160" s="25">
        <v>0</v>
      </c>
      <c r="CK160" s="29">
        <v>188.99999999999952</v>
      </c>
      <c r="CL160" s="25">
        <v>0</v>
      </c>
      <c r="CM160" s="29">
        <v>551.12999999999829</v>
      </c>
      <c r="CN160" s="25">
        <v>0</v>
      </c>
      <c r="CO160" s="25">
        <v>0</v>
      </c>
      <c r="CP160" s="25">
        <v>0</v>
      </c>
      <c r="CQ160" s="25">
        <v>0</v>
      </c>
      <c r="CR160" s="25">
        <v>6723</v>
      </c>
      <c r="CS160" s="25">
        <v>0</v>
      </c>
      <c r="CT160" s="25">
        <v>16564</v>
      </c>
      <c r="CU160" s="25">
        <v>0</v>
      </c>
      <c r="CV160" s="25">
        <v>0</v>
      </c>
      <c r="CW160" s="25">
        <v>0</v>
      </c>
      <c r="CX160" s="33">
        <v>6723</v>
      </c>
      <c r="CY160" s="33">
        <v>16564</v>
      </c>
      <c r="CZ160" s="33">
        <v>0</v>
      </c>
      <c r="DA160" s="33">
        <v>0</v>
      </c>
      <c r="DB160" s="161">
        <v>0</v>
      </c>
      <c r="DC160" s="33">
        <v>0</v>
      </c>
      <c r="DD160" s="33">
        <v>0</v>
      </c>
      <c r="DE160" s="33">
        <v>0</v>
      </c>
      <c r="DF160" s="154">
        <v>188.99999999999952</v>
      </c>
      <c r="DG160" s="154">
        <v>551.12999999999829</v>
      </c>
      <c r="DH160" s="154">
        <v>0</v>
      </c>
      <c r="DI160" s="154">
        <v>0</v>
      </c>
      <c r="DJ160" s="154">
        <v>0</v>
      </c>
      <c r="DK160" s="154">
        <v>0</v>
      </c>
      <c r="DL160" s="154">
        <v>0</v>
      </c>
      <c r="DM160" s="154">
        <v>0</v>
      </c>
      <c r="DN160" s="25">
        <v>379641</v>
      </c>
      <c r="DO160" s="25">
        <v>0</v>
      </c>
      <c r="DP160" s="25">
        <v>0</v>
      </c>
      <c r="DQ160" s="25">
        <v>0</v>
      </c>
      <c r="DR160" s="25">
        <v>0</v>
      </c>
      <c r="DS160" s="25">
        <v>0</v>
      </c>
      <c r="ED160" s="156">
        <v>43928</v>
      </c>
      <c r="EE160" s="25">
        <v>188.99999999999952</v>
      </c>
      <c r="EF160" s="25">
        <v>551.12999999999829</v>
      </c>
      <c r="EG160" s="25">
        <v>0</v>
      </c>
      <c r="EH160" s="25">
        <v>0</v>
      </c>
    </row>
    <row r="161" spans="1:138" x14ac:dyDescent="0.25">
      <c r="A161" s="25" t="s">
        <v>66</v>
      </c>
      <c r="B161" s="25" t="s">
        <v>63</v>
      </c>
      <c r="C161" s="156">
        <v>43929</v>
      </c>
      <c r="D161" s="156">
        <v>43929</v>
      </c>
      <c r="E161" s="25" t="s">
        <v>126</v>
      </c>
      <c r="F161" s="25" t="s">
        <v>127</v>
      </c>
      <c r="G161" s="29">
        <v>11615.479999999983</v>
      </c>
      <c r="H161" s="29">
        <v>1344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21329</v>
      </c>
      <c r="O161" s="29">
        <v>162182</v>
      </c>
      <c r="P161" s="29">
        <v>162182</v>
      </c>
      <c r="Q161" s="29">
        <v>0</v>
      </c>
      <c r="R161" s="29">
        <v>0</v>
      </c>
      <c r="S161" s="29">
        <v>0</v>
      </c>
      <c r="T161" s="29">
        <v>0</v>
      </c>
      <c r="U161" s="29">
        <v>1133</v>
      </c>
      <c r="V161" s="29">
        <v>1212</v>
      </c>
      <c r="W161" s="29">
        <v>0</v>
      </c>
      <c r="X161" s="29">
        <v>0</v>
      </c>
      <c r="Y161" s="29">
        <v>46096</v>
      </c>
      <c r="Z161" s="29">
        <v>214633</v>
      </c>
      <c r="AA161" s="29">
        <v>124914</v>
      </c>
      <c r="AB161" s="29">
        <v>15318</v>
      </c>
      <c r="AC161" s="29">
        <v>0.1479855709</v>
      </c>
      <c r="AD161" s="29">
        <v>1.1000000000000001E-2</v>
      </c>
      <c r="AE161" s="29">
        <v>92.121432999999996</v>
      </c>
      <c r="AF161" s="29">
        <v>30613</v>
      </c>
      <c r="AG161" s="29">
        <v>96</v>
      </c>
      <c r="AH161" s="29">
        <v>0</v>
      </c>
      <c r="AI161" s="29">
        <v>19</v>
      </c>
      <c r="AJ161" s="29">
        <v>-13.143000000000001</v>
      </c>
      <c r="AK161" s="29">
        <v>0</v>
      </c>
      <c r="AL161" s="29">
        <v>0</v>
      </c>
      <c r="AM161" s="29">
        <v>576</v>
      </c>
      <c r="AN161" s="29">
        <v>122</v>
      </c>
      <c r="AO161" s="29">
        <v>65</v>
      </c>
      <c r="AP161" s="29">
        <v>66</v>
      </c>
      <c r="AQ161" s="29">
        <v>1016</v>
      </c>
      <c r="AR161" s="29">
        <v>193</v>
      </c>
      <c r="AS161" s="29">
        <v>330</v>
      </c>
      <c r="AT161" s="29">
        <v>9903</v>
      </c>
      <c r="AU161" s="29">
        <v>12567</v>
      </c>
      <c r="AV161" s="29">
        <v>0</v>
      </c>
      <c r="AW161" s="29">
        <v>7305</v>
      </c>
      <c r="AX161" s="29">
        <v>15165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31.49</v>
      </c>
      <c r="BO161" s="29">
        <v>3364.87</v>
      </c>
      <c r="BP161" s="29">
        <v>3364.87</v>
      </c>
      <c r="BQ161" s="29">
        <v>0</v>
      </c>
      <c r="BR161" s="29">
        <v>0</v>
      </c>
      <c r="BS161" s="29">
        <v>0</v>
      </c>
      <c r="BT161" s="29">
        <v>0</v>
      </c>
      <c r="BU161" s="29">
        <v>67.400000000000006</v>
      </c>
      <c r="BV161" s="29">
        <v>46.26</v>
      </c>
      <c r="BW161" s="29">
        <v>0</v>
      </c>
      <c r="BX161" s="29">
        <v>0</v>
      </c>
      <c r="BY161" s="29">
        <v>313.01999999999907</v>
      </c>
      <c r="BZ161" s="29">
        <v>482.76999999999879</v>
      </c>
      <c r="CA161" s="157">
        <v>84.939999999999444</v>
      </c>
      <c r="CB161" s="157">
        <v>710.8499999999982</v>
      </c>
      <c r="CC161" s="29">
        <v>0</v>
      </c>
      <c r="CD161" s="29">
        <v>710.8499999999982</v>
      </c>
      <c r="CE161" s="29">
        <v>2592</v>
      </c>
      <c r="CF161" s="29">
        <v>0</v>
      </c>
      <c r="CG161" s="29">
        <v>19878</v>
      </c>
      <c r="CH161" s="29">
        <v>19878</v>
      </c>
      <c r="CI161" s="29">
        <v>0</v>
      </c>
      <c r="CJ161" s="25">
        <v>0</v>
      </c>
      <c r="CK161" s="29">
        <v>210.20999999999933</v>
      </c>
      <c r="CL161" s="25">
        <v>0</v>
      </c>
      <c r="CM161" s="29">
        <v>585.57999999999834</v>
      </c>
      <c r="CN161" s="25">
        <v>0</v>
      </c>
      <c r="CO161" s="25">
        <v>0</v>
      </c>
      <c r="CP161" s="25">
        <v>0</v>
      </c>
      <c r="CQ161" s="25">
        <v>0</v>
      </c>
      <c r="CR161" s="25">
        <v>7305</v>
      </c>
      <c r="CS161" s="25">
        <v>0</v>
      </c>
      <c r="CT161" s="25">
        <v>15165</v>
      </c>
      <c r="CU161" s="25">
        <v>0</v>
      </c>
      <c r="CV161" s="25">
        <v>0</v>
      </c>
      <c r="CW161" s="25">
        <v>0</v>
      </c>
      <c r="CX161" s="33">
        <v>7305</v>
      </c>
      <c r="CY161" s="33">
        <v>15165</v>
      </c>
      <c r="CZ161" s="33">
        <v>0</v>
      </c>
      <c r="DA161" s="33">
        <v>0</v>
      </c>
      <c r="DB161" s="161">
        <v>0</v>
      </c>
      <c r="DC161" s="33">
        <v>0</v>
      </c>
      <c r="DD161" s="33">
        <v>0</v>
      </c>
      <c r="DE161" s="33">
        <v>0</v>
      </c>
      <c r="DF161" s="154">
        <v>210.20999999999933</v>
      </c>
      <c r="DG161" s="154">
        <v>585.57999999999834</v>
      </c>
      <c r="DH161" s="154">
        <v>0</v>
      </c>
      <c r="DI161" s="154">
        <v>0</v>
      </c>
      <c r="DJ161" s="154">
        <v>0</v>
      </c>
      <c r="DK161" s="154">
        <v>0</v>
      </c>
      <c r="DL161" s="154">
        <v>0</v>
      </c>
      <c r="DM161" s="154">
        <v>0</v>
      </c>
      <c r="DN161" s="25">
        <v>400961</v>
      </c>
      <c r="DO161" s="25">
        <v>0</v>
      </c>
      <c r="DP161" s="25">
        <v>0</v>
      </c>
      <c r="DQ161" s="25">
        <v>0</v>
      </c>
      <c r="DR161" s="25">
        <v>0</v>
      </c>
      <c r="DS161" s="25">
        <v>0</v>
      </c>
      <c r="ED161" s="156">
        <v>43929</v>
      </c>
      <c r="EE161" s="25">
        <v>210.20999999999933</v>
      </c>
      <c r="EF161" s="25">
        <v>585.57999999999834</v>
      </c>
      <c r="EG161" s="25">
        <v>0</v>
      </c>
      <c r="EH161" s="25">
        <v>0</v>
      </c>
    </row>
    <row r="162" spans="1:138" x14ac:dyDescent="0.25">
      <c r="A162" s="25" t="s">
        <v>66</v>
      </c>
      <c r="B162" s="25" t="s">
        <v>63</v>
      </c>
      <c r="C162" s="156">
        <v>43930</v>
      </c>
      <c r="D162" s="156">
        <v>43930</v>
      </c>
      <c r="E162" s="25" t="s">
        <v>126</v>
      </c>
      <c r="F162" s="25" t="s">
        <v>127</v>
      </c>
      <c r="G162" s="29">
        <v>11510.449999999983</v>
      </c>
      <c r="H162" s="29">
        <v>980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39653</v>
      </c>
      <c r="O162" s="29">
        <v>114965</v>
      </c>
      <c r="P162" s="29">
        <v>114965</v>
      </c>
      <c r="Q162" s="29">
        <v>0</v>
      </c>
      <c r="R162" s="29">
        <v>0</v>
      </c>
      <c r="S162" s="29">
        <v>0</v>
      </c>
      <c r="T162" s="29">
        <v>0</v>
      </c>
      <c r="U162" s="29">
        <v>1092</v>
      </c>
      <c r="V162" s="29">
        <v>1514</v>
      </c>
      <c r="W162" s="29">
        <v>0</v>
      </c>
      <c r="X162" s="29">
        <v>0</v>
      </c>
      <c r="Y162" s="29">
        <v>49280</v>
      </c>
      <c r="Z162" s="29">
        <v>284384</v>
      </c>
      <c r="AA162" s="29">
        <v>117707</v>
      </c>
      <c r="AB162" s="29">
        <v>14794</v>
      </c>
      <c r="AC162" s="29">
        <v>0.1479855709</v>
      </c>
      <c r="AD162" s="29">
        <v>1.1000000000000001E-2</v>
      </c>
      <c r="AE162" s="29">
        <v>92.121432999999996</v>
      </c>
      <c r="AF162" s="29">
        <v>33323</v>
      </c>
      <c r="AG162" s="29">
        <v>96</v>
      </c>
      <c r="AH162" s="29">
        <v>0</v>
      </c>
      <c r="AI162" s="29">
        <v>19.143000000000001</v>
      </c>
      <c r="AJ162" s="29">
        <v>-14.856999999999999</v>
      </c>
      <c r="AK162" s="29">
        <v>0</v>
      </c>
      <c r="AL162" s="29">
        <v>0</v>
      </c>
      <c r="AM162" s="29">
        <v>497</v>
      </c>
      <c r="AN162" s="29">
        <v>112</v>
      </c>
      <c r="AO162" s="29">
        <v>63</v>
      </c>
      <c r="AP162" s="29">
        <v>68</v>
      </c>
      <c r="AQ162" s="29">
        <v>830</v>
      </c>
      <c r="AR162" s="29">
        <v>163</v>
      </c>
      <c r="AS162" s="29">
        <v>361</v>
      </c>
      <c r="AT162" s="29">
        <v>10726</v>
      </c>
      <c r="AU162" s="29">
        <v>13354</v>
      </c>
      <c r="AV162" s="29">
        <v>0</v>
      </c>
      <c r="AW162" s="29">
        <v>7248</v>
      </c>
      <c r="AX162" s="29">
        <v>16832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63.27</v>
      </c>
      <c r="BO162" s="29">
        <v>2803.47</v>
      </c>
      <c r="BP162" s="29">
        <v>2803.47</v>
      </c>
      <c r="BQ162" s="29">
        <v>0</v>
      </c>
      <c r="BR162" s="29">
        <v>0</v>
      </c>
      <c r="BS162" s="29">
        <v>0</v>
      </c>
      <c r="BT162" s="29">
        <v>0</v>
      </c>
      <c r="BU162" s="29">
        <v>84.56</v>
      </c>
      <c r="BV162" s="29">
        <v>44.62</v>
      </c>
      <c r="BW162" s="29">
        <v>0</v>
      </c>
      <c r="BX162" s="29">
        <v>0</v>
      </c>
      <c r="BY162" s="29">
        <v>332.64999999999878</v>
      </c>
      <c r="BZ162" s="29">
        <v>501.24999999999847</v>
      </c>
      <c r="CA162" s="157">
        <v>84.929999999999566</v>
      </c>
      <c r="CB162" s="157">
        <v>748.96999999999753</v>
      </c>
      <c r="CC162" s="29">
        <v>0</v>
      </c>
      <c r="CD162" s="29">
        <v>748.96999999999753</v>
      </c>
      <c r="CE162" s="29">
        <v>2713</v>
      </c>
      <c r="CF162" s="29">
        <v>0</v>
      </c>
      <c r="CG162" s="29">
        <v>21367</v>
      </c>
      <c r="CH162" s="29">
        <v>21367</v>
      </c>
      <c r="CI162" s="29">
        <v>0</v>
      </c>
      <c r="CJ162" s="25">
        <v>0</v>
      </c>
      <c r="CK162" s="29">
        <v>233.07999999999942</v>
      </c>
      <c r="CL162" s="25">
        <v>0</v>
      </c>
      <c r="CM162" s="29">
        <v>600.81999999999766</v>
      </c>
      <c r="CN162" s="25">
        <v>0</v>
      </c>
      <c r="CO162" s="25">
        <v>0</v>
      </c>
      <c r="CP162" s="25">
        <v>0</v>
      </c>
      <c r="CQ162" s="25">
        <v>0</v>
      </c>
      <c r="CR162" s="25">
        <v>7248</v>
      </c>
      <c r="CS162" s="25">
        <v>0</v>
      </c>
      <c r="CT162" s="25">
        <v>16832</v>
      </c>
      <c r="CU162" s="25">
        <v>0</v>
      </c>
      <c r="CV162" s="25">
        <v>0</v>
      </c>
      <c r="CW162" s="25">
        <v>0</v>
      </c>
      <c r="CX162" s="33">
        <v>7248</v>
      </c>
      <c r="CY162" s="33">
        <v>16832</v>
      </c>
      <c r="CZ162" s="33">
        <v>0</v>
      </c>
      <c r="DA162" s="33">
        <v>0</v>
      </c>
      <c r="DB162" s="161">
        <v>0</v>
      </c>
      <c r="DC162" s="33">
        <v>0</v>
      </c>
      <c r="DD162" s="33">
        <v>0</v>
      </c>
      <c r="DE162" s="33">
        <v>0</v>
      </c>
      <c r="DF162" s="154">
        <v>233.07999999999942</v>
      </c>
      <c r="DG162" s="154">
        <v>600.81999999999766</v>
      </c>
      <c r="DH162" s="154">
        <v>0</v>
      </c>
      <c r="DI162" s="154">
        <v>0</v>
      </c>
      <c r="DJ162" s="154">
        <v>0</v>
      </c>
      <c r="DK162" s="154">
        <v>0</v>
      </c>
      <c r="DL162" s="154">
        <v>0</v>
      </c>
      <c r="DM162" s="154">
        <v>0</v>
      </c>
      <c r="DN162" s="25">
        <v>466165</v>
      </c>
      <c r="DO162" s="25">
        <v>0</v>
      </c>
      <c r="DP162" s="25">
        <v>0</v>
      </c>
      <c r="DQ162" s="25">
        <v>0</v>
      </c>
      <c r="DR162" s="25">
        <v>0</v>
      </c>
      <c r="DS162" s="25">
        <v>0</v>
      </c>
      <c r="ED162" s="156">
        <v>43930</v>
      </c>
      <c r="EE162" s="25">
        <v>233.07999999999942</v>
      </c>
      <c r="EF162" s="25">
        <v>600.81999999999766</v>
      </c>
      <c r="EG162" s="25">
        <v>0</v>
      </c>
      <c r="EH162" s="25">
        <v>0</v>
      </c>
    </row>
    <row r="163" spans="1:138" x14ac:dyDescent="0.25">
      <c r="A163" s="25" t="s">
        <v>66</v>
      </c>
      <c r="B163" s="25" t="s">
        <v>63</v>
      </c>
      <c r="C163" s="156">
        <v>43931</v>
      </c>
      <c r="D163" s="156">
        <v>43931</v>
      </c>
      <c r="E163" s="25" t="s">
        <v>126</v>
      </c>
      <c r="F163" s="25" t="s">
        <v>127</v>
      </c>
      <c r="G163" s="29">
        <v>18451.449999999993</v>
      </c>
      <c r="H163" s="29">
        <v>1379</v>
      </c>
      <c r="I163" s="29">
        <v>0</v>
      </c>
      <c r="J163" s="29">
        <v>0</v>
      </c>
      <c r="K163" s="29">
        <v>1</v>
      </c>
      <c r="L163" s="29">
        <v>0</v>
      </c>
      <c r="M163" s="29">
        <v>0</v>
      </c>
      <c r="N163" s="29">
        <v>16072</v>
      </c>
      <c r="O163" s="29">
        <v>236692</v>
      </c>
      <c r="P163" s="29">
        <v>236692</v>
      </c>
      <c r="Q163" s="29">
        <v>0</v>
      </c>
      <c r="R163" s="29">
        <v>0</v>
      </c>
      <c r="S163" s="29">
        <v>0</v>
      </c>
      <c r="T163" s="29">
        <v>0</v>
      </c>
      <c r="U163" s="29">
        <v>1072</v>
      </c>
      <c r="V163" s="29">
        <v>651</v>
      </c>
      <c r="W163" s="29">
        <v>0</v>
      </c>
      <c r="X163" s="29">
        <v>0</v>
      </c>
      <c r="Y163" s="29">
        <v>57213</v>
      </c>
      <c r="Z163" s="29">
        <v>329972</v>
      </c>
      <c r="AA163" s="29">
        <v>110640</v>
      </c>
      <c r="AB163" s="29">
        <v>15105</v>
      </c>
      <c r="AC163" s="29">
        <v>0.1479855709</v>
      </c>
      <c r="AD163" s="29">
        <v>1.1000000000000001E-2</v>
      </c>
      <c r="AE163" s="29">
        <v>92.121432999999996</v>
      </c>
      <c r="AF163" s="29">
        <v>33901</v>
      </c>
      <c r="AG163" s="29">
        <v>96</v>
      </c>
      <c r="AH163" s="29">
        <v>0</v>
      </c>
      <c r="AI163" s="29">
        <v>19.428999999999998</v>
      </c>
      <c r="AJ163" s="29">
        <v>-14.856999999999999</v>
      </c>
      <c r="AK163" s="29">
        <v>0</v>
      </c>
      <c r="AL163" s="29">
        <v>0</v>
      </c>
      <c r="AM163" s="29">
        <v>567</v>
      </c>
      <c r="AN163" s="29">
        <v>128</v>
      </c>
      <c r="AO163" s="29">
        <v>62</v>
      </c>
      <c r="AP163" s="29">
        <v>71</v>
      </c>
      <c r="AQ163" s="29">
        <v>1105</v>
      </c>
      <c r="AR163" s="29">
        <v>209</v>
      </c>
      <c r="AS163" s="29">
        <v>388</v>
      </c>
      <c r="AT163" s="29">
        <v>9973</v>
      </c>
      <c r="AU163" s="29">
        <v>12502</v>
      </c>
      <c r="AV163" s="29">
        <v>0</v>
      </c>
      <c r="AW163" s="29">
        <v>5995</v>
      </c>
      <c r="AX163" s="29">
        <v>16480</v>
      </c>
      <c r="AY163" s="29">
        <v>1</v>
      </c>
      <c r="AZ163" s="29">
        <v>0</v>
      </c>
      <c r="BA163" s="29">
        <v>1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27.5</v>
      </c>
      <c r="BO163" s="29">
        <v>3209.16</v>
      </c>
      <c r="BP163" s="29">
        <v>3209.16</v>
      </c>
      <c r="BQ163" s="29">
        <v>0</v>
      </c>
      <c r="BR163" s="29">
        <v>0</v>
      </c>
      <c r="BS163" s="29">
        <v>0</v>
      </c>
      <c r="BT163" s="29">
        <v>0</v>
      </c>
      <c r="BU163" s="29">
        <v>139.68</v>
      </c>
      <c r="BV163" s="29">
        <v>12.51</v>
      </c>
      <c r="BW163" s="29">
        <v>0</v>
      </c>
      <c r="BX163" s="29">
        <v>0</v>
      </c>
      <c r="BY163" s="29">
        <v>325.63999999999902</v>
      </c>
      <c r="BZ163" s="29">
        <v>491.89999999999861</v>
      </c>
      <c r="CA163" s="157">
        <v>118.29999999999959</v>
      </c>
      <c r="CB163" s="157">
        <v>699.23999999999785</v>
      </c>
      <c r="CC163" s="29">
        <v>0</v>
      </c>
      <c r="CD163" s="29">
        <v>699.23999999999785</v>
      </c>
      <c r="CE163" s="29">
        <v>3679</v>
      </c>
      <c r="CF163" s="29">
        <v>0</v>
      </c>
      <c r="CG163" s="29">
        <v>18796</v>
      </c>
      <c r="CH163" s="29">
        <v>18796</v>
      </c>
      <c r="CI163" s="29">
        <v>0</v>
      </c>
      <c r="CJ163" s="25">
        <v>0</v>
      </c>
      <c r="CK163" s="29">
        <v>216.87999999999946</v>
      </c>
      <c r="CL163" s="25">
        <v>0</v>
      </c>
      <c r="CM163" s="29">
        <v>600.65999999999838</v>
      </c>
      <c r="CN163" s="25">
        <v>0</v>
      </c>
      <c r="CO163" s="25">
        <v>0</v>
      </c>
      <c r="CP163" s="25">
        <v>0</v>
      </c>
      <c r="CQ163" s="25">
        <v>0</v>
      </c>
      <c r="CR163" s="25">
        <v>5995</v>
      </c>
      <c r="CS163" s="25">
        <v>0</v>
      </c>
      <c r="CT163" s="25">
        <v>16480</v>
      </c>
      <c r="CU163" s="25">
        <v>0</v>
      </c>
      <c r="CV163" s="25">
        <v>0</v>
      </c>
      <c r="CW163" s="25">
        <v>0</v>
      </c>
      <c r="CX163" s="33">
        <v>5995</v>
      </c>
      <c r="CY163" s="33">
        <v>16480</v>
      </c>
      <c r="CZ163" s="33">
        <v>0</v>
      </c>
      <c r="DA163" s="33">
        <v>0</v>
      </c>
      <c r="DB163" s="161">
        <v>0</v>
      </c>
      <c r="DC163" s="33">
        <v>0</v>
      </c>
      <c r="DD163" s="33">
        <v>0</v>
      </c>
      <c r="DE163" s="33">
        <v>0</v>
      </c>
      <c r="DF163" s="154">
        <v>216.87999999999946</v>
      </c>
      <c r="DG163" s="154">
        <v>600.65999999999838</v>
      </c>
      <c r="DH163" s="154">
        <v>0</v>
      </c>
      <c r="DI163" s="154">
        <v>0</v>
      </c>
      <c r="DJ163" s="154">
        <v>0</v>
      </c>
      <c r="DK163" s="154">
        <v>0</v>
      </c>
      <c r="DL163" s="154">
        <v>0</v>
      </c>
      <c r="DM163" s="154">
        <v>0</v>
      </c>
      <c r="DN163" s="25">
        <v>512930</v>
      </c>
      <c r="DO163" s="25">
        <v>0</v>
      </c>
      <c r="DP163" s="25">
        <v>0</v>
      </c>
      <c r="DQ163" s="25">
        <v>0</v>
      </c>
      <c r="DR163" s="25">
        <v>0</v>
      </c>
      <c r="DS163" s="25">
        <v>0</v>
      </c>
      <c r="ED163" s="156">
        <v>43931</v>
      </c>
      <c r="EE163" s="25">
        <v>216.87999999999946</v>
      </c>
      <c r="EF163" s="25">
        <v>600.65999999999838</v>
      </c>
      <c r="EG163" s="25">
        <v>0</v>
      </c>
      <c r="EH163" s="25">
        <v>0</v>
      </c>
    </row>
    <row r="164" spans="1:138" x14ac:dyDescent="0.25">
      <c r="A164" s="25" t="s">
        <v>66</v>
      </c>
      <c r="B164" s="25" t="s">
        <v>63</v>
      </c>
      <c r="C164" s="156">
        <v>43932</v>
      </c>
      <c r="D164" s="156">
        <v>43932</v>
      </c>
      <c r="E164" s="25" t="s">
        <v>126</v>
      </c>
      <c r="F164" s="25" t="s">
        <v>127</v>
      </c>
      <c r="G164" s="29">
        <v>11052.539999999981</v>
      </c>
      <c r="H164" s="29">
        <v>1304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377</v>
      </c>
      <c r="O164" s="29">
        <v>706929</v>
      </c>
      <c r="P164" s="29">
        <v>706929</v>
      </c>
      <c r="Q164" s="29">
        <v>0</v>
      </c>
      <c r="R164" s="29">
        <v>0</v>
      </c>
      <c r="S164" s="29">
        <v>0</v>
      </c>
      <c r="T164" s="29">
        <v>0</v>
      </c>
      <c r="U164" s="29">
        <v>1159</v>
      </c>
      <c r="V164" s="29">
        <v>750</v>
      </c>
      <c r="W164" s="29">
        <v>0</v>
      </c>
      <c r="X164" s="29">
        <v>0</v>
      </c>
      <c r="Y164" s="29">
        <v>47500</v>
      </c>
      <c r="Z164" s="29">
        <v>340200</v>
      </c>
      <c r="AA164" s="29">
        <v>100348</v>
      </c>
      <c r="AB164" s="29">
        <v>15081</v>
      </c>
      <c r="AC164" s="29">
        <v>0.1479855709</v>
      </c>
      <c r="AD164" s="29">
        <v>1.1000000000000001E-2</v>
      </c>
      <c r="AE164" s="29">
        <v>92.121432999999996</v>
      </c>
      <c r="AF164" s="29">
        <v>35527</v>
      </c>
      <c r="AG164" s="29">
        <v>96</v>
      </c>
      <c r="AH164" s="29">
        <v>0</v>
      </c>
      <c r="AI164" s="29">
        <v>19.286000000000001</v>
      </c>
      <c r="AJ164" s="29">
        <v>-13.714</v>
      </c>
      <c r="AK164" s="29">
        <v>0</v>
      </c>
      <c r="AL164" s="29">
        <v>0</v>
      </c>
      <c r="AM164" s="29">
        <v>672</v>
      </c>
      <c r="AN164" s="29">
        <v>142</v>
      </c>
      <c r="AO164" s="29">
        <v>62</v>
      </c>
      <c r="AP164" s="29">
        <v>77</v>
      </c>
      <c r="AQ164" s="29">
        <v>1223</v>
      </c>
      <c r="AR164" s="29">
        <v>237</v>
      </c>
      <c r="AS164" s="29">
        <v>312</v>
      </c>
      <c r="AT164" s="29">
        <v>9856</v>
      </c>
      <c r="AU164" s="29">
        <v>11322</v>
      </c>
      <c r="AV164" s="29">
        <v>0</v>
      </c>
      <c r="AW164" s="29">
        <v>6751</v>
      </c>
      <c r="AX164" s="29">
        <v>14427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3.56</v>
      </c>
      <c r="BO164" s="29">
        <v>4363.8100000000004</v>
      </c>
      <c r="BP164" s="29">
        <v>4363.8100000000004</v>
      </c>
      <c r="BQ164" s="29">
        <v>0</v>
      </c>
      <c r="BR164" s="29">
        <v>0</v>
      </c>
      <c r="BS164" s="29">
        <v>0</v>
      </c>
      <c r="BT164" s="29">
        <v>0</v>
      </c>
      <c r="BU164" s="29">
        <v>111.99</v>
      </c>
      <c r="BV164" s="29">
        <v>22.56</v>
      </c>
      <c r="BW164" s="29">
        <v>0</v>
      </c>
      <c r="BX164" s="29">
        <v>0</v>
      </c>
      <c r="BY164" s="29">
        <v>355.87999999999874</v>
      </c>
      <c r="BZ164" s="29">
        <v>463.64999999999861</v>
      </c>
      <c r="CA164" s="157">
        <v>228.19999999999882</v>
      </c>
      <c r="CB164" s="157">
        <v>591.32999999999845</v>
      </c>
      <c r="CC164" s="29">
        <v>0</v>
      </c>
      <c r="CD164" s="29">
        <v>591.32999999999845</v>
      </c>
      <c r="CE164" s="29">
        <v>6471</v>
      </c>
      <c r="CF164" s="29">
        <v>0</v>
      </c>
      <c r="CG164" s="29">
        <v>14707</v>
      </c>
      <c r="CH164" s="29">
        <v>14707</v>
      </c>
      <c r="CI164" s="29">
        <v>0</v>
      </c>
      <c r="CJ164" s="25">
        <v>0</v>
      </c>
      <c r="CK164" s="29">
        <v>228.4999999999994</v>
      </c>
      <c r="CL164" s="25">
        <v>0</v>
      </c>
      <c r="CM164" s="29">
        <v>591.02999999999793</v>
      </c>
      <c r="CN164" s="25">
        <v>0</v>
      </c>
      <c r="CO164" s="25">
        <v>0</v>
      </c>
      <c r="CP164" s="25">
        <v>0</v>
      </c>
      <c r="CQ164" s="25">
        <v>0</v>
      </c>
      <c r="CR164" s="25">
        <v>6751</v>
      </c>
      <c r="CS164" s="25">
        <v>0</v>
      </c>
      <c r="CT164" s="25">
        <v>14427</v>
      </c>
      <c r="CU164" s="25">
        <v>0</v>
      </c>
      <c r="CV164" s="25">
        <v>0</v>
      </c>
      <c r="CW164" s="25">
        <v>0</v>
      </c>
      <c r="CX164" s="33">
        <v>6751</v>
      </c>
      <c r="CY164" s="33">
        <v>14427</v>
      </c>
      <c r="CZ164" s="33">
        <v>0</v>
      </c>
      <c r="DA164" s="33">
        <v>0</v>
      </c>
      <c r="DB164" s="161">
        <v>0</v>
      </c>
      <c r="DC164" s="33">
        <v>0</v>
      </c>
      <c r="DD164" s="33">
        <v>0</v>
      </c>
      <c r="DE164" s="33">
        <v>0</v>
      </c>
      <c r="DF164" s="154">
        <v>228.4999999999994</v>
      </c>
      <c r="DG164" s="154">
        <v>591.02999999999793</v>
      </c>
      <c r="DH164" s="154">
        <v>0</v>
      </c>
      <c r="DI164" s="154">
        <v>0</v>
      </c>
      <c r="DJ164" s="154">
        <v>0</v>
      </c>
      <c r="DK164" s="154">
        <v>0</v>
      </c>
      <c r="DL164" s="154">
        <v>0</v>
      </c>
      <c r="DM164" s="154">
        <v>0</v>
      </c>
      <c r="DN164" s="25">
        <v>503129</v>
      </c>
      <c r="DO164" s="25">
        <v>0</v>
      </c>
      <c r="DP164" s="25">
        <v>0</v>
      </c>
      <c r="DQ164" s="25">
        <v>0</v>
      </c>
      <c r="DR164" s="25">
        <v>0</v>
      </c>
      <c r="DS164" s="25">
        <v>0</v>
      </c>
      <c r="ED164" s="156">
        <v>43932</v>
      </c>
      <c r="EE164" s="25">
        <v>228.4999999999994</v>
      </c>
      <c r="EF164" s="25">
        <v>591.02999999999793</v>
      </c>
      <c r="EG164" s="25">
        <v>0</v>
      </c>
      <c r="EH164" s="25">
        <v>0</v>
      </c>
    </row>
    <row r="165" spans="1:138" x14ac:dyDescent="0.25">
      <c r="A165" s="25" t="s">
        <v>66</v>
      </c>
      <c r="B165" s="25" t="s">
        <v>63</v>
      </c>
      <c r="C165" s="156">
        <v>43933</v>
      </c>
      <c r="D165" s="156">
        <v>43933</v>
      </c>
      <c r="E165" s="25" t="s">
        <v>126</v>
      </c>
      <c r="F165" s="25" t="s">
        <v>127</v>
      </c>
      <c r="G165" s="29">
        <v>8579.5399999999881</v>
      </c>
      <c r="H165" s="29">
        <v>1572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590</v>
      </c>
      <c r="O165" s="29">
        <v>649528</v>
      </c>
      <c r="P165" s="29">
        <v>649528</v>
      </c>
      <c r="Q165" s="29">
        <v>0</v>
      </c>
      <c r="R165" s="29">
        <v>0</v>
      </c>
      <c r="S165" s="29">
        <v>0</v>
      </c>
      <c r="T165" s="29">
        <v>0</v>
      </c>
      <c r="U165" s="29">
        <v>1119</v>
      </c>
      <c r="V165" s="29">
        <v>734</v>
      </c>
      <c r="W165" s="29">
        <v>0</v>
      </c>
      <c r="X165" s="29">
        <v>0</v>
      </c>
      <c r="Y165" s="29">
        <v>43683</v>
      </c>
      <c r="Z165" s="29">
        <v>205505</v>
      </c>
      <c r="AA165" s="29">
        <v>125777</v>
      </c>
      <c r="AB165" s="29">
        <v>14924</v>
      </c>
      <c r="AC165" s="29">
        <v>0.1479855709</v>
      </c>
      <c r="AD165" s="29">
        <v>1.1000000000000001E-2</v>
      </c>
      <c r="AE165" s="29">
        <v>92.121432999999996</v>
      </c>
      <c r="AF165" s="29">
        <v>28391</v>
      </c>
      <c r="AG165" s="29">
        <v>100</v>
      </c>
      <c r="AH165" s="29">
        <v>30</v>
      </c>
      <c r="AI165" s="29">
        <v>19.286000000000001</v>
      </c>
      <c r="AJ165" s="29">
        <v>-16</v>
      </c>
      <c r="AK165" s="29">
        <v>1</v>
      </c>
      <c r="AL165" s="29">
        <v>0</v>
      </c>
      <c r="AM165" s="29">
        <v>776</v>
      </c>
      <c r="AN165" s="29">
        <v>173</v>
      </c>
      <c r="AO165" s="29">
        <v>0</v>
      </c>
      <c r="AP165" s="29">
        <v>79</v>
      </c>
      <c r="AQ165" s="29">
        <v>1170</v>
      </c>
      <c r="AR165" s="29">
        <v>226</v>
      </c>
      <c r="AS165" s="29">
        <v>254</v>
      </c>
      <c r="AT165" s="29">
        <v>9879</v>
      </c>
      <c r="AU165" s="29">
        <v>12355</v>
      </c>
      <c r="AV165" s="29">
        <v>0</v>
      </c>
      <c r="AW165" s="29">
        <v>7834</v>
      </c>
      <c r="AX165" s="29">
        <v>14400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5.67</v>
      </c>
      <c r="BO165" s="29">
        <v>4457.51</v>
      </c>
      <c r="BP165" s="29">
        <v>4457.51</v>
      </c>
      <c r="BQ165" s="29">
        <v>0</v>
      </c>
      <c r="BR165" s="29">
        <v>0</v>
      </c>
      <c r="BS165" s="29">
        <v>0</v>
      </c>
      <c r="BT165" s="29">
        <v>0</v>
      </c>
      <c r="BU165" s="29">
        <v>126.91</v>
      </c>
      <c r="BV165" s="29">
        <v>16.52</v>
      </c>
      <c r="BW165" s="29">
        <v>0</v>
      </c>
      <c r="BX165" s="29">
        <v>0</v>
      </c>
      <c r="BY165" s="29">
        <v>354.99999999999903</v>
      </c>
      <c r="BZ165" s="29">
        <v>495.09999999999894</v>
      </c>
      <c r="CA165" s="157">
        <v>260.16999999999916</v>
      </c>
      <c r="CB165" s="157">
        <v>589.9299999999987</v>
      </c>
      <c r="CC165" s="29">
        <v>0</v>
      </c>
      <c r="CD165" s="29">
        <v>589.9299999999987</v>
      </c>
      <c r="CE165" s="29">
        <v>7928</v>
      </c>
      <c r="CF165" s="29">
        <v>0</v>
      </c>
      <c r="CG165" s="29">
        <v>14306</v>
      </c>
      <c r="CH165" s="29">
        <v>14306</v>
      </c>
      <c r="CI165" s="29">
        <v>0</v>
      </c>
      <c r="CJ165" s="25">
        <v>0</v>
      </c>
      <c r="CK165" s="29">
        <v>259.34999999999945</v>
      </c>
      <c r="CL165" s="25">
        <v>0</v>
      </c>
      <c r="CM165" s="29">
        <v>590.74999999999841</v>
      </c>
      <c r="CN165" s="25">
        <v>0</v>
      </c>
      <c r="CO165" s="25">
        <v>0</v>
      </c>
      <c r="CP165" s="25">
        <v>0</v>
      </c>
      <c r="CQ165" s="25">
        <v>0</v>
      </c>
      <c r="CR165" s="25">
        <v>7834</v>
      </c>
      <c r="CS165" s="25">
        <v>0</v>
      </c>
      <c r="CT165" s="25">
        <v>14400</v>
      </c>
      <c r="CU165" s="25">
        <v>0</v>
      </c>
      <c r="CV165" s="25">
        <v>0</v>
      </c>
      <c r="CW165" s="25">
        <v>0</v>
      </c>
      <c r="CX165" s="33">
        <v>7834</v>
      </c>
      <c r="CY165" s="33">
        <v>14400</v>
      </c>
      <c r="CZ165" s="33">
        <v>0</v>
      </c>
      <c r="DA165" s="33">
        <v>0</v>
      </c>
      <c r="DB165" s="161">
        <v>0</v>
      </c>
      <c r="DC165" s="33">
        <v>0</v>
      </c>
      <c r="DD165" s="33">
        <v>0</v>
      </c>
      <c r="DE165" s="33">
        <v>0</v>
      </c>
      <c r="DF165" s="154">
        <v>259.34999999999945</v>
      </c>
      <c r="DG165" s="154">
        <v>590.74999999999841</v>
      </c>
      <c r="DH165" s="154">
        <v>0</v>
      </c>
      <c r="DI165" s="154">
        <v>0</v>
      </c>
      <c r="DJ165" s="154">
        <v>0</v>
      </c>
      <c r="DK165" s="154">
        <v>0</v>
      </c>
      <c r="DL165" s="154">
        <v>0</v>
      </c>
      <c r="DM165" s="154">
        <v>0</v>
      </c>
      <c r="DN165" s="25">
        <v>389889</v>
      </c>
      <c r="DO165" s="25">
        <v>0</v>
      </c>
      <c r="DP165" s="25">
        <v>0</v>
      </c>
      <c r="DQ165" s="25">
        <v>0</v>
      </c>
      <c r="DR165" s="25">
        <v>0</v>
      </c>
      <c r="DS165" s="25">
        <v>0</v>
      </c>
      <c r="ED165" s="156">
        <v>43933</v>
      </c>
      <c r="EE165" s="25">
        <v>259.34999999999945</v>
      </c>
      <c r="EF165" s="25">
        <v>590.74999999999841</v>
      </c>
      <c r="EG165" s="25">
        <v>0</v>
      </c>
      <c r="EH165" s="25">
        <v>0</v>
      </c>
    </row>
    <row r="166" spans="1:138" x14ac:dyDescent="0.25">
      <c r="A166" s="25" t="s">
        <v>66</v>
      </c>
      <c r="B166" s="25" t="s">
        <v>63</v>
      </c>
      <c r="C166" s="156">
        <v>43934</v>
      </c>
      <c r="D166" s="156">
        <v>43934</v>
      </c>
      <c r="E166" s="25" t="s">
        <v>126</v>
      </c>
      <c r="F166" s="25" t="s">
        <v>127</v>
      </c>
      <c r="G166" s="29">
        <v>10632.889999999983</v>
      </c>
      <c r="H166" s="29">
        <v>1263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1422</v>
      </c>
      <c r="O166" s="29">
        <v>277329</v>
      </c>
      <c r="P166" s="29">
        <v>277329</v>
      </c>
      <c r="Q166" s="29">
        <v>0</v>
      </c>
      <c r="R166" s="29">
        <v>0</v>
      </c>
      <c r="S166" s="29">
        <v>0</v>
      </c>
      <c r="T166" s="29">
        <v>0</v>
      </c>
      <c r="U166" s="29">
        <v>707</v>
      </c>
      <c r="V166" s="29">
        <v>679</v>
      </c>
      <c r="W166" s="29">
        <v>0</v>
      </c>
      <c r="X166" s="29">
        <v>0</v>
      </c>
      <c r="Y166" s="29">
        <v>40962</v>
      </c>
      <c r="Z166" s="29">
        <v>183882</v>
      </c>
      <c r="AA166" s="29">
        <v>164403</v>
      </c>
      <c r="AB166" s="29">
        <v>14357</v>
      </c>
      <c r="AC166" s="29">
        <v>0.1479855709</v>
      </c>
      <c r="AD166" s="29">
        <v>1.1000000000000001E-2</v>
      </c>
      <c r="AE166" s="29">
        <v>92.121432999999996</v>
      </c>
      <c r="AF166" s="29">
        <v>27620</v>
      </c>
      <c r="AG166" s="29">
        <v>100</v>
      </c>
      <c r="AH166" s="29">
        <v>30</v>
      </c>
      <c r="AI166" s="29">
        <v>19.428999999999998</v>
      </c>
      <c r="AJ166" s="29">
        <v>-19</v>
      </c>
      <c r="AK166" s="29">
        <v>0</v>
      </c>
      <c r="AL166" s="29">
        <v>0</v>
      </c>
      <c r="AM166" s="29">
        <v>433</v>
      </c>
      <c r="AN166" s="29">
        <v>92</v>
      </c>
      <c r="AO166" s="29">
        <v>61</v>
      </c>
      <c r="AP166" s="29">
        <v>77</v>
      </c>
      <c r="AQ166" s="29">
        <v>0</v>
      </c>
      <c r="AR166" s="29">
        <v>0</v>
      </c>
      <c r="AS166" s="29">
        <v>0</v>
      </c>
      <c r="AT166" s="29">
        <v>12281</v>
      </c>
      <c r="AU166" s="29">
        <v>13557</v>
      </c>
      <c r="AV166" s="29">
        <v>0</v>
      </c>
      <c r="AW166" s="29">
        <v>9017</v>
      </c>
      <c r="AX166" s="29">
        <v>16821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>
        <v>0</v>
      </c>
      <c r="BN166" s="29">
        <v>12.2</v>
      </c>
      <c r="BO166" s="29">
        <v>6626.2</v>
      </c>
      <c r="BP166" s="29">
        <v>6626.2</v>
      </c>
      <c r="BQ166" s="29">
        <v>0</v>
      </c>
      <c r="BR166" s="29">
        <v>0</v>
      </c>
      <c r="BS166" s="29">
        <v>0</v>
      </c>
      <c r="BT166" s="29">
        <v>0</v>
      </c>
      <c r="BU166" s="29">
        <v>58.35</v>
      </c>
      <c r="BV166" s="29">
        <v>26.14</v>
      </c>
      <c r="BW166" s="29">
        <v>0</v>
      </c>
      <c r="BX166" s="29">
        <v>0</v>
      </c>
      <c r="BY166" s="29">
        <v>391.93939977335145</v>
      </c>
      <c r="BZ166" s="29">
        <v>541.07999999999879</v>
      </c>
      <c r="CA166" s="157">
        <v>298.42182703628282</v>
      </c>
      <c r="CB166" s="157">
        <v>634.59757273706748</v>
      </c>
      <c r="CC166" s="29">
        <v>0</v>
      </c>
      <c r="CD166" s="29">
        <v>634.59757273706748</v>
      </c>
      <c r="CE166" s="29">
        <v>9584</v>
      </c>
      <c r="CF166" s="29">
        <v>0</v>
      </c>
      <c r="CG166" s="29">
        <v>16254</v>
      </c>
      <c r="CH166" s="29">
        <v>16254</v>
      </c>
      <c r="CI166" s="29">
        <v>0</v>
      </c>
      <c r="CJ166" s="25">
        <v>0</v>
      </c>
      <c r="CK166" s="29">
        <v>268.60182703628317</v>
      </c>
      <c r="CL166" s="25">
        <v>0</v>
      </c>
      <c r="CM166" s="29">
        <v>664.41757273706708</v>
      </c>
      <c r="CN166" s="25">
        <v>0</v>
      </c>
      <c r="CO166" s="25">
        <v>0</v>
      </c>
      <c r="CP166" s="25">
        <v>0</v>
      </c>
      <c r="CQ166" s="25">
        <v>0</v>
      </c>
      <c r="CR166" s="25">
        <v>9017</v>
      </c>
      <c r="CS166" s="25">
        <v>0</v>
      </c>
      <c r="CT166" s="25">
        <v>16821</v>
      </c>
      <c r="CU166" s="25">
        <v>0</v>
      </c>
      <c r="CV166" s="25">
        <v>0</v>
      </c>
      <c r="CW166" s="25">
        <v>0</v>
      </c>
      <c r="CX166" s="33">
        <v>9017</v>
      </c>
      <c r="CY166" s="33">
        <v>16821</v>
      </c>
      <c r="CZ166" s="33">
        <v>0</v>
      </c>
      <c r="DA166" s="33">
        <v>0</v>
      </c>
      <c r="DB166" s="161">
        <v>0</v>
      </c>
      <c r="DC166" s="33">
        <v>0</v>
      </c>
      <c r="DD166" s="33">
        <v>0</v>
      </c>
      <c r="DE166" s="33">
        <v>0</v>
      </c>
      <c r="DF166" s="154">
        <v>268.60182703628317</v>
      </c>
      <c r="DG166" s="154">
        <v>664.41757273706708</v>
      </c>
      <c r="DH166" s="154">
        <v>0</v>
      </c>
      <c r="DI166" s="154">
        <v>0</v>
      </c>
      <c r="DJ166" s="154">
        <v>0</v>
      </c>
      <c r="DK166" s="154">
        <v>0</v>
      </c>
      <c r="DL166" s="154">
        <v>0</v>
      </c>
      <c r="DM166" s="154">
        <v>0</v>
      </c>
      <c r="DN166" s="25">
        <v>403604</v>
      </c>
      <c r="DO166" s="25">
        <v>0</v>
      </c>
      <c r="DP166" s="25">
        <v>0</v>
      </c>
      <c r="DQ166" s="25">
        <v>0</v>
      </c>
      <c r="DR166" s="25">
        <v>0</v>
      </c>
      <c r="DS166" s="25">
        <v>0</v>
      </c>
      <c r="ED166" s="156">
        <v>43934</v>
      </c>
      <c r="EE166" s="25">
        <v>268.60182703628317</v>
      </c>
      <c r="EF166" s="25">
        <v>664.41757273706708</v>
      </c>
      <c r="EG166" s="25">
        <v>0</v>
      </c>
      <c r="EH166" s="25">
        <v>0</v>
      </c>
    </row>
    <row r="167" spans="1:138" x14ac:dyDescent="0.25">
      <c r="A167" s="25" t="s">
        <v>66</v>
      </c>
      <c r="B167" s="25" t="s">
        <v>63</v>
      </c>
      <c r="C167" s="156">
        <v>43935</v>
      </c>
      <c r="D167" s="156">
        <v>43935</v>
      </c>
      <c r="E167" s="25" t="s">
        <v>126</v>
      </c>
      <c r="F167" s="25" t="s">
        <v>127</v>
      </c>
      <c r="G167" s="29">
        <v>15741.639999999985</v>
      </c>
      <c r="H167" s="29">
        <v>1062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6380</v>
      </c>
      <c r="O167" s="29">
        <v>756661</v>
      </c>
      <c r="P167" s="29">
        <v>756661</v>
      </c>
      <c r="Q167" s="29">
        <v>0</v>
      </c>
      <c r="R167" s="29">
        <v>0</v>
      </c>
      <c r="S167" s="29">
        <v>0</v>
      </c>
      <c r="T167" s="29">
        <v>0</v>
      </c>
      <c r="U167" s="29">
        <v>790</v>
      </c>
      <c r="V167" s="29">
        <v>579</v>
      </c>
      <c r="W167" s="29">
        <v>0</v>
      </c>
      <c r="X167" s="29">
        <v>0</v>
      </c>
      <c r="Y167" s="29">
        <v>47835</v>
      </c>
      <c r="Z167" s="29">
        <v>177214</v>
      </c>
      <c r="AA167" s="29">
        <v>174688</v>
      </c>
      <c r="AB167" s="29">
        <v>16355</v>
      </c>
      <c r="AC167" s="29">
        <v>0.1479855709</v>
      </c>
      <c r="AD167" s="29">
        <v>1.1000000000000001E-2</v>
      </c>
      <c r="AE167" s="29">
        <v>92.121432999999996</v>
      </c>
      <c r="AF167" s="29">
        <v>25023</v>
      </c>
      <c r="AG167" s="29">
        <v>100</v>
      </c>
      <c r="AH167" s="29">
        <v>30</v>
      </c>
      <c r="AI167" s="29">
        <v>19.286000000000001</v>
      </c>
      <c r="AJ167" s="29">
        <v>-20.856999999999999</v>
      </c>
      <c r="AK167" s="29">
        <v>0</v>
      </c>
      <c r="AL167" s="29">
        <v>0</v>
      </c>
      <c r="AM167" s="29">
        <v>395</v>
      </c>
      <c r="AN167" s="29">
        <v>88</v>
      </c>
      <c r="AO167" s="29">
        <v>63</v>
      </c>
      <c r="AP167" s="29">
        <v>72</v>
      </c>
      <c r="AQ167" s="29">
        <v>0</v>
      </c>
      <c r="AR167" s="29">
        <v>305</v>
      </c>
      <c r="AS167" s="29">
        <v>349</v>
      </c>
      <c r="AT167" s="29">
        <v>11304</v>
      </c>
      <c r="AU167" s="29">
        <v>11810</v>
      </c>
      <c r="AV167" s="29">
        <v>0</v>
      </c>
      <c r="AW167" s="29">
        <v>7705</v>
      </c>
      <c r="AX167" s="29">
        <v>15409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0</v>
      </c>
      <c r="BK167" s="29">
        <v>0</v>
      </c>
      <c r="BL167" s="29">
        <v>0</v>
      </c>
      <c r="BM167" s="29">
        <v>0</v>
      </c>
      <c r="BN167" s="29">
        <v>61.68</v>
      </c>
      <c r="BO167" s="29">
        <v>4501.7</v>
      </c>
      <c r="BP167" s="29">
        <v>4501.7</v>
      </c>
      <c r="BQ167" s="29">
        <v>0</v>
      </c>
      <c r="BR167" s="29">
        <v>0</v>
      </c>
      <c r="BS167" s="29">
        <v>0</v>
      </c>
      <c r="BT167" s="29">
        <v>0</v>
      </c>
      <c r="BU167" s="29">
        <v>96.41</v>
      </c>
      <c r="BV167" s="29">
        <v>21.5</v>
      </c>
      <c r="BW167" s="29">
        <v>0</v>
      </c>
      <c r="BX167" s="29">
        <v>0</v>
      </c>
      <c r="BY167" s="29">
        <v>375.96999999999889</v>
      </c>
      <c r="BZ167" s="29">
        <v>498.24999999999858</v>
      </c>
      <c r="CA167" s="157">
        <v>194.98999999999941</v>
      </c>
      <c r="CB167" s="157">
        <v>679.22999999999797</v>
      </c>
      <c r="CC167" s="29">
        <v>0</v>
      </c>
      <c r="CD167" s="29">
        <v>679.22999999999797</v>
      </c>
      <c r="CE167" s="29">
        <v>6532</v>
      </c>
      <c r="CF167" s="29">
        <v>0</v>
      </c>
      <c r="CG167" s="29">
        <v>16582</v>
      </c>
      <c r="CH167" s="29">
        <v>16582</v>
      </c>
      <c r="CI167" s="29">
        <v>0</v>
      </c>
      <c r="CJ167" s="25">
        <v>0</v>
      </c>
      <c r="CK167" s="29">
        <v>258.53999999999922</v>
      </c>
      <c r="CL167" s="25">
        <v>0</v>
      </c>
      <c r="CM167" s="29">
        <v>615.67999999999802</v>
      </c>
      <c r="CN167" s="25">
        <v>0</v>
      </c>
      <c r="CO167" s="25">
        <v>0</v>
      </c>
      <c r="CP167" s="25">
        <v>0</v>
      </c>
      <c r="CQ167" s="25">
        <v>0</v>
      </c>
      <c r="CR167" s="25">
        <v>7705</v>
      </c>
      <c r="CS167" s="25">
        <v>0</v>
      </c>
      <c r="CT167" s="25">
        <v>15409</v>
      </c>
      <c r="CU167" s="25">
        <v>0</v>
      </c>
      <c r="CV167" s="25">
        <v>0</v>
      </c>
      <c r="CW167" s="25">
        <v>0</v>
      </c>
      <c r="CX167" s="33">
        <v>7705</v>
      </c>
      <c r="CY167" s="33">
        <v>15409</v>
      </c>
      <c r="CZ167" s="33">
        <v>0</v>
      </c>
      <c r="DA167" s="33">
        <v>0</v>
      </c>
      <c r="DB167" s="161">
        <v>0</v>
      </c>
      <c r="DC167" s="33">
        <v>0</v>
      </c>
      <c r="DD167" s="33">
        <v>0</v>
      </c>
      <c r="DE167" s="33">
        <v>0</v>
      </c>
      <c r="DF167" s="154">
        <v>258.53999999999922</v>
      </c>
      <c r="DG167" s="154">
        <v>615.67999999999802</v>
      </c>
      <c r="DH167" s="154">
        <v>0</v>
      </c>
      <c r="DI167" s="154">
        <v>0</v>
      </c>
      <c r="DJ167" s="154">
        <v>0</v>
      </c>
      <c r="DK167" s="154">
        <v>0</v>
      </c>
      <c r="DL167" s="154">
        <v>0</v>
      </c>
      <c r="DM167" s="154">
        <v>0</v>
      </c>
      <c r="DN167" s="25">
        <v>416092</v>
      </c>
      <c r="DO167" s="25">
        <v>0</v>
      </c>
      <c r="DP167" s="25">
        <v>0</v>
      </c>
      <c r="DQ167" s="25">
        <v>0</v>
      </c>
      <c r="DR167" s="25">
        <v>0</v>
      </c>
      <c r="DS167" s="25">
        <v>0</v>
      </c>
      <c r="ED167" s="156">
        <v>43935</v>
      </c>
      <c r="EE167" s="25">
        <v>258.53999999999922</v>
      </c>
      <c r="EF167" s="25">
        <v>615.67999999999802</v>
      </c>
      <c r="EG167" s="25">
        <v>0</v>
      </c>
      <c r="EH167" s="25">
        <v>0</v>
      </c>
    </row>
    <row r="168" spans="1:138" x14ac:dyDescent="0.25">
      <c r="A168" s="25" t="s">
        <v>66</v>
      </c>
      <c r="B168" s="25" t="s">
        <v>63</v>
      </c>
      <c r="C168" s="156">
        <v>43936</v>
      </c>
      <c r="D168" s="156">
        <v>43936</v>
      </c>
      <c r="E168" s="25" t="s">
        <v>126</v>
      </c>
      <c r="F168" s="25" t="s">
        <v>127</v>
      </c>
      <c r="G168" s="29">
        <v>30816.510000000017</v>
      </c>
      <c r="H168" s="29">
        <v>961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3563</v>
      </c>
      <c r="O168" s="29">
        <v>232153</v>
      </c>
      <c r="P168" s="29">
        <v>232153</v>
      </c>
      <c r="Q168" s="29">
        <v>0</v>
      </c>
      <c r="R168" s="29">
        <v>0</v>
      </c>
      <c r="S168" s="29">
        <v>0</v>
      </c>
      <c r="T168" s="29">
        <v>0</v>
      </c>
      <c r="U168" s="29">
        <v>459</v>
      </c>
      <c r="V168" s="29">
        <v>632</v>
      </c>
      <c r="W168" s="29">
        <v>0</v>
      </c>
      <c r="X168" s="29">
        <v>0</v>
      </c>
      <c r="Y168" s="29">
        <v>64128</v>
      </c>
      <c r="Z168" s="29">
        <v>340060</v>
      </c>
      <c r="AA168" s="29">
        <v>201069</v>
      </c>
      <c r="AB168" s="29">
        <v>15423</v>
      </c>
      <c r="AC168" s="29">
        <v>0.1479855709</v>
      </c>
      <c r="AD168" s="29">
        <v>1.1000000000000001E-2</v>
      </c>
      <c r="AE168" s="29">
        <v>92.121432999999996</v>
      </c>
      <c r="AF168" s="29">
        <v>26922</v>
      </c>
      <c r="AG168" s="29">
        <v>100</v>
      </c>
      <c r="AH168" s="29">
        <v>30</v>
      </c>
      <c r="AI168" s="29">
        <v>19.143000000000001</v>
      </c>
      <c r="AJ168" s="29">
        <v>-22.286000000000001</v>
      </c>
      <c r="AK168" s="29">
        <v>0</v>
      </c>
      <c r="AL168" s="29">
        <v>0</v>
      </c>
      <c r="AM168" s="29">
        <v>0</v>
      </c>
      <c r="AN168" s="29">
        <v>0</v>
      </c>
      <c r="AO168" s="29">
        <v>64</v>
      </c>
      <c r="AP168" s="29">
        <v>70</v>
      </c>
      <c r="AQ168" s="29">
        <v>1287</v>
      </c>
      <c r="AR168" s="29">
        <v>240</v>
      </c>
      <c r="AS168" s="29">
        <v>381</v>
      </c>
      <c r="AT168" s="29">
        <v>9380</v>
      </c>
      <c r="AU168" s="29">
        <v>11286</v>
      </c>
      <c r="AV168" s="29">
        <v>0</v>
      </c>
      <c r="AW168" s="29">
        <v>7102</v>
      </c>
      <c r="AX168" s="29">
        <v>13564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0</v>
      </c>
      <c r="BF168" s="29">
        <v>0</v>
      </c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0</v>
      </c>
      <c r="BM168" s="29">
        <v>0</v>
      </c>
      <c r="BN168" s="29">
        <v>40.950000000000003</v>
      </c>
      <c r="BO168" s="29">
        <v>4347.01</v>
      </c>
      <c r="BP168" s="29">
        <v>4347.01</v>
      </c>
      <c r="BQ168" s="29">
        <v>0</v>
      </c>
      <c r="BR168" s="29">
        <v>0</v>
      </c>
      <c r="BS168" s="29">
        <v>0</v>
      </c>
      <c r="BT168" s="29">
        <v>0</v>
      </c>
      <c r="BU168" s="29">
        <v>37.26</v>
      </c>
      <c r="BV168" s="29">
        <v>16.09</v>
      </c>
      <c r="BW168" s="29">
        <v>0</v>
      </c>
      <c r="BX168" s="29">
        <v>0</v>
      </c>
      <c r="BY168" s="29">
        <v>325.93999999999915</v>
      </c>
      <c r="BZ168" s="29">
        <v>418.28999999999837</v>
      </c>
      <c r="CA168" s="157">
        <v>174.38999999999956</v>
      </c>
      <c r="CB168" s="157">
        <v>569.8399999999981</v>
      </c>
      <c r="CC168" s="29">
        <v>0</v>
      </c>
      <c r="CD168" s="29">
        <v>569.8399999999981</v>
      </c>
      <c r="CE168" s="29">
        <v>5677</v>
      </c>
      <c r="CF168" s="29">
        <v>0</v>
      </c>
      <c r="CG168" s="29">
        <v>14989</v>
      </c>
      <c r="CH168" s="29">
        <v>14989</v>
      </c>
      <c r="CI168" s="29">
        <v>0</v>
      </c>
      <c r="CJ168" s="25">
        <v>0</v>
      </c>
      <c r="CK168" s="29">
        <v>216.99999999999946</v>
      </c>
      <c r="CL168" s="25">
        <v>0</v>
      </c>
      <c r="CM168" s="29">
        <v>527.22999999999797</v>
      </c>
      <c r="CN168" s="25">
        <v>0</v>
      </c>
      <c r="CO168" s="25">
        <v>0</v>
      </c>
      <c r="CP168" s="25">
        <v>0</v>
      </c>
      <c r="CQ168" s="25">
        <v>0</v>
      </c>
      <c r="CR168" s="25">
        <v>7102</v>
      </c>
      <c r="CS168" s="25">
        <v>0</v>
      </c>
      <c r="CT168" s="25">
        <v>13564</v>
      </c>
      <c r="CU168" s="25">
        <v>0</v>
      </c>
      <c r="CV168" s="25">
        <v>0</v>
      </c>
      <c r="CW168" s="25">
        <v>0</v>
      </c>
      <c r="CX168" s="33">
        <v>7102</v>
      </c>
      <c r="CY168" s="33">
        <v>13564</v>
      </c>
      <c r="CZ168" s="33">
        <v>0</v>
      </c>
      <c r="DA168" s="33">
        <v>0</v>
      </c>
      <c r="DB168" s="161">
        <v>0</v>
      </c>
      <c r="DC168" s="33">
        <v>0</v>
      </c>
      <c r="DD168" s="33">
        <v>0</v>
      </c>
      <c r="DE168" s="33">
        <v>0</v>
      </c>
      <c r="DF168" s="154">
        <v>216.99999999999946</v>
      </c>
      <c r="DG168" s="154">
        <v>527.22999999999797</v>
      </c>
      <c r="DH168" s="154">
        <v>0</v>
      </c>
      <c r="DI168" s="154">
        <v>0</v>
      </c>
      <c r="DJ168" s="154">
        <v>0</v>
      </c>
      <c r="DK168" s="154">
        <v>0</v>
      </c>
      <c r="DL168" s="154">
        <v>0</v>
      </c>
      <c r="DM168" s="154">
        <v>0</v>
      </c>
      <c r="DN168" s="25">
        <v>0</v>
      </c>
      <c r="DO168" s="25">
        <v>620680</v>
      </c>
      <c r="DP168" s="25">
        <v>0</v>
      </c>
      <c r="DQ168" s="25">
        <v>0</v>
      </c>
      <c r="DR168" s="25">
        <v>0</v>
      </c>
      <c r="DS168" s="25">
        <v>0</v>
      </c>
      <c r="ED168" s="156">
        <v>43936</v>
      </c>
      <c r="EE168" s="25">
        <v>216.99999999999946</v>
      </c>
      <c r="EF168" s="25">
        <v>527.22999999999797</v>
      </c>
      <c r="EG168" s="25">
        <v>0</v>
      </c>
      <c r="EH168" s="25">
        <v>0</v>
      </c>
    </row>
    <row r="169" spans="1:138" x14ac:dyDescent="0.25">
      <c r="A169" s="25" t="s">
        <v>66</v>
      </c>
      <c r="B169" s="25" t="s">
        <v>63</v>
      </c>
      <c r="C169" s="156">
        <v>43937</v>
      </c>
      <c r="D169" s="156">
        <v>43937</v>
      </c>
      <c r="E169" s="25" t="s">
        <v>126</v>
      </c>
      <c r="F169" s="25" t="s">
        <v>127</v>
      </c>
      <c r="G169" s="29">
        <v>25301.340000000018</v>
      </c>
      <c r="H169" s="29">
        <v>1308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2615</v>
      </c>
      <c r="O169" s="29">
        <v>144697</v>
      </c>
      <c r="P169" s="29">
        <v>0</v>
      </c>
      <c r="Q169" s="29">
        <v>144697</v>
      </c>
      <c r="R169" s="29">
        <v>144697</v>
      </c>
      <c r="S169" s="29">
        <v>0</v>
      </c>
      <c r="T169" s="29">
        <v>0</v>
      </c>
      <c r="U169" s="29">
        <v>675</v>
      </c>
      <c r="V169" s="29">
        <v>748</v>
      </c>
      <c r="W169" s="29">
        <v>0</v>
      </c>
      <c r="X169" s="29">
        <v>0</v>
      </c>
      <c r="Y169" s="29">
        <v>68863</v>
      </c>
      <c r="Z169" s="29">
        <v>292278</v>
      </c>
      <c r="AA169" s="29">
        <v>139989</v>
      </c>
      <c r="AB169" s="29">
        <v>14643</v>
      </c>
      <c r="AC169" s="29">
        <v>0.1479855709</v>
      </c>
      <c r="AD169" s="29">
        <v>1.1000000000000001E-2</v>
      </c>
      <c r="AE169" s="29">
        <v>92.121432999999996</v>
      </c>
      <c r="AF169" s="29">
        <v>30148</v>
      </c>
      <c r="AG169" s="29">
        <v>100</v>
      </c>
      <c r="AH169" s="29">
        <v>30</v>
      </c>
      <c r="AI169" s="29">
        <v>19</v>
      </c>
      <c r="AJ169" s="29">
        <v>-21.286000000000001</v>
      </c>
      <c r="AK169" s="29">
        <v>0</v>
      </c>
      <c r="AL169" s="29">
        <v>0</v>
      </c>
      <c r="AM169" s="29">
        <v>333</v>
      </c>
      <c r="AN169" s="29">
        <v>79</v>
      </c>
      <c r="AO169" s="29">
        <v>59</v>
      </c>
      <c r="AP169" s="29">
        <v>65</v>
      </c>
      <c r="AQ169" s="29">
        <v>961</v>
      </c>
      <c r="AR169" s="29">
        <v>189</v>
      </c>
      <c r="AS169" s="29">
        <v>368</v>
      </c>
      <c r="AT169" s="29">
        <v>8758</v>
      </c>
      <c r="AU169" s="29">
        <v>12582</v>
      </c>
      <c r="AV169" s="29">
        <v>0</v>
      </c>
      <c r="AW169" s="29">
        <v>6974</v>
      </c>
      <c r="AX169" s="29">
        <v>14366</v>
      </c>
      <c r="AY169" s="29">
        <v>0</v>
      </c>
      <c r="AZ169" s="29">
        <v>0</v>
      </c>
      <c r="BA169" s="29">
        <v>0</v>
      </c>
      <c r="BB169" s="29">
        <v>0</v>
      </c>
      <c r="BC169" s="29">
        <v>0</v>
      </c>
      <c r="BD169" s="29">
        <v>0</v>
      </c>
      <c r="BE169" s="29">
        <v>0</v>
      </c>
      <c r="BF169" s="29">
        <v>0</v>
      </c>
      <c r="BG169" s="29">
        <v>0</v>
      </c>
      <c r="BH169" s="29">
        <v>0</v>
      </c>
      <c r="BI169" s="29">
        <v>0</v>
      </c>
      <c r="BJ169" s="29">
        <v>0</v>
      </c>
      <c r="BK169" s="29">
        <v>0</v>
      </c>
      <c r="BL169" s="29">
        <v>0</v>
      </c>
      <c r="BM169" s="29">
        <v>0</v>
      </c>
      <c r="BN169" s="29">
        <v>25.84</v>
      </c>
      <c r="BO169" s="29">
        <v>4424.0200000000004</v>
      </c>
      <c r="BP169" s="29">
        <v>0</v>
      </c>
      <c r="BQ169" s="29">
        <v>4424.0200000000004</v>
      </c>
      <c r="BR169" s="29">
        <v>4424.0200000000004</v>
      </c>
      <c r="BS169" s="29">
        <v>0</v>
      </c>
      <c r="BT169" s="29">
        <v>0</v>
      </c>
      <c r="BU169" s="29">
        <v>38.590000000000003</v>
      </c>
      <c r="BV169" s="29">
        <v>19</v>
      </c>
      <c r="BW169" s="29">
        <v>0</v>
      </c>
      <c r="BX169" s="29">
        <v>0</v>
      </c>
      <c r="BY169" s="29">
        <v>271.31999999999942</v>
      </c>
      <c r="BZ169" s="29">
        <v>419.18999999999852</v>
      </c>
      <c r="CA169" s="157">
        <v>159.25999999999951</v>
      </c>
      <c r="CB169" s="157">
        <v>531.24999999999841</v>
      </c>
      <c r="CC169" s="29">
        <v>0</v>
      </c>
      <c r="CD169" s="29">
        <v>531.24999999999841</v>
      </c>
      <c r="CE169" s="29">
        <v>5776</v>
      </c>
      <c r="CF169" s="29">
        <v>0</v>
      </c>
      <c r="CG169" s="29">
        <v>15564</v>
      </c>
      <c r="CH169" s="29">
        <v>15564</v>
      </c>
      <c r="CI169" s="29">
        <v>0</v>
      </c>
      <c r="CJ169" s="25">
        <v>0</v>
      </c>
      <c r="CK169" s="29">
        <v>202.30999999999941</v>
      </c>
      <c r="CL169" s="25">
        <v>0</v>
      </c>
      <c r="CM169" s="29">
        <v>488.19999999999851</v>
      </c>
      <c r="CN169" s="25">
        <v>0</v>
      </c>
      <c r="CO169" s="25">
        <v>0</v>
      </c>
      <c r="CP169" s="25">
        <v>0</v>
      </c>
      <c r="CQ169" s="25">
        <v>0</v>
      </c>
      <c r="CR169" s="25">
        <v>6974</v>
      </c>
      <c r="CS169" s="25">
        <v>0</v>
      </c>
      <c r="CT169" s="25">
        <v>14366</v>
      </c>
      <c r="CU169" s="25">
        <v>0</v>
      </c>
      <c r="CV169" s="25">
        <v>0</v>
      </c>
      <c r="CW169" s="25">
        <v>0</v>
      </c>
      <c r="CX169" s="33">
        <v>6974</v>
      </c>
      <c r="CY169" s="33">
        <v>14366</v>
      </c>
      <c r="CZ169" s="33">
        <v>0</v>
      </c>
      <c r="DA169" s="33">
        <v>0</v>
      </c>
      <c r="DB169" s="161">
        <v>0</v>
      </c>
      <c r="DC169" s="33">
        <v>0</v>
      </c>
      <c r="DD169" s="33">
        <v>0</v>
      </c>
      <c r="DE169" s="33">
        <v>0</v>
      </c>
      <c r="DF169" s="154">
        <v>202.30999999999941</v>
      </c>
      <c r="DG169" s="154">
        <v>488.19999999999851</v>
      </c>
      <c r="DH169" s="154">
        <v>0</v>
      </c>
      <c r="DI169" s="154">
        <v>0</v>
      </c>
      <c r="DJ169" s="154">
        <v>0</v>
      </c>
      <c r="DK169" s="154">
        <v>0</v>
      </c>
      <c r="DL169" s="154">
        <v>0</v>
      </c>
      <c r="DM169" s="154">
        <v>0</v>
      </c>
      <c r="DN169" s="25">
        <v>0</v>
      </c>
      <c r="DO169" s="25">
        <v>515773</v>
      </c>
      <c r="DP169" s="25">
        <v>0</v>
      </c>
      <c r="DQ169" s="25">
        <v>0</v>
      </c>
      <c r="DR169" s="25">
        <v>0</v>
      </c>
      <c r="DS169" s="25">
        <v>0</v>
      </c>
      <c r="ED169" s="156">
        <v>43937</v>
      </c>
      <c r="EE169" s="25">
        <v>202.30999999999941</v>
      </c>
      <c r="EF169" s="25">
        <v>488.19999999999851</v>
      </c>
      <c r="EG169" s="25">
        <v>0</v>
      </c>
      <c r="EH169" s="25">
        <v>0</v>
      </c>
    </row>
    <row r="170" spans="1:138" x14ac:dyDescent="0.25">
      <c r="A170" s="25" t="s">
        <v>66</v>
      </c>
      <c r="B170" s="25" t="s">
        <v>63</v>
      </c>
      <c r="C170" s="156">
        <v>43938</v>
      </c>
      <c r="D170" s="156">
        <v>43938</v>
      </c>
      <c r="E170" s="25" t="s">
        <v>126</v>
      </c>
      <c r="F170" s="25" t="s">
        <v>127</v>
      </c>
      <c r="G170" s="29">
        <v>24682.640000000029</v>
      </c>
      <c r="H170" s="29">
        <v>1376</v>
      </c>
      <c r="I170" s="29">
        <v>0</v>
      </c>
      <c r="J170" s="29">
        <v>0</v>
      </c>
      <c r="K170" s="29">
        <v>0</v>
      </c>
      <c r="L170" s="29">
        <v>1</v>
      </c>
      <c r="M170" s="29">
        <v>0</v>
      </c>
      <c r="N170" s="29">
        <v>508</v>
      </c>
      <c r="O170" s="29">
        <v>259984</v>
      </c>
      <c r="P170" s="29">
        <v>0</v>
      </c>
      <c r="Q170" s="29">
        <v>259984</v>
      </c>
      <c r="R170" s="29">
        <v>259984</v>
      </c>
      <c r="S170" s="29">
        <v>0</v>
      </c>
      <c r="T170" s="29">
        <v>0</v>
      </c>
      <c r="U170" s="29">
        <v>390</v>
      </c>
      <c r="V170" s="29">
        <v>587</v>
      </c>
      <c r="W170" s="29">
        <v>0</v>
      </c>
      <c r="X170" s="29">
        <v>217722</v>
      </c>
      <c r="Y170" s="29">
        <v>61959</v>
      </c>
      <c r="Z170" s="29">
        <v>338899</v>
      </c>
      <c r="AA170" s="29">
        <v>182196</v>
      </c>
      <c r="AB170" s="29">
        <v>14842</v>
      </c>
      <c r="AC170" s="29">
        <v>0.1479855709</v>
      </c>
      <c r="AD170" s="29">
        <v>1.1000000000000001E-2</v>
      </c>
      <c r="AE170" s="29">
        <v>92.121432999999996</v>
      </c>
      <c r="AF170" s="29">
        <v>31667</v>
      </c>
      <c r="AG170" s="29">
        <v>100</v>
      </c>
      <c r="AH170" s="29">
        <v>30</v>
      </c>
      <c r="AI170" s="29">
        <v>18.713999999999999</v>
      </c>
      <c r="AJ170" s="29">
        <v>-21.428999999999998</v>
      </c>
      <c r="AK170" s="29">
        <v>0</v>
      </c>
      <c r="AL170" s="29">
        <v>0</v>
      </c>
      <c r="AM170" s="29">
        <v>342</v>
      </c>
      <c r="AN170" s="29">
        <v>77</v>
      </c>
      <c r="AO170" s="29">
        <v>58</v>
      </c>
      <c r="AP170" s="29">
        <v>63</v>
      </c>
      <c r="AQ170" s="29">
        <v>1062</v>
      </c>
      <c r="AR170" s="29">
        <v>209</v>
      </c>
      <c r="AS170" s="29">
        <v>421</v>
      </c>
      <c r="AT170" s="29">
        <v>8216</v>
      </c>
      <c r="AU170" s="29">
        <v>10435</v>
      </c>
      <c r="AV170" s="29">
        <v>0</v>
      </c>
      <c r="AW170" s="29">
        <v>5569</v>
      </c>
      <c r="AX170" s="29">
        <v>13082</v>
      </c>
      <c r="AY170" s="29">
        <v>0</v>
      </c>
      <c r="AZ170" s="29">
        <v>1</v>
      </c>
      <c r="BA170" s="29">
        <v>0</v>
      </c>
      <c r="BB170" s="29">
        <v>0</v>
      </c>
      <c r="BC170" s="29">
        <v>0</v>
      </c>
      <c r="BD170" s="29">
        <v>0</v>
      </c>
      <c r="BE170" s="2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>
        <v>0</v>
      </c>
      <c r="BN170" s="29">
        <v>2.4700000000000002</v>
      </c>
      <c r="BO170" s="29">
        <v>5288.75</v>
      </c>
      <c r="BP170" s="29">
        <v>0</v>
      </c>
      <c r="BQ170" s="29">
        <v>5288.75</v>
      </c>
      <c r="BR170" s="29">
        <v>5288.75</v>
      </c>
      <c r="BS170" s="29">
        <v>0</v>
      </c>
      <c r="BT170" s="29">
        <v>0</v>
      </c>
      <c r="BU170" s="29">
        <v>20.149999999999999</v>
      </c>
      <c r="BV170" s="29">
        <v>9.26</v>
      </c>
      <c r="BW170" s="29">
        <v>0</v>
      </c>
      <c r="BX170" s="29">
        <v>24</v>
      </c>
      <c r="BY170" s="29">
        <v>311.17346036833482</v>
      </c>
      <c r="BZ170" s="29">
        <v>475.09999999999872</v>
      </c>
      <c r="CA170" s="157">
        <v>179.58999999999958</v>
      </c>
      <c r="CB170" s="157">
        <v>606.68346036833384</v>
      </c>
      <c r="CC170" s="29">
        <v>0</v>
      </c>
      <c r="CD170" s="29">
        <v>606.68346036833384</v>
      </c>
      <c r="CE170" s="29">
        <v>5404</v>
      </c>
      <c r="CF170" s="29">
        <v>0</v>
      </c>
      <c r="CG170" s="29">
        <v>13247</v>
      </c>
      <c r="CH170" s="29">
        <v>13247</v>
      </c>
      <c r="CI170" s="29">
        <v>0</v>
      </c>
      <c r="CJ170" s="25">
        <v>0</v>
      </c>
      <c r="CK170" s="29">
        <v>210.97999999999956</v>
      </c>
      <c r="CL170" s="25">
        <v>0</v>
      </c>
      <c r="CM170" s="29">
        <v>575.29346036833397</v>
      </c>
      <c r="CN170" s="25">
        <v>0</v>
      </c>
      <c r="CO170" s="25">
        <v>0</v>
      </c>
      <c r="CP170" s="25">
        <v>0</v>
      </c>
      <c r="CQ170" s="25">
        <v>0</v>
      </c>
      <c r="CR170" s="25">
        <v>5569</v>
      </c>
      <c r="CS170" s="25">
        <v>0</v>
      </c>
      <c r="CT170" s="25">
        <v>13082</v>
      </c>
      <c r="CU170" s="25">
        <v>0</v>
      </c>
      <c r="CV170" s="25">
        <v>0</v>
      </c>
      <c r="CW170" s="25">
        <v>0</v>
      </c>
      <c r="CX170" s="33">
        <v>5569</v>
      </c>
      <c r="CY170" s="33">
        <v>13082</v>
      </c>
      <c r="CZ170" s="33">
        <v>0</v>
      </c>
      <c r="DA170" s="33">
        <v>0</v>
      </c>
      <c r="DB170" s="161">
        <v>0</v>
      </c>
      <c r="DC170" s="33">
        <v>0</v>
      </c>
      <c r="DD170" s="33">
        <v>0</v>
      </c>
      <c r="DE170" s="33">
        <v>0</v>
      </c>
      <c r="DF170" s="154">
        <v>210.97999999999956</v>
      </c>
      <c r="DG170" s="154">
        <v>575.29346036833397</v>
      </c>
      <c r="DH170" s="154">
        <v>0</v>
      </c>
      <c r="DI170" s="154">
        <v>0</v>
      </c>
      <c r="DJ170" s="154">
        <v>0</v>
      </c>
      <c r="DK170" s="154">
        <v>0</v>
      </c>
      <c r="DL170" s="154">
        <v>0</v>
      </c>
      <c r="DM170" s="154">
        <v>0</v>
      </c>
      <c r="DN170" s="25">
        <v>0</v>
      </c>
      <c r="DO170" s="25">
        <v>597896</v>
      </c>
      <c r="DP170" s="25">
        <v>0</v>
      </c>
      <c r="DQ170" s="25">
        <v>0</v>
      </c>
      <c r="DR170" s="25">
        <v>0</v>
      </c>
      <c r="DS170" s="25">
        <v>0</v>
      </c>
      <c r="ED170" s="156">
        <v>43938</v>
      </c>
      <c r="EE170" s="25">
        <v>210.97999999999956</v>
      </c>
      <c r="EF170" s="25">
        <v>575.29346036833397</v>
      </c>
      <c r="EG170" s="25">
        <v>0</v>
      </c>
      <c r="EH170" s="25">
        <v>0</v>
      </c>
    </row>
    <row r="171" spans="1:138" x14ac:dyDescent="0.25">
      <c r="A171" s="25" t="s">
        <v>66</v>
      </c>
      <c r="B171" s="25" t="s">
        <v>63</v>
      </c>
      <c r="C171" s="156">
        <v>43939</v>
      </c>
      <c r="D171" s="156">
        <v>43939</v>
      </c>
      <c r="E171" s="25" t="s">
        <v>126</v>
      </c>
      <c r="F171" s="25" t="s">
        <v>127</v>
      </c>
      <c r="G171" s="29">
        <v>22510.200000000012</v>
      </c>
      <c r="H171" s="29">
        <v>1401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375</v>
      </c>
      <c r="O171" s="29">
        <v>429346</v>
      </c>
      <c r="P171" s="29">
        <v>0</v>
      </c>
      <c r="Q171" s="29">
        <v>429346</v>
      </c>
      <c r="R171" s="29">
        <v>429346</v>
      </c>
      <c r="S171" s="29">
        <v>0</v>
      </c>
      <c r="T171" s="29">
        <v>0</v>
      </c>
      <c r="U171" s="29">
        <v>358</v>
      </c>
      <c r="V171" s="29">
        <v>566</v>
      </c>
      <c r="W171" s="29">
        <v>0</v>
      </c>
      <c r="X171" s="29">
        <v>23536</v>
      </c>
      <c r="Y171" s="29">
        <v>58166</v>
      </c>
      <c r="Z171" s="29">
        <v>296252</v>
      </c>
      <c r="AA171" s="29">
        <v>168046</v>
      </c>
      <c r="AB171" s="29">
        <v>14713</v>
      </c>
      <c r="AC171" s="29">
        <v>0.1479855709</v>
      </c>
      <c r="AD171" s="29">
        <v>1.1000000000000001E-2</v>
      </c>
      <c r="AE171" s="29">
        <v>92.121432999999996</v>
      </c>
      <c r="AF171" s="29">
        <v>30833</v>
      </c>
      <c r="AG171" s="29">
        <v>100</v>
      </c>
      <c r="AH171" s="29">
        <v>30</v>
      </c>
      <c r="AI171" s="29">
        <v>18.713999999999999</v>
      </c>
      <c r="AJ171" s="29">
        <v>-22</v>
      </c>
      <c r="AK171" s="29">
        <v>0</v>
      </c>
      <c r="AL171" s="29">
        <v>0</v>
      </c>
      <c r="AM171" s="29">
        <v>488</v>
      </c>
      <c r="AN171" s="29">
        <v>106</v>
      </c>
      <c r="AO171" s="29">
        <v>55</v>
      </c>
      <c r="AP171" s="29">
        <v>64</v>
      </c>
      <c r="AQ171" s="29">
        <v>1001</v>
      </c>
      <c r="AR171" s="29">
        <v>189</v>
      </c>
      <c r="AS171" s="29">
        <v>403</v>
      </c>
      <c r="AT171" s="29">
        <v>7817</v>
      </c>
      <c r="AU171" s="29">
        <v>10037</v>
      </c>
      <c r="AV171" s="29">
        <v>0</v>
      </c>
      <c r="AW171" s="29">
        <v>5411</v>
      </c>
      <c r="AX171" s="29">
        <v>12443</v>
      </c>
      <c r="AY171" s="29">
        <v>0</v>
      </c>
      <c r="AZ171" s="29">
        <v>0</v>
      </c>
      <c r="BA171" s="29">
        <v>0</v>
      </c>
      <c r="BB171" s="29">
        <v>0</v>
      </c>
      <c r="BC171" s="29">
        <v>0</v>
      </c>
      <c r="BD171" s="29">
        <v>0</v>
      </c>
      <c r="BE171" s="29">
        <v>0</v>
      </c>
      <c r="BF171" s="29">
        <v>0</v>
      </c>
      <c r="BG171" s="29">
        <v>0</v>
      </c>
      <c r="BH171" s="29">
        <v>0</v>
      </c>
      <c r="BI171" s="29">
        <v>0</v>
      </c>
      <c r="BJ171" s="29">
        <v>0</v>
      </c>
      <c r="BK171" s="29">
        <v>0</v>
      </c>
      <c r="BL171" s="29">
        <v>0</v>
      </c>
      <c r="BM171" s="29">
        <v>0</v>
      </c>
      <c r="BN171" s="29">
        <v>1.62</v>
      </c>
      <c r="BO171" s="29">
        <v>5272.04</v>
      </c>
      <c r="BP171" s="29">
        <v>0</v>
      </c>
      <c r="BQ171" s="29">
        <v>5272.04</v>
      </c>
      <c r="BR171" s="29">
        <v>5272.04</v>
      </c>
      <c r="BS171" s="29">
        <v>0</v>
      </c>
      <c r="BT171" s="29">
        <v>0</v>
      </c>
      <c r="BU171" s="29">
        <v>24.09</v>
      </c>
      <c r="BV171" s="29">
        <v>17.5</v>
      </c>
      <c r="BW171" s="29">
        <v>0</v>
      </c>
      <c r="BX171" s="29">
        <v>56.2</v>
      </c>
      <c r="BY171" s="29">
        <v>346.31643092423849</v>
      </c>
      <c r="BZ171" s="29">
        <v>506.14098108501253</v>
      </c>
      <c r="CA171" s="157">
        <v>196.96999999999943</v>
      </c>
      <c r="CB171" s="157">
        <v>655.48741200925156</v>
      </c>
      <c r="CC171" s="29">
        <v>0</v>
      </c>
      <c r="CD171" s="29">
        <v>655.48741200925156</v>
      </c>
      <c r="CE171" s="29">
        <v>5692</v>
      </c>
      <c r="CF171" s="29">
        <v>0</v>
      </c>
      <c r="CG171" s="29">
        <v>12162</v>
      </c>
      <c r="CH171" s="29">
        <v>12162</v>
      </c>
      <c r="CI171" s="29">
        <v>0</v>
      </c>
      <c r="CJ171" s="25">
        <v>0</v>
      </c>
      <c r="CK171" s="29">
        <v>191.60999999999979</v>
      </c>
      <c r="CL171" s="25">
        <v>0</v>
      </c>
      <c r="CM171" s="29">
        <v>660.847412009251</v>
      </c>
      <c r="CN171" s="25">
        <v>0</v>
      </c>
      <c r="CO171" s="25">
        <v>0</v>
      </c>
      <c r="CP171" s="25">
        <v>0</v>
      </c>
      <c r="CQ171" s="25">
        <v>0</v>
      </c>
      <c r="CR171" s="25">
        <v>5411</v>
      </c>
      <c r="CS171" s="25">
        <v>0</v>
      </c>
      <c r="CT171" s="25">
        <v>12443</v>
      </c>
      <c r="CU171" s="25">
        <v>0</v>
      </c>
      <c r="CV171" s="25">
        <v>0</v>
      </c>
      <c r="CW171" s="25">
        <v>0</v>
      </c>
      <c r="CX171" s="33">
        <v>5411</v>
      </c>
      <c r="CY171" s="33">
        <v>12443</v>
      </c>
      <c r="CZ171" s="33">
        <v>0</v>
      </c>
      <c r="DA171" s="33">
        <v>0</v>
      </c>
      <c r="DB171" s="161">
        <v>0</v>
      </c>
      <c r="DC171" s="33">
        <v>0</v>
      </c>
      <c r="DD171" s="33">
        <v>0</v>
      </c>
      <c r="DE171" s="33">
        <v>0</v>
      </c>
      <c r="DF171" s="154">
        <v>191.60999999999979</v>
      </c>
      <c r="DG171" s="154">
        <v>660.847412009251</v>
      </c>
      <c r="DH171" s="154">
        <v>0</v>
      </c>
      <c r="DI171" s="154">
        <v>0</v>
      </c>
      <c r="DJ171" s="154">
        <v>0</v>
      </c>
      <c r="DK171" s="154">
        <v>0</v>
      </c>
      <c r="DL171" s="154">
        <v>0</v>
      </c>
      <c r="DM171" s="154">
        <v>0</v>
      </c>
      <c r="DN171" s="25">
        <v>0</v>
      </c>
      <c r="DO171" s="25">
        <v>537177</v>
      </c>
      <c r="DP171" s="25">
        <v>0</v>
      </c>
      <c r="DQ171" s="25">
        <v>0</v>
      </c>
      <c r="DR171" s="25">
        <v>0</v>
      </c>
      <c r="DS171" s="25">
        <v>0</v>
      </c>
      <c r="ED171" s="156">
        <v>43939</v>
      </c>
      <c r="EE171" s="25">
        <v>191.60999999999979</v>
      </c>
      <c r="EF171" s="25">
        <v>660.847412009251</v>
      </c>
      <c r="EG171" s="25">
        <v>0</v>
      </c>
      <c r="EH171" s="25">
        <v>0</v>
      </c>
    </row>
    <row r="172" spans="1:138" x14ac:dyDescent="0.25">
      <c r="A172" s="25" t="s">
        <v>66</v>
      </c>
      <c r="B172" s="25" t="s">
        <v>63</v>
      </c>
      <c r="C172" s="156">
        <v>43940</v>
      </c>
      <c r="D172" s="156">
        <v>43940</v>
      </c>
      <c r="E172" s="25" t="s">
        <v>126</v>
      </c>
      <c r="F172" s="25" t="s">
        <v>127</v>
      </c>
      <c r="G172" s="29">
        <v>19743.220000000008</v>
      </c>
      <c r="H172" s="29">
        <v>1311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423</v>
      </c>
      <c r="O172" s="29">
        <v>407711</v>
      </c>
      <c r="P172" s="29">
        <v>0</v>
      </c>
      <c r="Q172" s="29">
        <v>407711</v>
      </c>
      <c r="R172" s="29">
        <v>407711</v>
      </c>
      <c r="S172" s="29">
        <v>0</v>
      </c>
      <c r="T172" s="29">
        <v>0</v>
      </c>
      <c r="U172" s="29">
        <v>425</v>
      </c>
      <c r="V172" s="29">
        <v>429</v>
      </c>
      <c r="W172" s="29">
        <v>0</v>
      </c>
      <c r="X172" s="29">
        <v>27006</v>
      </c>
      <c r="Y172" s="29">
        <v>57489</v>
      </c>
      <c r="Z172" s="29">
        <v>307938</v>
      </c>
      <c r="AA172" s="29">
        <v>171269</v>
      </c>
      <c r="AB172" s="29">
        <v>14462</v>
      </c>
      <c r="AC172" s="29">
        <v>0.1479855709</v>
      </c>
      <c r="AD172" s="29">
        <v>1.1000000000000001E-2</v>
      </c>
      <c r="AE172" s="29">
        <v>92.121432999999996</v>
      </c>
      <c r="AF172" s="29">
        <v>32922</v>
      </c>
      <c r="AG172" s="29">
        <v>76</v>
      </c>
      <c r="AH172" s="29">
        <v>0</v>
      </c>
      <c r="AI172" s="29">
        <v>18.428999999999998</v>
      </c>
      <c r="AJ172" s="29">
        <v>-18.286000000000001</v>
      </c>
      <c r="AK172" s="29">
        <v>0</v>
      </c>
      <c r="AL172" s="29">
        <v>0</v>
      </c>
      <c r="AM172" s="29">
        <v>427</v>
      </c>
      <c r="AN172" s="29">
        <v>90</v>
      </c>
      <c r="AO172" s="29">
        <v>52</v>
      </c>
      <c r="AP172" s="29">
        <v>62</v>
      </c>
      <c r="AQ172" s="29">
        <v>960</v>
      </c>
      <c r="AR172" s="29">
        <v>190</v>
      </c>
      <c r="AS172" s="29">
        <v>320</v>
      </c>
      <c r="AT172" s="29">
        <v>6151</v>
      </c>
      <c r="AU172" s="29">
        <v>10414</v>
      </c>
      <c r="AV172" s="29">
        <v>0</v>
      </c>
      <c r="AW172" s="29">
        <v>5258</v>
      </c>
      <c r="AX172" s="29">
        <v>11307</v>
      </c>
      <c r="AY172" s="29">
        <v>0</v>
      </c>
      <c r="AZ172" s="29">
        <v>0</v>
      </c>
      <c r="BA172" s="29">
        <v>0</v>
      </c>
      <c r="BB172" s="29">
        <v>0</v>
      </c>
      <c r="BC172" s="29">
        <v>0</v>
      </c>
      <c r="BD172" s="29">
        <v>0</v>
      </c>
      <c r="BE172" s="2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  <c r="BM172" s="29">
        <v>0</v>
      </c>
      <c r="BN172" s="29">
        <v>1.5</v>
      </c>
      <c r="BO172" s="29">
        <v>5492.08</v>
      </c>
      <c r="BP172" s="29">
        <v>0</v>
      </c>
      <c r="BQ172" s="29">
        <v>5492.08</v>
      </c>
      <c r="BR172" s="29">
        <v>5492.08</v>
      </c>
      <c r="BS172" s="29">
        <v>0</v>
      </c>
      <c r="BT172" s="29">
        <v>0</v>
      </c>
      <c r="BU172" s="29">
        <v>47.41</v>
      </c>
      <c r="BV172" s="29">
        <v>13.08</v>
      </c>
      <c r="BW172" s="29">
        <v>0</v>
      </c>
      <c r="BX172" s="29">
        <v>51.4</v>
      </c>
      <c r="BY172" s="29">
        <v>328.83999999999941</v>
      </c>
      <c r="BZ172" s="29">
        <v>468.75764156687501</v>
      </c>
      <c r="CA172" s="157">
        <v>176.45999999999921</v>
      </c>
      <c r="CB172" s="157">
        <v>621.137641566875</v>
      </c>
      <c r="CC172" s="29">
        <v>0</v>
      </c>
      <c r="CD172" s="29">
        <v>621.137641566875</v>
      </c>
      <c r="CE172" s="29">
        <v>5182</v>
      </c>
      <c r="CF172" s="29">
        <v>0</v>
      </c>
      <c r="CG172" s="29">
        <v>11383</v>
      </c>
      <c r="CH172" s="29">
        <v>11383</v>
      </c>
      <c r="CI172" s="29">
        <v>0</v>
      </c>
      <c r="CJ172" s="25">
        <v>0</v>
      </c>
      <c r="CK172" s="29">
        <v>161.80999999999955</v>
      </c>
      <c r="CL172" s="25">
        <v>0</v>
      </c>
      <c r="CM172" s="29">
        <v>635.78764156687475</v>
      </c>
      <c r="CN172" s="25">
        <v>0</v>
      </c>
      <c r="CO172" s="25">
        <v>0</v>
      </c>
      <c r="CP172" s="25">
        <v>0</v>
      </c>
      <c r="CQ172" s="25">
        <v>0</v>
      </c>
      <c r="CR172" s="25">
        <v>5258</v>
      </c>
      <c r="CS172" s="25">
        <v>0</v>
      </c>
      <c r="CT172" s="25">
        <v>11307</v>
      </c>
      <c r="CU172" s="25">
        <v>0</v>
      </c>
      <c r="CV172" s="25">
        <v>0</v>
      </c>
      <c r="CW172" s="25">
        <v>0</v>
      </c>
      <c r="CX172" s="33">
        <v>5258</v>
      </c>
      <c r="CY172" s="33">
        <v>11307</v>
      </c>
      <c r="CZ172" s="33">
        <v>0</v>
      </c>
      <c r="DA172" s="33">
        <v>0</v>
      </c>
      <c r="DB172" s="161">
        <v>0</v>
      </c>
      <c r="DC172" s="33">
        <v>0</v>
      </c>
      <c r="DD172" s="33">
        <v>0</v>
      </c>
      <c r="DE172" s="33">
        <v>0</v>
      </c>
      <c r="DF172" s="154">
        <v>161.80999999999955</v>
      </c>
      <c r="DG172" s="154">
        <v>635.78764156687475</v>
      </c>
      <c r="DH172" s="154">
        <v>0</v>
      </c>
      <c r="DI172" s="154">
        <v>0</v>
      </c>
      <c r="DJ172" s="154">
        <v>0</v>
      </c>
      <c r="DK172" s="154">
        <v>0</v>
      </c>
      <c r="DL172" s="154">
        <v>0</v>
      </c>
      <c r="DM172" s="154">
        <v>0</v>
      </c>
      <c r="DN172" s="25">
        <v>0</v>
      </c>
      <c r="DO172" s="25">
        <v>551158</v>
      </c>
      <c r="DP172" s="25">
        <v>0</v>
      </c>
      <c r="DQ172" s="25">
        <v>0</v>
      </c>
      <c r="DR172" s="25">
        <v>0</v>
      </c>
      <c r="DS172" s="25">
        <v>0</v>
      </c>
      <c r="ED172" s="156">
        <v>43940</v>
      </c>
      <c r="EE172" s="25">
        <v>161.80999999999955</v>
      </c>
      <c r="EF172" s="25">
        <v>635.78764156687475</v>
      </c>
      <c r="EG172" s="25">
        <v>0</v>
      </c>
      <c r="EH172" s="25">
        <v>0</v>
      </c>
    </row>
    <row r="173" spans="1:138" x14ac:dyDescent="0.25">
      <c r="A173" s="25" t="s">
        <v>66</v>
      </c>
      <c r="B173" s="25" t="s">
        <v>63</v>
      </c>
      <c r="C173" s="156">
        <v>43941</v>
      </c>
      <c r="D173" s="156">
        <v>43941</v>
      </c>
      <c r="E173" s="25" t="s">
        <v>126</v>
      </c>
      <c r="F173" s="25" t="s">
        <v>127</v>
      </c>
      <c r="G173" s="29">
        <v>13725.699999999981</v>
      </c>
      <c r="H173" s="29">
        <v>1112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1490</v>
      </c>
      <c r="O173" s="29">
        <v>207324</v>
      </c>
      <c r="P173" s="29">
        <v>0</v>
      </c>
      <c r="Q173" s="29">
        <v>207324</v>
      </c>
      <c r="R173" s="29">
        <v>207324</v>
      </c>
      <c r="S173" s="29">
        <v>0</v>
      </c>
      <c r="T173" s="29">
        <v>0</v>
      </c>
      <c r="U173" s="29">
        <v>623</v>
      </c>
      <c r="V173" s="29">
        <v>427</v>
      </c>
      <c r="W173" s="29">
        <v>0</v>
      </c>
      <c r="X173" s="29">
        <v>22618</v>
      </c>
      <c r="Y173" s="29">
        <v>53253</v>
      </c>
      <c r="Z173" s="29">
        <v>197355</v>
      </c>
      <c r="AA173" s="29">
        <v>190876</v>
      </c>
      <c r="AB173" s="29">
        <v>14535</v>
      </c>
      <c r="AC173" s="29">
        <v>0.1479855709</v>
      </c>
      <c r="AD173" s="29">
        <v>1.1000000000000001E-2</v>
      </c>
      <c r="AE173" s="29">
        <v>92.121432999999996</v>
      </c>
      <c r="AF173" s="29">
        <v>24601</v>
      </c>
      <c r="AG173" s="29">
        <v>76</v>
      </c>
      <c r="AH173" s="29">
        <v>0</v>
      </c>
      <c r="AI173" s="29">
        <v>18.143000000000001</v>
      </c>
      <c r="AJ173" s="29">
        <v>-14.856999999999999</v>
      </c>
      <c r="AK173" s="29">
        <v>0</v>
      </c>
      <c r="AL173" s="29">
        <v>0</v>
      </c>
      <c r="AM173" s="29">
        <v>555</v>
      </c>
      <c r="AN173" s="29">
        <v>119</v>
      </c>
      <c r="AO173" s="29">
        <v>49</v>
      </c>
      <c r="AP173" s="29">
        <v>62</v>
      </c>
      <c r="AQ173" s="29">
        <v>1434</v>
      </c>
      <c r="AR173" s="29">
        <v>266</v>
      </c>
      <c r="AS173" s="29">
        <v>309</v>
      </c>
      <c r="AT173" s="29">
        <v>8505</v>
      </c>
      <c r="AU173" s="29">
        <v>12876</v>
      </c>
      <c r="AV173" s="29">
        <v>0</v>
      </c>
      <c r="AW173" s="29">
        <v>7436</v>
      </c>
      <c r="AX173" s="29">
        <v>13945</v>
      </c>
      <c r="AY173" s="29">
        <v>0</v>
      </c>
      <c r="AZ173" s="29">
        <v>0</v>
      </c>
      <c r="BA173" s="29">
        <v>0</v>
      </c>
      <c r="BB173" s="29">
        <v>0</v>
      </c>
      <c r="BC173" s="29">
        <v>0</v>
      </c>
      <c r="BD173" s="29">
        <v>0</v>
      </c>
      <c r="BE173" s="29">
        <v>0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>
        <v>0</v>
      </c>
      <c r="BN173" s="29">
        <v>3.75</v>
      </c>
      <c r="BO173" s="29">
        <v>5204.2299999999996</v>
      </c>
      <c r="BP173" s="29">
        <v>0</v>
      </c>
      <c r="BQ173" s="29">
        <v>5204.2299999999996</v>
      </c>
      <c r="BR173" s="29">
        <v>5204.2299999999996</v>
      </c>
      <c r="BS173" s="29">
        <v>0</v>
      </c>
      <c r="BT173" s="29">
        <v>0</v>
      </c>
      <c r="BU173" s="29">
        <v>44.09</v>
      </c>
      <c r="BV173" s="29">
        <v>13.51</v>
      </c>
      <c r="BW173" s="29">
        <v>0</v>
      </c>
      <c r="BX173" s="29">
        <v>60.8</v>
      </c>
      <c r="BY173" s="29">
        <v>356.00999999999914</v>
      </c>
      <c r="BZ173" s="29">
        <v>488.14999999999935</v>
      </c>
      <c r="CA173" s="157">
        <v>163.97999999999965</v>
      </c>
      <c r="CB173" s="157">
        <v>680.17999999999893</v>
      </c>
      <c r="CC173" s="29">
        <v>0</v>
      </c>
      <c r="CD173" s="29">
        <v>680.17999999999893</v>
      </c>
      <c r="CE173" s="29">
        <v>4927</v>
      </c>
      <c r="CF173" s="29">
        <v>0</v>
      </c>
      <c r="CG173" s="29">
        <v>16454</v>
      </c>
      <c r="CH173" s="29">
        <v>16454</v>
      </c>
      <c r="CI173" s="29">
        <v>0</v>
      </c>
      <c r="CJ173" s="25">
        <v>0</v>
      </c>
      <c r="CK173" s="29">
        <v>211.6399999999997</v>
      </c>
      <c r="CL173" s="25">
        <v>0</v>
      </c>
      <c r="CM173" s="29">
        <v>632.51999999999873</v>
      </c>
      <c r="CN173" s="25">
        <v>0</v>
      </c>
      <c r="CO173" s="25">
        <v>0</v>
      </c>
      <c r="CP173" s="25">
        <v>0</v>
      </c>
      <c r="CQ173" s="25">
        <v>0</v>
      </c>
      <c r="CR173" s="25">
        <v>7436</v>
      </c>
      <c r="CS173" s="25">
        <v>0</v>
      </c>
      <c r="CT173" s="25">
        <v>13945</v>
      </c>
      <c r="CU173" s="25">
        <v>0</v>
      </c>
      <c r="CV173" s="25">
        <v>0</v>
      </c>
      <c r="CW173" s="25">
        <v>0</v>
      </c>
      <c r="CX173" s="33">
        <v>7436</v>
      </c>
      <c r="CY173" s="33">
        <v>13945</v>
      </c>
      <c r="CZ173" s="33">
        <v>0</v>
      </c>
      <c r="DA173" s="33">
        <v>0</v>
      </c>
      <c r="DB173" s="161">
        <v>0</v>
      </c>
      <c r="DC173" s="33">
        <v>0</v>
      </c>
      <c r="DD173" s="33">
        <v>0</v>
      </c>
      <c r="DE173" s="33">
        <v>0</v>
      </c>
      <c r="DF173" s="154">
        <v>211.6399999999997</v>
      </c>
      <c r="DG173" s="154">
        <v>632.51999999999873</v>
      </c>
      <c r="DH173" s="154">
        <v>0</v>
      </c>
      <c r="DI173" s="154">
        <v>0</v>
      </c>
      <c r="DJ173" s="154">
        <v>0</v>
      </c>
      <c r="DK173" s="154">
        <v>0</v>
      </c>
      <c r="DL173" s="154">
        <v>0</v>
      </c>
      <c r="DM173" s="154">
        <v>0</v>
      </c>
      <c r="DN173" s="25">
        <v>0</v>
      </c>
      <c r="DO173" s="25">
        <v>456019</v>
      </c>
      <c r="DP173" s="25">
        <v>0</v>
      </c>
      <c r="DQ173" s="25">
        <v>0</v>
      </c>
      <c r="DR173" s="25">
        <v>0</v>
      </c>
      <c r="DS173" s="25">
        <v>0</v>
      </c>
      <c r="ED173" s="156">
        <v>43941</v>
      </c>
      <c r="EE173" s="25">
        <v>211.6399999999997</v>
      </c>
      <c r="EF173" s="25">
        <v>632.51999999999873</v>
      </c>
      <c r="EG173" s="25">
        <v>0</v>
      </c>
      <c r="EH173" s="25">
        <v>0</v>
      </c>
    </row>
    <row r="174" spans="1:138" x14ac:dyDescent="0.25">
      <c r="A174" s="25" t="s">
        <v>66</v>
      </c>
      <c r="B174" s="25" t="s">
        <v>63</v>
      </c>
      <c r="C174" s="156">
        <v>43942</v>
      </c>
      <c r="D174" s="156">
        <v>43942</v>
      </c>
      <c r="E174" s="25" t="s">
        <v>126</v>
      </c>
      <c r="F174" s="25" t="s">
        <v>127</v>
      </c>
      <c r="G174" s="29">
        <v>12943.01999999997</v>
      </c>
      <c r="H174" s="29">
        <v>1340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5881</v>
      </c>
      <c r="O174" s="29">
        <v>221619</v>
      </c>
      <c r="P174" s="29">
        <v>0</v>
      </c>
      <c r="Q174" s="29">
        <v>221619</v>
      </c>
      <c r="R174" s="29">
        <v>221619</v>
      </c>
      <c r="S174" s="29">
        <v>0</v>
      </c>
      <c r="T174" s="29">
        <v>0</v>
      </c>
      <c r="U174" s="29">
        <v>484</v>
      </c>
      <c r="V174" s="29">
        <v>442</v>
      </c>
      <c r="W174" s="29">
        <v>0</v>
      </c>
      <c r="X174" s="29">
        <v>24879</v>
      </c>
      <c r="Y174" s="29">
        <v>44936</v>
      </c>
      <c r="Z174" s="29">
        <v>197774</v>
      </c>
      <c r="AA174" s="29">
        <v>163150</v>
      </c>
      <c r="AB174" s="29">
        <v>15920</v>
      </c>
      <c r="AC174" s="29">
        <v>0.1479855709</v>
      </c>
      <c r="AD174" s="29">
        <v>1.1000000000000001E-2</v>
      </c>
      <c r="AE174" s="29">
        <v>92.121432999999996</v>
      </c>
      <c r="AF174" s="29">
        <v>28065</v>
      </c>
      <c r="AG174" s="29">
        <v>76</v>
      </c>
      <c r="AH174" s="29">
        <v>0</v>
      </c>
      <c r="AI174" s="29">
        <v>18.143000000000001</v>
      </c>
      <c r="AJ174" s="29">
        <v>-13.856999999999999</v>
      </c>
      <c r="AK174" s="29">
        <v>0</v>
      </c>
      <c r="AL174" s="29">
        <v>0</v>
      </c>
      <c r="AM174" s="29">
        <v>0</v>
      </c>
      <c r="AN174" s="29">
        <v>0</v>
      </c>
      <c r="AO174" s="29">
        <v>49</v>
      </c>
      <c r="AP174" s="29">
        <v>63</v>
      </c>
      <c r="AQ174" s="29">
        <v>1096</v>
      </c>
      <c r="AR174" s="29">
        <v>205</v>
      </c>
      <c r="AS174" s="29">
        <v>253</v>
      </c>
      <c r="AT174" s="29">
        <v>11646</v>
      </c>
      <c r="AU174" s="29">
        <v>15322</v>
      </c>
      <c r="AV174" s="29">
        <v>0</v>
      </c>
      <c r="AW174" s="29">
        <v>7710</v>
      </c>
      <c r="AX174" s="29">
        <v>19258</v>
      </c>
      <c r="AY174" s="29">
        <v>0</v>
      </c>
      <c r="AZ174" s="29">
        <v>0</v>
      </c>
      <c r="BA174" s="29">
        <v>0</v>
      </c>
      <c r="BB174" s="29">
        <v>0</v>
      </c>
      <c r="BC174" s="29">
        <v>0</v>
      </c>
      <c r="BD174" s="29">
        <v>0</v>
      </c>
      <c r="BE174" s="2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0</v>
      </c>
      <c r="BN174" s="29">
        <v>8.92</v>
      </c>
      <c r="BO174" s="29">
        <v>3894.72</v>
      </c>
      <c r="BP174" s="29">
        <v>0</v>
      </c>
      <c r="BQ174" s="29">
        <v>3894.72</v>
      </c>
      <c r="BR174" s="29">
        <v>3894.72</v>
      </c>
      <c r="BS174" s="29">
        <v>0</v>
      </c>
      <c r="BT174" s="29">
        <v>0</v>
      </c>
      <c r="BU174" s="29">
        <v>49.2</v>
      </c>
      <c r="BV174" s="29">
        <v>15.11</v>
      </c>
      <c r="BW174" s="29">
        <v>0</v>
      </c>
      <c r="BX174" s="29">
        <v>104.4</v>
      </c>
      <c r="BY174" s="29">
        <v>371.77999999999872</v>
      </c>
      <c r="BZ174" s="29">
        <v>462.00043772672171</v>
      </c>
      <c r="CA174" s="157">
        <v>148.76999999999927</v>
      </c>
      <c r="CB174" s="157">
        <v>685.01043772672142</v>
      </c>
      <c r="CC174" s="29">
        <v>0</v>
      </c>
      <c r="CD174" s="29">
        <v>685.01043772672142</v>
      </c>
      <c r="CE174" s="29">
        <v>5415</v>
      </c>
      <c r="CF174" s="29">
        <v>0</v>
      </c>
      <c r="CG174" s="29">
        <v>21553</v>
      </c>
      <c r="CH174" s="29">
        <v>21553</v>
      </c>
      <c r="CI174" s="29">
        <v>0</v>
      </c>
      <c r="CJ174" s="25">
        <v>0</v>
      </c>
      <c r="CK174" s="29">
        <v>192.88043772672228</v>
      </c>
      <c r="CL174" s="25">
        <v>0</v>
      </c>
      <c r="CM174" s="29">
        <v>640.89999999999839</v>
      </c>
      <c r="CN174" s="25">
        <v>0</v>
      </c>
      <c r="CO174" s="25">
        <v>0</v>
      </c>
      <c r="CP174" s="25">
        <v>0</v>
      </c>
      <c r="CQ174" s="25">
        <v>0</v>
      </c>
      <c r="CR174" s="25">
        <v>7710</v>
      </c>
      <c r="CS174" s="25">
        <v>0</v>
      </c>
      <c r="CT174" s="25">
        <v>19258</v>
      </c>
      <c r="CU174" s="25">
        <v>0</v>
      </c>
      <c r="CV174" s="25">
        <v>0</v>
      </c>
      <c r="CW174" s="25">
        <v>0</v>
      </c>
      <c r="CX174" s="33">
        <v>7710</v>
      </c>
      <c r="CY174" s="33">
        <v>19258</v>
      </c>
      <c r="CZ174" s="33">
        <v>0</v>
      </c>
      <c r="DA174" s="33">
        <v>0</v>
      </c>
      <c r="DB174" s="161">
        <v>0</v>
      </c>
      <c r="DC174" s="33">
        <v>0</v>
      </c>
      <c r="DD174" s="33">
        <v>0</v>
      </c>
      <c r="DE174" s="33">
        <v>0</v>
      </c>
      <c r="DF174" s="154">
        <v>192.88043772672228</v>
      </c>
      <c r="DG174" s="154">
        <v>640.89999999999839</v>
      </c>
      <c r="DH174" s="154">
        <v>0</v>
      </c>
      <c r="DI174" s="154">
        <v>0</v>
      </c>
      <c r="DJ174" s="154">
        <v>0</v>
      </c>
      <c r="DK174" s="154">
        <v>0</v>
      </c>
      <c r="DL174" s="154">
        <v>0</v>
      </c>
      <c r="DM174" s="154">
        <v>0</v>
      </c>
      <c r="DN174" s="25">
        <v>0</v>
      </c>
      <c r="DO174" s="25">
        <v>421780</v>
      </c>
      <c r="DP174" s="25">
        <v>0</v>
      </c>
      <c r="DQ174" s="25">
        <v>0</v>
      </c>
      <c r="DR174" s="25">
        <v>0</v>
      </c>
      <c r="DS174" s="25">
        <v>0</v>
      </c>
      <c r="ED174" s="156">
        <v>43942</v>
      </c>
      <c r="EE174" s="25">
        <v>192.88043772672228</v>
      </c>
      <c r="EF174" s="25">
        <v>640.89999999999839</v>
      </c>
      <c r="EG174" s="25">
        <v>0</v>
      </c>
      <c r="EH174" s="25">
        <v>0</v>
      </c>
    </row>
    <row r="175" spans="1:138" x14ac:dyDescent="0.25">
      <c r="A175" s="25" t="s">
        <v>66</v>
      </c>
      <c r="B175" s="25" t="s">
        <v>63</v>
      </c>
      <c r="C175" s="156">
        <v>43943</v>
      </c>
      <c r="D175" s="156">
        <v>43943</v>
      </c>
      <c r="E175" s="25" t="s">
        <v>126</v>
      </c>
      <c r="F175" s="25" t="s">
        <v>127</v>
      </c>
      <c r="G175" s="29">
        <v>15952.189999999991</v>
      </c>
      <c r="H175" s="29">
        <v>1439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234562</v>
      </c>
      <c r="O175" s="29">
        <v>227637</v>
      </c>
      <c r="P175" s="29">
        <v>0</v>
      </c>
      <c r="Q175" s="29">
        <v>227637</v>
      </c>
      <c r="R175" s="29">
        <v>227637</v>
      </c>
      <c r="S175" s="29">
        <v>0</v>
      </c>
      <c r="T175" s="29">
        <v>0</v>
      </c>
      <c r="U175" s="29">
        <v>629</v>
      </c>
      <c r="V175" s="29">
        <v>406</v>
      </c>
      <c r="W175" s="29">
        <v>0</v>
      </c>
      <c r="X175" s="29">
        <v>34179</v>
      </c>
      <c r="Y175" s="29">
        <v>53501</v>
      </c>
      <c r="Z175" s="29">
        <v>216944</v>
      </c>
      <c r="AA175" s="29">
        <v>137934</v>
      </c>
      <c r="AB175" s="29">
        <v>15309</v>
      </c>
      <c r="AC175" s="29">
        <v>0.1479855709</v>
      </c>
      <c r="AD175" s="29">
        <v>1.1000000000000001E-2</v>
      </c>
      <c r="AE175" s="29">
        <v>92.121432999999996</v>
      </c>
      <c r="AF175" s="29">
        <v>37289</v>
      </c>
      <c r="AG175" s="29">
        <v>76</v>
      </c>
      <c r="AH175" s="29">
        <v>0</v>
      </c>
      <c r="AI175" s="29">
        <v>18.143000000000001</v>
      </c>
      <c r="AJ175" s="29">
        <v>-12.856999999999999</v>
      </c>
      <c r="AK175" s="29">
        <v>0</v>
      </c>
      <c r="AL175" s="29">
        <v>0</v>
      </c>
      <c r="AM175" s="29">
        <v>625</v>
      </c>
      <c r="AN175" s="29">
        <v>133</v>
      </c>
      <c r="AO175" s="29">
        <v>50</v>
      </c>
      <c r="AP175" s="29">
        <v>64</v>
      </c>
      <c r="AQ175" s="29">
        <v>732</v>
      </c>
      <c r="AR175" s="29">
        <v>148</v>
      </c>
      <c r="AS175" s="29">
        <v>280</v>
      </c>
      <c r="AT175" s="29">
        <v>11665</v>
      </c>
      <c r="AU175" s="29">
        <v>17600</v>
      </c>
      <c r="AV175" s="29">
        <v>0</v>
      </c>
      <c r="AW175" s="29">
        <v>8010</v>
      </c>
      <c r="AX175" s="29">
        <v>21255</v>
      </c>
      <c r="AY175" s="29">
        <v>0</v>
      </c>
      <c r="AZ175" s="29">
        <v>0</v>
      </c>
      <c r="BA175" s="29">
        <v>0</v>
      </c>
      <c r="BB175" s="29">
        <v>0</v>
      </c>
      <c r="BC175" s="29">
        <v>0</v>
      </c>
      <c r="BD175" s="29">
        <v>0</v>
      </c>
      <c r="BE175" s="29">
        <v>0</v>
      </c>
      <c r="BF175" s="29">
        <v>0</v>
      </c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  <c r="BM175" s="29">
        <v>0</v>
      </c>
      <c r="BN175" s="29">
        <v>445.58</v>
      </c>
      <c r="BO175" s="29">
        <v>5018.03</v>
      </c>
      <c r="BP175" s="29">
        <v>0</v>
      </c>
      <c r="BQ175" s="29">
        <v>5018.03</v>
      </c>
      <c r="BR175" s="29">
        <v>5018.03</v>
      </c>
      <c r="BS175" s="29">
        <v>0</v>
      </c>
      <c r="BT175" s="29">
        <v>0</v>
      </c>
      <c r="BU175" s="29">
        <v>49.34</v>
      </c>
      <c r="BV175" s="29">
        <v>24.5</v>
      </c>
      <c r="BW175" s="29">
        <v>0</v>
      </c>
      <c r="BX175" s="29">
        <v>88.4</v>
      </c>
      <c r="BY175" s="29">
        <v>350.33866203925237</v>
      </c>
      <c r="BZ175" s="29">
        <v>496.72999999999877</v>
      </c>
      <c r="CA175" s="157">
        <v>150.80999999999941</v>
      </c>
      <c r="CB175" s="157">
        <v>696.25866203925193</v>
      </c>
      <c r="CC175" s="29">
        <v>0</v>
      </c>
      <c r="CD175" s="29">
        <v>696.25866203925193</v>
      </c>
      <c r="CE175" s="29">
        <v>6129</v>
      </c>
      <c r="CF175" s="29">
        <v>0</v>
      </c>
      <c r="CG175" s="29">
        <v>23136</v>
      </c>
      <c r="CH175" s="29">
        <v>23136</v>
      </c>
      <c r="CI175" s="29">
        <v>0</v>
      </c>
      <c r="CJ175" s="25">
        <v>0</v>
      </c>
      <c r="CK175" s="29">
        <v>205.13866203925258</v>
      </c>
      <c r="CL175" s="25">
        <v>0</v>
      </c>
      <c r="CM175" s="29">
        <v>641.92999999999881</v>
      </c>
      <c r="CN175" s="25">
        <v>0</v>
      </c>
      <c r="CO175" s="25">
        <v>0</v>
      </c>
      <c r="CP175" s="25">
        <v>0</v>
      </c>
      <c r="CQ175" s="25">
        <v>0</v>
      </c>
      <c r="CR175" s="25">
        <v>8010</v>
      </c>
      <c r="CS175" s="25">
        <v>0</v>
      </c>
      <c r="CT175" s="25">
        <v>21255</v>
      </c>
      <c r="CU175" s="25">
        <v>0</v>
      </c>
      <c r="CV175" s="25">
        <v>0</v>
      </c>
      <c r="CW175" s="25">
        <v>0</v>
      </c>
      <c r="CX175" s="33">
        <v>8010</v>
      </c>
      <c r="CY175" s="33">
        <v>21255</v>
      </c>
      <c r="CZ175" s="33">
        <v>0</v>
      </c>
      <c r="DA175" s="33">
        <v>0</v>
      </c>
      <c r="DB175" s="161">
        <v>0</v>
      </c>
      <c r="DC175" s="33">
        <v>0</v>
      </c>
      <c r="DD175" s="33">
        <v>0</v>
      </c>
      <c r="DE175" s="33">
        <v>0</v>
      </c>
      <c r="DF175" s="154">
        <v>205.13866203925258</v>
      </c>
      <c r="DG175" s="154">
        <v>641.92999999999881</v>
      </c>
      <c r="DH175" s="154">
        <v>0</v>
      </c>
      <c r="DI175" s="154">
        <v>0</v>
      </c>
      <c r="DJ175" s="154">
        <v>0</v>
      </c>
      <c r="DK175" s="154">
        <v>0</v>
      </c>
      <c r="DL175" s="154">
        <v>0</v>
      </c>
      <c r="DM175" s="154">
        <v>0</v>
      </c>
      <c r="DN175" s="25">
        <v>0</v>
      </c>
      <c r="DO175" s="25">
        <v>423688</v>
      </c>
      <c r="DP175" s="25">
        <v>0</v>
      </c>
      <c r="DQ175" s="25">
        <v>0</v>
      </c>
      <c r="DR175" s="25">
        <v>0</v>
      </c>
      <c r="DS175" s="25">
        <v>0</v>
      </c>
      <c r="ED175" s="156">
        <v>43943</v>
      </c>
      <c r="EE175" s="25">
        <v>205.13866203925258</v>
      </c>
      <c r="EF175" s="25">
        <v>641.92999999999881</v>
      </c>
      <c r="EG175" s="25">
        <v>0</v>
      </c>
      <c r="EH175" s="25">
        <v>0</v>
      </c>
    </row>
    <row r="176" spans="1:138" x14ac:dyDescent="0.25">
      <c r="A176" s="25" t="s">
        <v>66</v>
      </c>
      <c r="B176" s="25" t="s">
        <v>63</v>
      </c>
      <c r="C176" s="156">
        <v>43944</v>
      </c>
      <c r="D176" s="156">
        <v>43944</v>
      </c>
      <c r="E176" s="25" t="s">
        <v>126</v>
      </c>
      <c r="F176" s="25" t="s">
        <v>127</v>
      </c>
      <c r="G176" s="29">
        <v>18648.799999999996</v>
      </c>
      <c r="H176" s="29">
        <v>1224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245428</v>
      </c>
      <c r="O176" s="29">
        <v>118754</v>
      </c>
      <c r="P176" s="29">
        <v>0</v>
      </c>
      <c r="Q176" s="29">
        <v>118754</v>
      </c>
      <c r="R176" s="29">
        <v>118754</v>
      </c>
      <c r="S176" s="29">
        <v>0</v>
      </c>
      <c r="T176" s="29">
        <v>0</v>
      </c>
      <c r="U176" s="29">
        <v>594</v>
      </c>
      <c r="V176" s="29">
        <v>516</v>
      </c>
      <c r="W176" s="29">
        <v>0</v>
      </c>
      <c r="X176" s="29">
        <v>45820</v>
      </c>
      <c r="Y176" s="29">
        <v>59478</v>
      </c>
      <c r="Z176" s="29">
        <v>254061</v>
      </c>
      <c r="AA176" s="29">
        <v>118133</v>
      </c>
      <c r="AB176" s="29">
        <v>15375</v>
      </c>
      <c r="AC176" s="29">
        <v>0.1479855709</v>
      </c>
      <c r="AD176" s="29">
        <v>1.1000000000000001E-2</v>
      </c>
      <c r="AE176" s="29">
        <v>92.121432999999996</v>
      </c>
      <c r="AF176" s="29">
        <v>17588</v>
      </c>
      <c r="AG176" s="29">
        <v>76</v>
      </c>
      <c r="AH176" s="29">
        <v>0</v>
      </c>
      <c r="AI176" s="29">
        <v>18.143000000000001</v>
      </c>
      <c r="AJ176" s="29">
        <v>-12.856999999999999</v>
      </c>
      <c r="AK176" s="29">
        <v>0</v>
      </c>
      <c r="AL176" s="29">
        <v>0</v>
      </c>
      <c r="AM176" s="29">
        <v>539</v>
      </c>
      <c r="AN176" s="29">
        <v>121</v>
      </c>
      <c r="AO176" s="29">
        <v>52</v>
      </c>
      <c r="AP176" s="29">
        <v>65</v>
      </c>
      <c r="AQ176" s="29">
        <v>631</v>
      </c>
      <c r="AR176" s="29">
        <v>127</v>
      </c>
      <c r="AS176" s="29">
        <v>331</v>
      </c>
      <c r="AT176" s="29">
        <v>10122</v>
      </c>
      <c r="AU176" s="29">
        <v>15802</v>
      </c>
      <c r="AV176" s="29">
        <v>0</v>
      </c>
      <c r="AW176" s="29">
        <v>7197</v>
      </c>
      <c r="AX176" s="29">
        <v>18727</v>
      </c>
      <c r="AY176" s="29">
        <v>0</v>
      </c>
      <c r="AZ176" s="29">
        <v>0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  <c r="BM176" s="29">
        <v>0</v>
      </c>
      <c r="BN176" s="29">
        <v>381.66</v>
      </c>
      <c r="BO176" s="29">
        <v>3200.64</v>
      </c>
      <c r="BP176" s="29">
        <v>0</v>
      </c>
      <c r="BQ176" s="29">
        <v>3200.64</v>
      </c>
      <c r="BR176" s="29">
        <v>3200.64</v>
      </c>
      <c r="BS176" s="29">
        <v>0</v>
      </c>
      <c r="BT176" s="29">
        <v>0</v>
      </c>
      <c r="BU176" s="29">
        <v>56.74</v>
      </c>
      <c r="BV176" s="29">
        <v>19.47</v>
      </c>
      <c r="BW176" s="29">
        <v>0</v>
      </c>
      <c r="BX176" s="29">
        <v>86.1</v>
      </c>
      <c r="BY176" s="29">
        <v>318.14834277620309</v>
      </c>
      <c r="BZ176" s="29">
        <v>493.81999999999829</v>
      </c>
      <c r="CA176" s="157">
        <v>123.11999999999946</v>
      </c>
      <c r="CB176" s="157">
        <v>688.84834277620189</v>
      </c>
      <c r="CC176" s="29">
        <v>0</v>
      </c>
      <c r="CD176" s="29">
        <v>688.84834277620189</v>
      </c>
      <c r="CE176" s="29">
        <v>4769</v>
      </c>
      <c r="CF176" s="29">
        <v>0</v>
      </c>
      <c r="CG176" s="29">
        <v>21155</v>
      </c>
      <c r="CH176" s="29">
        <v>21155</v>
      </c>
      <c r="CI176" s="29">
        <v>0</v>
      </c>
      <c r="CJ176" s="25">
        <v>0</v>
      </c>
      <c r="CK176" s="29">
        <v>231.04999999999939</v>
      </c>
      <c r="CL176" s="25">
        <v>0</v>
      </c>
      <c r="CM176" s="29">
        <v>580.91834277620217</v>
      </c>
      <c r="CN176" s="25">
        <v>0</v>
      </c>
      <c r="CO176" s="25">
        <v>0</v>
      </c>
      <c r="CP176" s="25">
        <v>0</v>
      </c>
      <c r="CQ176" s="25">
        <v>0</v>
      </c>
      <c r="CR176" s="25">
        <v>7197</v>
      </c>
      <c r="CS176" s="25">
        <v>0</v>
      </c>
      <c r="CT176" s="25">
        <v>18727</v>
      </c>
      <c r="CU176" s="25">
        <v>0</v>
      </c>
      <c r="CV176" s="25">
        <v>0</v>
      </c>
      <c r="CW176" s="25">
        <v>0</v>
      </c>
      <c r="CX176" s="33">
        <v>7197</v>
      </c>
      <c r="CY176" s="33">
        <v>18727</v>
      </c>
      <c r="CZ176" s="33">
        <v>0</v>
      </c>
      <c r="DA176" s="33">
        <v>0</v>
      </c>
      <c r="DB176" s="161">
        <v>0</v>
      </c>
      <c r="DC176" s="33">
        <v>0</v>
      </c>
      <c r="DD176" s="33">
        <v>0</v>
      </c>
      <c r="DE176" s="33">
        <v>0</v>
      </c>
      <c r="DF176" s="154">
        <v>231.04999999999939</v>
      </c>
      <c r="DG176" s="154">
        <v>580.91834277620217</v>
      </c>
      <c r="DH176" s="154">
        <v>0</v>
      </c>
      <c r="DI176" s="154">
        <v>0</v>
      </c>
      <c r="DJ176" s="154">
        <v>0</v>
      </c>
      <c r="DK176" s="154">
        <v>0</v>
      </c>
      <c r="DL176" s="154">
        <v>0</v>
      </c>
      <c r="DM176" s="154">
        <v>0</v>
      </c>
      <c r="DN176" s="25">
        <v>0</v>
      </c>
      <c r="DO176" s="25">
        <v>447047</v>
      </c>
      <c r="DP176" s="25">
        <v>0</v>
      </c>
      <c r="DQ176" s="25">
        <v>0</v>
      </c>
      <c r="DR176" s="25">
        <v>0</v>
      </c>
      <c r="DS176" s="25">
        <v>0</v>
      </c>
      <c r="ED176" s="156">
        <v>43944</v>
      </c>
      <c r="EE176" s="25">
        <v>231.04999999999939</v>
      </c>
      <c r="EF176" s="25">
        <v>580.91834277620217</v>
      </c>
      <c r="EG176" s="25">
        <v>0</v>
      </c>
      <c r="EH176" s="25">
        <v>0</v>
      </c>
    </row>
    <row r="177" spans="1:138" x14ac:dyDescent="0.25">
      <c r="A177" s="25" t="s">
        <v>66</v>
      </c>
      <c r="B177" s="25" t="s">
        <v>63</v>
      </c>
      <c r="C177" s="156">
        <v>43945</v>
      </c>
      <c r="D177" s="156">
        <v>43945</v>
      </c>
      <c r="E177" s="25" t="s">
        <v>126</v>
      </c>
      <c r="F177" s="25" t="s">
        <v>127</v>
      </c>
      <c r="G177" s="29">
        <v>20721.190000000017</v>
      </c>
      <c r="H177" s="29">
        <v>1324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208698</v>
      </c>
      <c r="O177" s="29">
        <v>191930</v>
      </c>
      <c r="P177" s="29">
        <v>0</v>
      </c>
      <c r="Q177" s="29">
        <v>191930</v>
      </c>
      <c r="R177" s="29">
        <v>191930</v>
      </c>
      <c r="S177" s="29">
        <v>0</v>
      </c>
      <c r="T177" s="29">
        <v>0</v>
      </c>
      <c r="U177" s="29">
        <v>703</v>
      </c>
      <c r="V177" s="29">
        <v>568</v>
      </c>
      <c r="W177" s="29">
        <v>0</v>
      </c>
      <c r="X177" s="29">
        <v>45551</v>
      </c>
      <c r="Y177" s="29">
        <v>55271</v>
      </c>
      <c r="Z177" s="29">
        <v>267470</v>
      </c>
      <c r="AA177" s="29">
        <v>112270</v>
      </c>
      <c r="AB177" s="29">
        <v>15386</v>
      </c>
      <c r="AC177" s="29">
        <v>0.1479855709</v>
      </c>
      <c r="AD177" s="29">
        <v>1.1000000000000001E-2</v>
      </c>
      <c r="AE177" s="29">
        <v>92.121432999999996</v>
      </c>
      <c r="AF177" s="29">
        <v>26543</v>
      </c>
      <c r="AG177" s="29">
        <v>76</v>
      </c>
      <c r="AH177" s="29">
        <v>0</v>
      </c>
      <c r="AI177" s="29">
        <v>18</v>
      </c>
      <c r="AJ177" s="29">
        <v>-11.714</v>
      </c>
      <c r="AK177" s="29">
        <v>1</v>
      </c>
      <c r="AL177" s="29">
        <v>0</v>
      </c>
      <c r="AM177" s="29">
        <v>654</v>
      </c>
      <c r="AN177" s="29">
        <v>143</v>
      </c>
      <c r="AO177" s="29">
        <v>53</v>
      </c>
      <c r="AP177" s="29">
        <v>67</v>
      </c>
      <c r="AQ177" s="29">
        <v>932</v>
      </c>
      <c r="AR177" s="29">
        <v>184</v>
      </c>
      <c r="AS177" s="29">
        <v>307</v>
      </c>
      <c r="AT177" s="29">
        <v>11081</v>
      </c>
      <c r="AU177" s="29">
        <v>15774</v>
      </c>
      <c r="AV177" s="29">
        <v>0</v>
      </c>
      <c r="AW177" s="29">
        <v>8002</v>
      </c>
      <c r="AX177" s="29">
        <v>18853</v>
      </c>
      <c r="AY177" s="29">
        <v>0</v>
      </c>
      <c r="AZ177" s="29">
        <v>1</v>
      </c>
      <c r="BA177" s="29">
        <v>0</v>
      </c>
      <c r="BB177" s="29">
        <v>0</v>
      </c>
      <c r="BC177" s="29">
        <v>0</v>
      </c>
      <c r="BD177" s="29">
        <v>0</v>
      </c>
      <c r="BE177" s="29">
        <v>0</v>
      </c>
      <c r="BF177" s="29">
        <v>0</v>
      </c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  <c r="BM177" s="29">
        <v>0</v>
      </c>
      <c r="BN177" s="29">
        <v>276.37</v>
      </c>
      <c r="BO177" s="29">
        <v>4274.93</v>
      </c>
      <c r="BP177" s="29">
        <v>0</v>
      </c>
      <c r="BQ177" s="29">
        <v>4274.93</v>
      </c>
      <c r="BR177" s="29">
        <v>4274.93</v>
      </c>
      <c r="BS177" s="29">
        <v>0</v>
      </c>
      <c r="BT177" s="29">
        <v>0</v>
      </c>
      <c r="BU177" s="29">
        <v>63.92</v>
      </c>
      <c r="BV177" s="29">
        <v>20.09</v>
      </c>
      <c r="BW177" s="29">
        <v>0</v>
      </c>
      <c r="BX177" s="29">
        <v>118.2</v>
      </c>
      <c r="BY177" s="29">
        <v>311.16999999999888</v>
      </c>
      <c r="BZ177" s="29">
        <v>464.02999999999867</v>
      </c>
      <c r="CA177" s="157">
        <v>100.76999999999964</v>
      </c>
      <c r="CB177" s="157">
        <v>674.42999999999779</v>
      </c>
      <c r="CC177" s="29">
        <v>0</v>
      </c>
      <c r="CD177" s="29">
        <v>674.42999999999779</v>
      </c>
      <c r="CE177" s="29">
        <v>4118</v>
      </c>
      <c r="CF177" s="29">
        <v>0</v>
      </c>
      <c r="CG177" s="29">
        <v>22737</v>
      </c>
      <c r="CH177" s="29">
        <v>22737</v>
      </c>
      <c r="CI177" s="29">
        <v>0</v>
      </c>
      <c r="CJ177" s="25">
        <v>0</v>
      </c>
      <c r="CK177" s="29">
        <v>218.78999999999931</v>
      </c>
      <c r="CL177" s="25">
        <v>0</v>
      </c>
      <c r="CM177" s="29">
        <v>556.40999999999849</v>
      </c>
      <c r="CN177" s="25">
        <v>0</v>
      </c>
      <c r="CO177" s="25">
        <v>0</v>
      </c>
      <c r="CP177" s="25">
        <v>0</v>
      </c>
      <c r="CQ177" s="25">
        <v>0</v>
      </c>
      <c r="CR177" s="25">
        <v>8002</v>
      </c>
      <c r="CS177" s="25">
        <v>0</v>
      </c>
      <c r="CT177" s="25">
        <v>18853</v>
      </c>
      <c r="CU177" s="25">
        <v>0</v>
      </c>
      <c r="CV177" s="25">
        <v>0</v>
      </c>
      <c r="CW177" s="25">
        <v>0</v>
      </c>
      <c r="CX177" s="33">
        <v>8002</v>
      </c>
      <c r="CY177" s="33">
        <v>18853</v>
      </c>
      <c r="CZ177" s="33">
        <v>0</v>
      </c>
      <c r="DA177" s="33">
        <v>0</v>
      </c>
      <c r="DB177" s="161">
        <v>0</v>
      </c>
      <c r="DC177" s="33">
        <v>0</v>
      </c>
      <c r="DD177" s="33">
        <v>0</v>
      </c>
      <c r="DE177" s="33">
        <v>0</v>
      </c>
      <c r="DF177" s="154">
        <v>218.78999999999931</v>
      </c>
      <c r="DG177" s="154">
        <v>556.40999999999849</v>
      </c>
      <c r="DH177" s="154">
        <v>0</v>
      </c>
      <c r="DI177" s="154">
        <v>0</v>
      </c>
      <c r="DJ177" s="154">
        <v>0</v>
      </c>
      <c r="DK177" s="154">
        <v>0</v>
      </c>
      <c r="DL177" s="154">
        <v>0</v>
      </c>
      <c r="DM177" s="154">
        <v>0</v>
      </c>
      <c r="DN177" s="25">
        <v>0</v>
      </c>
      <c r="DO177" s="25">
        <v>450397</v>
      </c>
      <c r="DP177" s="25">
        <v>0</v>
      </c>
      <c r="DQ177" s="25">
        <v>0</v>
      </c>
      <c r="DR177" s="25">
        <v>0</v>
      </c>
      <c r="DS177" s="25">
        <v>0</v>
      </c>
      <c r="ED177" s="156">
        <v>43945</v>
      </c>
      <c r="EE177" s="25">
        <v>218.78999999999931</v>
      </c>
      <c r="EF177" s="25">
        <v>556.40999999999849</v>
      </c>
      <c r="EG177" s="25">
        <v>0</v>
      </c>
      <c r="EH177" s="25">
        <v>0</v>
      </c>
    </row>
    <row r="178" spans="1:138" x14ac:dyDescent="0.25">
      <c r="A178" s="25" t="s">
        <v>66</v>
      </c>
      <c r="B178" s="25" t="s">
        <v>63</v>
      </c>
      <c r="C178" s="156">
        <v>43946</v>
      </c>
      <c r="D178" s="156">
        <v>43946</v>
      </c>
      <c r="E178" s="25" t="s">
        <v>126</v>
      </c>
      <c r="F178" s="25" t="s">
        <v>127</v>
      </c>
      <c r="G178" s="29">
        <v>13892.819999999991</v>
      </c>
      <c r="H178" s="29">
        <v>1372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177801</v>
      </c>
      <c r="O178" s="29">
        <v>114871</v>
      </c>
      <c r="P178" s="29">
        <v>0</v>
      </c>
      <c r="Q178" s="29">
        <v>114871</v>
      </c>
      <c r="R178" s="29">
        <v>114871</v>
      </c>
      <c r="S178" s="29">
        <v>0</v>
      </c>
      <c r="T178" s="29">
        <v>0</v>
      </c>
      <c r="U178" s="29">
        <v>452</v>
      </c>
      <c r="V178" s="29">
        <v>521</v>
      </c>
      <c r="W178" s="29">
        <v>0</v>
      </c>
      <c r="X178" s="29">
        <v>62987</v>
      </c>
      <c r="Y178" s="29">
        <v>56430</v>
      </c>
      <c r="Z178" s="29">
        <v>315746</v>
      </c>
      <c r="AA178" s="29">
        <v>123762</v>
      </c>
      <c r="AB178" s="29">
        <v>15827</v>
      </c>
      <c r="AC178" s="29">
        <v>0.1479855709</v>
      </c>
      <c r="AD178" s="29">
        <v>1.1000000000000001E-2</v>
      </c>
      <c r="AE178" s="29">
        <v>92.121432999999996</v>
      </c>
      <c r="AF178" s="29">
        <v>21352</v>
      </c>
      <c r="AG178" s="29">
        <v>76</v>
      </c>
      <c r="AH178" s="29">
        <v>0</v>
      </c>
      <c r="AI178" s="29">
        <v>17.713999999999999</v>
      </c>
      <c r="AJ178" s="29">
        <v>-8.5709999999999997</v>
      </c>
      <c r="AK178" s="29">
        <v>1</v>
      </c>
      <c r="AL178" s="29">
        <v>0</v>
      </c>
      <c r="AM178" s="29">
        <v>556</v>
      </c>
      <c r="AN178" s="29">
        <v>117</v>
      </c>
      <c r="AO178" s="29">
        <v>54</v>
      </c>
      <c r="AP178" s="29">
        <v>61</v>
      </c>
      <c r="AQ178" s="29">
        <v>738</v>
      </c>
      <c r="AR178" s="29">
        <v>154</v>
      </c>
      <c r="AS178" s="29">
        <v>286</v>
      </c>
      <c r="AT178" s="29">
        <v>12804</v>
      </c>
      <c r="AU178" s="29">
        <v>14676</v>
      </c>
      <c r="AV178" s="29">
        <v>0</v>
      </c>
      <c r="AW178" s="29">
        <v>7680</v>
      </c>
      <c r="AX178" s="29">
        <v>19800</v>
      </c>
      <c r="AY178" s="29">
        <v>0</v>
      </c>
      <c r="AZ178" s="29">
        <v>0</v>
      </c>
      <c r="BA178" s="29">
        <v>0</v>
      </c>
      <c r="BB178" s="29">
        <v>0</v>
      </c>
      <c r="BC178" s="29">
        <v>0</v>
      </c>
      <c r="BD178" s="29">
        <v>0</v>
      </c>
      <c r="BE178" s="29">
        <v>0</v>
      </c>
      <c r="BF178" s="29">
        <v>0</v>
      </c>
      <c r="BG178" s="29">
        <v>0</v>
      </c>
      <c r="BH178" s="29">
        <v>0</v>
      </c>
      <c r="BI178" s="29">
        <v>0</v>
      </c>
      <c r="BJ178" s="29">
        <v>0</v>
      </c>
      <c r="BK178" s="29">
        <v>0</v>
      </c>
      <c r="BL178" s="29">
        <v>0</v>
      </c>
      <c r="BM178" s="29">
        <v>0</v>
      </c>
      <c r="BN178" s="29">
        <v>228.67</v>
      </c>
      <c r="BO178" s="29">
        <v>4187.26</v>
      </c>
      <c r="BP178" s="29">
        <v>0</v>
      </c>
      <c r="BQ178" s="29">
        <v>4187.26</v>
      </c>
      <c r="BR178" s="29">
        <v>4187.26</v>
      </c>
      <c r="BS178" s="29">
        <v>0</v>
      </c>
      <c r="BT178" s="29">
        <v>0</v>
      </c>
      <c r="BU178" s="29">
        <v>40.01</v>
      </c>
      <c r="BV178" s="29">
        <v>15.48</v>
      </c>
      <c r="BW178" s="29">
        <v>0</v>
      </c>
      <c r="BX178" s="29">
        <v>120.8</v>
      </c>
      <c r="BY178" s="29">
        <v>413.29272929405113</v>
      </c>
      <c r="BZ178" s="29">
        <v>499.87999999999886</v>
      </c>
      <c r="CA178" s="157">
        <v>88.35999999999963</v>
      </c>
      <c r="CB178" s="157">
        <v>824.8127292940502</v>
      </c>
      <c r="CC178" s="29">
        <v>0</v>
      </c>
      <c r="CD178" s="29">
        <v>824.8127292940502</v>
      </c>
      <c r="CE178" s="29">
        <v>3212</v>
      </c>
      <c r="CF178" s="29">
        <v>0</v>
      </c>
      <c r="CG178" s="29">
        <v>24268</v>
      </c>
      <c r="CH178" s="29">
        <v>24268</v>
      </c>
      <c r="CI178" s="29">
        <v>0</v>
      </c>
      <c r="CJ178" s="25">
        <v>0</v>
      </c>
      <c r="CK178" s="29">
        <v>213.49272929405157</v>
      </c>
      <c r="CL178" s="25">
        <v>0</v>
      </c>
      <c r="CM178" s="29">
        <v>699.67999999999824</v>
      </c>
      <c r="CN178" s="25">
        <v>0</v>
      </c>
      <c r="CO178" s="25">
        <v>0</v>
      </c>
      <c r="CP178" s="25">
        <v>0</v>
      </c>
      <c r="CQ178" s="25">
        <v>0</v>
      </c>
      <c r="CR178" s="25">
        <v>7680</v>
      </c>
      <c r="CS178" s="25">
        <v>0</v>
      </c>
      <c r="CT178" s="25">
        <v>19800</v>
      </c>
      <c r="CU178" s="25">
        <v>0</v>
      </c>
      <c r="CV178" s="25">
        <v>0</v>
      </c>
      <c r="CW178" s="25">
        <v>0</v>
      </c>
      <c r="CX178" s="33">
        <v>7680</v>
      </c>
      <c r="CY178" s="33">
        <v>19800</v>
      </c>
      <c r="CZ178" s="33">
        <v>0</v>
      </c>
      <c r="DA178" s="33">
        <v>0</v>
      </c>
      <c r="DB178" s="161">
        <v>0</v>
      </c>
      <c r="DC178" s="33">
        <v>0</v>
      </c>
      <c r="DD178" s="33">
        <v>0</v>
      </c>
      <c r="DE178" s="33">
        <v>0</v>
      </c>
      <c r="DF178" s="154">
        <v>213.49272929405157</v>
      </c>
      <c r="DG178" s="154">
        <v>699.67999999999824</v>
      </c>
      <c r="DH178" s="154">
        <v>0</v>
      </c>
      <c r="DI178" s="154">
        <v>0</v>
      </c>
      <c r="DJ178" s="154">
        <v>0</v>
      </c>
      <c r="DK178" s="154">
        <v>0</v>
      </c>
      <c r="DL178" s="154">
        <v>0</v>
      </c>
      <c r="DM178" s="154">
        <v>0</v>
      </c>
      <c r="DN178" s="25">
        <v>0</v>
      </c>
      <c r="DO178" s="25">
        <v>511765</v>
      </c>
      <c r="DP178" s="25">
        <v>0</v>
      </c>
      <c r="DQ178" s="25">
        <v>0</v>
      </c>
      <c r="DR178" s="25">
        <v>0</v>
      </c>
      <c r="DS178" s="25">
        <v>0</v>
      </c>
      <c r="ED178" s="156">
        <v>43946</v>
      </c>
      <c r="EE178" s="25">
        <v>213.49272929405157</v>
      </c>
      <c r="EF178" s="25">
        <v>699.67999999999824</v>
      </c>
      <c r="EG178" s="25">
        <v>0</v>
      </c>
      <c r="EH178" s="25">
        <v>0</v>
      </c>
    </row>
    <row r="179" spans="1:138" x14ac:dyDescent="0.25">
      <c r="A179" s="25" t="s">
        <v>66</v>
      </c>
      <c r="B179" s="25" t="s">
        <v>63</v>
      </c>
      <c r="C179" s="156">
        <v>43947</v>
      </c>
      <c r="D179" s="156">
        <v>43947</v>
      </c>
      <c r="E179" s="25" t="s">
        <v>126</v>
      </c>
      <c r="F179" s="25" t="s">
        <v>127</v>
      </c>
      <c r="G179" s="29">
        <v>16570.159999999985</v>
      </c>
      <c r="H179" s="29">
        <v>1487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70141</v>
      </c>
      <c r="O179" s="29">
        <v>264251</v>
      </c>
      <c r="P179" s="29">
        <v>0</v>
      </c>
      <c r="Q179" s="29">
        <v>264251</v>
      </c>
      <c r="R179" s="29">
        <v>264251</v>
      </c>
      <c r="S179" s="29">
        <v>0</v>
      </c>
      <c r="T179" s="29">
        <v>0</v>
      </c>
      <c r="U179" s="29">
        <v>793</v>
      </c>
      <c r="V179" s="29">
        <v>574</v>
      </c>
      <c r="W179" s="29">
        <v>0</v>
      </c>
      <c r="X179" s="29">
        <v>73894</v>
      </c>
      <c r="Y179" s="29">
        <v>58317</v>
      </c>
      <c r="Z179" s="29">
        <v>262075</v>
      </c>
      <c r="AA179" s="29">
        <v>148074</v>
      </c>
      <c r="AB179" s="29">
        <v>15707</v>
      </c>
      <c r="AC179" s="29">
        <v>0.1479855709</v>
      </c>
      <c r="AD179" s="29">
        <v>1.1000000000000001E-2</v>
      </c>
      <c r="AE179" s="29">
        <v>92.121432999999996</v>
      </c>
      <c r="AF179" s="29">
        <v>48529</v>
      </c>
      <c r="AG179" s="29">
        <v>73</v>
      </c>
      <c r="AH179" s="29">
        <v>0</v>
      </c>
      <c r="AI179" s="29">
        <v>17.713999999999999</v>
      </c>
      <c r="AJ179" s="29">
        <v>-8.7140000000000004</v>
      </c>
      <c r="AK179" s="29">
        <v>0</v>
      </c>
      <c r="AL179" s="29">
        <v>0</v>
      </c>
      <c r="AM179" s="29">
        <v>581</v>
      </c>
      <c r="AN179" s="29">
        <v>125</v>
      </c>
      <c r="AO179" s="29">
        <v>55</v>
      </c>
      <c r="AP179" s="29">
        <v>60</v>
      </c>
      <c r="AQ179" s="29">
        <v>557</v>
      </c>
      <c r="AR179" s="29">
        <v>112</v>
      </c>
      <c r="AS179" s="29">
        <v>337</v>
      </c>
      <c r="AT179" s="29">
        <v>9847</v>
      </c>
      <c r="AU179" s="29">
        <v>12119</v>
      </c>
      <c r="AV179" s="29">
        <v>0</v>
      </c>
      <c r="AW179" s="29">
        <v>6006</v>
      </c>
      <c r="AX179" s="29">
        <v>15960</v>
      </c>
      <c r="AY179" s="29">
        <v>0</v>
      </c>
      <c r="AZ179" s="29">
        <v>0</v>
      </c>
      <c r="BA179" s="29">
        <v>0</v>
      </c>
      <c r="BB179" s="29">
        <v>0</v>
      </c>
      <c r="BC179" s="29">
        <v>0</v>
      </c>
      <c r="BD179" s="29">
        <v>0</v>
      </c>
      <c r="BE179" s="29">
        <v>0</v>
      </c>
      <c r="BF179" s="29">
        <v>0</v>
      </c>
      <c r="BG179" s="29">
        <v>0</v>
      </c>
      <c r="BH179" s="29">
        <v>0</v>
      </c>
      <c r="BI179" s="29">
        <v>0</v>
      </c>
      <c r="BJ179" s="29">
        <v>0</v>
      </c>
      <c r="BK179" s="29">
        <v>0</v>
      </c>
      <c r="BL179" s="29">
        <v>0</v>
      </c>
      <c r="BM179" s="29">
        <v>0</v>
      </c>
      <c r="BN179" s="29">
        <v>115.84</v>
      </c>
      <c r="BO179" s="29">
        <v>8394.2800000000007</v>
      </c>
      <c r="BP179" s="29">
        <v>0</v>
      </c>
      <c r="BQ179" s="29">
        <v>8394.2800000000007</v>
      </c>
      <c r="BR179" s="29">
        <v>8394.2800000000007</v>
      </c>
      <c r="BS179" s="29">
        <v>0</v>
      </c>
      <c r="BT179" s="29">
        <v>0</v>
      </c>
      <c r="BU179" s="29">
        <v>114.16</v>
      </c>
      <c r="BV179" s="29">
        <v>19.260000000000002</v>
      </c>
      <c r="BW179" s="29">
        <v>0</v>
      </c>
      <c r="BX179" s="29">
        <v>242.6</v>
      </c>
      <c r="BY179" s="29">
        <v>423.9799999999986</v>
      </c>
      <c r="BZ179" s="29">
        <v>506.50999999999863</v>
      </c>
      <c r="CA179" s="157">
        <v>73.909999999999599</v>
      </c>
      <c r="CB179" s="157">
        <v>856.57999999999777</v>
      </c>
      <c r="CC179" s="29">
        <v>0</v>
      </c>
      <c r="CD179" s="29">
        <v>856.57999999999777</v>
      </c>
      <c r="CE179" s="29">
        <v>1995</v>
      </c>
      <c r="CF179" s="29">
        <v>0</v>
      </c>
      <c r="CG179" s="29">
        <v>19971</v>
      </c>
      <c r="CH179" s="29">
        <v>19971</v>
      </c>
      <c r="CI179" s="29">
        <v>0</v>
      </c>
      <c r="CJ179" s="25">
        <v>0</v>
      </c>
      <c r="CK179" s="25">
        <v>0</v>
      </c>
      <c r="CL179" s="29">
        <v>178.10999999999933</v>
      </c>
      <c r="CM179" s="25">
        <v>0</v>
      </c>
      <c r="CN179" s="29">
        <v>752.37999999999795</v>
      </c>
      <c r="CO179" s="25">
        <v>0</v>
      </c>
      <c r="CP179" s="25">
        <v>0</v>
      </c>
      <c r="CQ179" s="25">
        <v>0</v>
      </c>
      <c r="CR179" s="25">
        <v>0</v>
      </c>
      <c r="CS179" s="25">
        <v>6006</v>
      </c>
      <c r="CT179" s="25">
        <v>0</v>
      </c>
      <c r="CU179" s="25">
        <v>15960</v>
      </c>
      <c r="CV179" s="25">
        <v>0</v>
      </c>
      <c r="CW179" s="25">
        <v>0</v>
      </c>
      <c r="CX179" s="33">
        <v>6006</v>
      </c>
      <c r="CY179" s="33">
        <v>15960</v>
      </c>
      <c r="CZ179" s="33">
        <v>0</v>
      </c>
      <c r="DA179" s="33">
        <v>0</v>
      </c>
      <c r="DB179" s="161">
        <v>0</v>
      </c>
      <c r="DC179" s="33">
        <v>0</v>
      </c>
      <c r="DD179" s="33">
        <v>0</v>
      </c>
      <c r="DE179" s="33">
        <v>0</v>
      </c>
      <c r="DF179" s="154">
        <v>178.10999999999933</v>
      </c>
      <c r="DG179" s="154">
        <v>752.37999999999795</v>
      </c>
      <c r="DH179" s="154">
        <v>0</v>
      </c>
      <c r="DI179" s="154">
        <v>0</v>
      </c>
      <c r="DJ179" s="154">
        <v>0</v>
      </c>
      <c r="DK179" s="154">
        <v>0</v>
      </c>
      <c r="DL179" s="154">
        <v>0</v>
      </c>
      <c r="DM179" s="154">
        <v>0</v>
      </c>
      <c r="DN179" s="25">
        <v>0</v>
      </c>
      <c r="DO179" s="25">
        <v>484173</v>
      </c>
      <c r="DP179" s="25">
        <v>0</v>
      </c>
      <c r="DQ179" s="25">
        <v>0</v>
      </c>
      <c r="DR179" s="25">
        <v>0</v>
      </c>
      <c r="DS179" s="25">
        <v>0</v>
      </c>
      <c r="ED179" s="156">
        <v>43947</v>
      </c>
      <c r="EE179" s="25">
        <v>178.10999999999933</v>
      </c>
      <c r="EF179" s="25">
        <v>752.37999999999795</v>
      </c>
      <c r="EG179" s="25">
        <v>0</v>
      </c>
      <c r="EH179" s="25">
        <v>0</v>
      </c>
    </row>
    <row r="180" spans="1:138" x14ac:dyDescent="0.25">
      <c r="A180" s="25" t="s">
        <v>66</v>
      </c>
      <c r="B180" s="25" t="s">
        <v>63</v>
      </c>
      <c r="C180" s="156">
        <v>43948</v>
      </c>
      <c r="D180" s="156">
        <v>43948</v>
      </c>
      <c r="E180" s="25" t="s">
        <v>126</v>
      </c>
      <c r="F180" s="25" t="s">
        <v>127</v>
      </c>
      <c r="G180" s="29">
        <v>15224.509999999986</v>
      </c>
      <c r="H180" s="29">
        <v>1254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68326</v>
      </c>
      <c r="O180" s="29">
        <v>220454</v>
      </c>
      <c r="P180" s="29">
        <v>0</v>
      </c>
      <c r="Q180" s="29">
        <v>220454</v>
      </c>
      <c r="R180" s="29">
        <v>220454</v>
      </c>
      <c r="S180" s="29">
        <v>0</v>
      </c>
      <c r="T180" s="29">
        <v>0</v>
      </c>
      <c r="U180" s="29">
        <v>602</v>
      </c>
      <c r="V180" s="29">
        <v>552</v>
      </c>
      <c r="W180" s="29">
        <v>0</v>
      </c>
      <c r="X180" s="29">
        <v>65850</v>
      </c>
      <c r="Y180" s="29">
        <v>48374</v>
      </c>
      <c r="Z180" s="29">
        <v>238902</v>
      </c>
      <c r="AA180" s="29">
        <v>244736</v>
      </c>
      <c r="AB180" s="29">
        <v>15367</v>
      </c>
      <c r="AC180" s="29">
        <v>0.1479855709</v>
      </c>
      <c r="AD180" s="29">
        <v>1.1000000000000001E-2</v>
      </c>
      <c r="AE180" s="29">
        <v>92.121432999999996</v>
      </c>
      <c r="AF180" s="29">
        <v>26857</v>
      </c>
      <c r="AG180" s="29">
        <v>73</v>
      </c>
      <c r="AH180" s="29">
        <v>0</v>
      </c>
      <c r="AI180" s="29">
        <v>17.571000000000002</v>
      </c>
      <c r="AJ180" s="29">
        <v>-8.2859999999999996</v>
      </c>
      <c r="AK180" s="29">
        <v>1</v>
      </c>
      <c r="AL180" s="29">
        <v>0</v>
      </c>
      <c r="AM180" s="29">
        <v>426</v>
      </c>
      <c r="AN180" s="29">
        <v>87</v>
      </c>
      <c r="AO180" s="29">
        <v>56</v>
      </c>
      <c r="AP180" s="29">
        <v>58</v>
      </c>
      <c r="AQ180" s="29">
        <v>878</v>
      </c>
      <c r="AR180" s="29">
        <v>171</v>
      </c>
      <c r="AS180" s="29">
        <v>281</v>
      </c>
      <c r="AT180" s="29">
        <v>16898</v>
      </c>
      <c r="AU180" s="29">
        <v>18189</v>
      </c>
      <c r="AV180" s="29">
        <v>3068</v>
      </c>
      <c r="AW180" s="29">
        <v>12090</v>
      </c>
      <c r="AX180" s="29">
        <v>19929</v>
      </c>
      <c r="AY180" s="29">
        <v>0</v>
      </c>
      <c r="AZ180" s="29">
        <v>0</v>
      </c>
      <c r="BA180" s="29">
        <v>0</v>
      </c>
      <c r="BB180" s="29">
        <v>0</v>
      </c>
      <c r="BC180" s="29">
        <v>0</v>
      </c>
      <c r="BD180" s="29">
        <v>0</v>
      </c>
      <c r="BE180" s="29">
        <v>0</v>
      </c>
      <c r="BF180" s="29">
        <v>0</v>
      </c>
      <c r="BG180" s="29">
        <v>0</v>
      </c>
      <c r="BH180" s="29">
        <v>0</v>
      </c>
      <c r="BI180" s="29">
        <v>0</v>
      </c>
      <c r="BJ180" s="29">
        <v>0</v>
      </c>
      <c r="BK180" s="29">
        <v>0</v>
      </c>
      <c r="BL180" s="29">
        <v>0</v>
      </c>
      <c r="BM180" s="29">
        <v>0</v>
      </c>
      <c r="BN180" s="29">
        <v>103.62</v>
      </c>
      <c r="BO180" s="29">
        <v>7463.03</v>
      </c>
      <c r="BP180" s="29">
        <v>0</v>
      </c>
      <c r="BQ180" s="29">
        <v>7463.03</v>
      </c>
      <c r="BR180" s="29">
        <v>7463.03</v>
      </c>
      <c r="BS180" s="29">
        <v>0</v>
      </c>
      <c r="BT180" s="29">
        <v>0</v>
      </c>
      <c r="BU180" s="29">
        <v>45.26</v>
      </c>
      <c r="BV180" s="29">
        <v>17.48</v>
      </c>
      <c r="BW180" s="29">
        <v>0</v>
      </c>
      <c r="BX180" s="29">
        <v>169.5</v>
      </c>
      <c r="BY180" s="29">
        <v>523.89999999999816</v>
      </c>
      <c r="BZ180" s="29">
        <v>621.8399999999981</v>
      </c>
      <c r="CA180" s="157">
        <v>151.33999999999935</v>
      </c>
      <c r="CB180" s="157">
        <v>994.39999999999702</v>
      </c>
      <c r="CC180" s="29">
        <v>0</v>
      </c>
      <c r="CD180" s="29">
        <v>994.39999999999702</v>
      </c>
      <c r="CE180" s="29">
        <v>4477</v>
      </c>
      <c r="CF180" s="29">
        <v>0</v>
      </c>
      <c r="CG180" s="29">
        <v>30610</v>
      </c>
      <c r="CH180" s="29">
        <v>30610</v>
      </c>
      <c r="CI180" s="29">
        <v>35.399999999999935</v>
      </c>
      <c r="CJ180" s="25">
        <v>0</v>
      </c>
      <c r="CK180" s="25">
        <v>0</v>
      </c>
      <c r="CL180" s="29">
        <v>324.32999999999896</v>
      </c>
      <c r="CM180" s="25">
        <v>0</v>
      </c>
      <c r="CN180" s="29">
        <v>786.00999999999749</v>
      </c>
      <c r="CO180" s="25">
        <v>0</v>
      </c>
      <c r="CP180" s="25">
        <v>35.399999999999935</v>
      </c>
      <c r="CQ180" s="25">
        <v>0</v>
      </c>
      <c r="CR180" s="25">
        <v>0</v>
      </c>
      <c r="CS180" s="25">
        <v>12090</v>
      </c>
      <c r="CT180" s="25">
        <v>0</v>
      </c>
      <c r="CU180" s="25">
        <v>19929</v>
      </c>
      <c r="CV180" s="25">
        <v>0</v>
      </c>
      <c r="CW180" s="25">
        <v>3068</v>
      </c>
      <c r="CX180" s="33">
        <v>0</v>
      </c>
      <c r="CY180" s="33">
        <v>0</v>
      </c>
      <c r="CZ180" s="33">
        <v>0</v>
      </c>
      <c r="DA180" s="33">
        <v>0</v>
      </c>
      <c r="DB180" s="161">
        <v>12090</v>
      </c>
      <c r="DC180" s="33">
        <v>19929</v>
      </c>
      <c r="DD180" s="33">
        <v>0</v>
      </c>
      <c r="DE180" s="33">
        <v>3068</v>
      </c>
      <c r="DF180" s="154">
        <v>0</v>
      </c>
      <c r="DG180" s="154">
        <v>0</v>
      </c>
      <c r="DH180" s="154">
        <v>0</v>
      </c>
      <c r="DI180" s="154">
        <v>0</v>
      </c>
      <c r="DJ180" s="154">
        <v>324.32999999999896</v>
      </c>
      <c r="DK180" s="154">
        <v>786.00999999999749</v>
      </c>
      <c r="DL180" s="154">
        <v>0</v>
      </c>
      <c r="DM180" s="154">
        <v>35.399999999999935</v>
      </c>
      <c r="DN180" s="25">
        <v>0</v>
      </c>
      <c r="DO180" s="25">
        <v>547379</v>
      </c>
      <c r="DP180" s="25">
        <v>324.32999999999896</v>
      </c>
      <c r="DQ180" s="25">
        <v>12090</v>
      </c>
      <c r="DR180" s="25">
        <v>0</v>
      </c>
      <c r="DS180" s="25">
        <v>0</v>
      </c>
      <c r="ED180" s="156">
        <v>43948</v>
      </c>
      <c r="EE180" s="25">
        <v>324.32999999999896</v>
      </c>
      <c r="EF180" s="25">
        <v>786.00999999999749</v>
      </c>
      <c r="EG180" s="25">
        <v>0</v>
      </c>
      <c r="EH180" s="25">
        <v>35.399999999999935</v>
      </c>
    </row>
    <row r="181" spans="1:138" x14ac:dyDescent="0.25">
      <c r="A181" s="25" t="s">
        <v>66</v>
      </c>
      <c r="B181" s="25" t="s">
        <v>63</v>
      </c>
      <c r="C181" s="156">
        <v>43949</v>
      </c>
      <c r="D181" s="156">
        <v>43949</v>
      </c>
      <c r="E181" s="25" t="s">
        <v>126</v>
      </c>
      <c r="F181" s="25" t="s">
        <v>127</v>
      </c>
      <c r="G181" s="29">
        <v>18051.609999999997</v>
      </c>
      <c r="H181" s="29">
        <v>1387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130491</v>
      </c>
      <c r="O181" s="29">
        <v>474983</v>
      </c>
      <c r="P181" s="29">
        <v>0</v>
      </c>
      <c r="Q181" s="29">
        <v>474983</v>
      </c>
      <c r="R181" s="29">
        <v>474983</v>
      </c>
      <c r="S181" s="29">
        <v>0</v>
      </c>
      <c r="T181" s="29">
        <v>0</v>
      </c>
      <c r="U181" s="29">
        <v>564</v>
      </c>
      <c r="V181" s="29">
        <v>5791</v>
      </c>
      <c r="W181" s="29">
        <v>0</v>
      </c>
      <c r="X181" s="29">
        <v>52024</v>
      </c>
      <c r="Y181" s="29">
        <v>50636</v>
      </c>
      <c r="Z181" s="29">
        <v>284470</v>
      </c>
      <c r="AA181" s="29">
        <v>195247</v>
      </c>
      <c r="AB181" s="29">
        <v>17015</v>
      </c>
      <c r="AC181" s="29">
        <v>0.1479855709</v>
      </c>
      <c r="AD181" s="29">
        <v>1.1000000000000001E-2</v>
      </c>
      <c r="AE181" s="29">
        <v>92.121432999999996</v>
      </c>
      <c r="AF181" s="29">
        <v>22541</v>
      </c>
      <c r="AG181" s="29">
        <v>73</v>
      </c>
      <c r="AH181" s="29">
        <v>0</v>
      </c>
      <c r="AI181" s="29">
        <v>16.428999999999998</v>
      </c>
      <c r="AJ181" s="29">
        <v>-6.2859999999999996</v>
      </c>
      <c r="AK181" s="29">
        <v>0</v>
      </c>
      <c r="AL181" s="29">
        <v>0</v>
      </c>
      <c r="AM181" s="29">
        <v>429</v>
      </c>
      <c r="AN181" s="29">
        <v>88</v>
      </c>
      <c r="AO181" s="29">
        <v>56</v>
      </c>
      <c r="AP181" s="29">
        <v>60</v>
      </c>
      <c r="AQ181" s="29">
        <v>786</v>
      </c>
      <c r="AR181" s="29">
        <v>156</v>
      </c>
      <c r="AS181" s="29">
        <v>270</v>
      </c>
      <c r="AT181" s="29">
        <v>38546</v>
      </c>
      <c r="AU181" s="29">
        <v>41557</v>
      </c>
      <c r="AV181" s="29">
        <v>14755</v>
      </c>
      <c r="AW181" s="29">
        <v>45557</v>
      </c>
      <c r="AX181" s="29">
        <v>19791</v>
      </c>
      <c r="AY181" s="29">
        <v>0</v>
      </c>
      <c r="AZ181" s="29">
        <v>0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0</v>
      </c>
      <c r="BK181" s="29">
        <v>0</v>
      </c>
      <c r="BL181" s="29">
        <v>0</v>
      </c>
      <c r="BM181" s="29">
        <v>0</v>
      </c>
      <c r="BN181" s="29">
        <v>205.78</v>
      </c>
      <c r="BO181" s="29">
        <v>4748.2</v>
      </c>
      <c r="BP181" s="29">
        <v>0</v>
      </c>
      <c r="BQ181" s="29">
        <v>4748.2</v>
      </c>
      <c r="BR181" s="29">
        <v>4748.2</v>
      </c>
      <c r="BS181" s="29">
        <v>0</v>
      </c>
      <c r="BT181" s="29">
        <v>0</v>
      </c>
      <c r="BU181" s="29">
        <v>115.32</v>
      </c>
      <c r="BV181" s="29">
        <v>47.56</v>
      </c>
      <c r="BW181" s="29">
        <v>0</v>
      </c>
      <c r="BX181" s="29">
        <v>215.3</v>
      </c>
      <c r="BY181" s="29">
        <v>942.93171384190362</v>
      </c>
      <c r="BZ181" s="29">
        <v>1014.9699999999984</v>
      </c>
      <c r="CA181" s="157">
        <v>217.58999999999941</v>
      </c>
      <c r="CB181" s="157">
        <v>1740.3117138419029</v>
      </c>
      <c r="CC181" s="29">
        <v>0</v>
      </c>
      <c r="CD181" s="29">
        <v>1740.3117138419029</v>
      </c>
      <c r="CE181" s="29">
        <v>6650</v>
      </c>
      <c r="CF181" s="29">
        <v>0</v>
      </c>
      <c r="CG181" s="29">
        <v>73453</v>
      </c>
      <c r="CH181" s="29">
        <v>73453</v>
      </c>
      <c r="CI181" s="29">
        <v>172.28999999999951</v>
      </c>
      <c r="CJ181" s="25">
        <v>0</v>
      </c>
      <c r="CK181" s="25">
        <v>0</v>
      </c>
      <c r="CL181" s="29">
        <v>989.94171384190486</v>
      </c>
      <c r="CM181" s="25">
        <v>0</v>
      </c>
      <c r="CN181" s="29">
        <v>795.66999999999723</v>
      </c>
      <c r="CO181" s="25">
        <v>0</v>
      </c>
      <c r="CP181" s="25">
        <v>172.28999999999951</v>
      </c>
      <c r="CQ181" s="25">
        <v>0</v>
      </c>
      <c r="CR181" s="25">
        <v>0</v>
      </c>
      <c r="CS181" s="25">
        <v>45557</v>
      </c>
      <c r="CT181" s="25">
        <v>0</v>
      </c>
      <c r="CU181" s="25">
        <v>19791</v>
      </c>
      <c r="CV181" s="25">
        <v>0</v>
      </c>
      <c r="CW181" s="25">
        <v>14755</v>
      </c>
      <c r="CX181" s="33">
        <v>0</v>
      </c>
      <c r="CY181" s="33">
        <v>0</v>
      </c>
      <c r="CZ181" s="33">
        <v>0</v>
      </c>
      <c r="DA181" s="33">
        <v>0</v>
      </c>
      <c r="DB181" s="161">
        <v>45557</v>
      </c>
      <c r="DC181" s="33">
        <v>19791</v>
      </c>
      <c r="DD181" s="33">
        <v>0</v>
      </c>
      <c r="DE181" s="33">
        <v>14755</v>
      </c>
      <c r="DF181" s="154">
        <v>0</v>
      </c>
      <c r="DG181" s="154">
        <v>0</v>
      </c>
      <c r="DH181" s="154">
        <v>0</v>
      </c>
      <c r="DI181" s="154">
        <v>0</v>
      </c>
      <c r="DJ181" s="154">
        <v>989.94171384190486</v>
      </c>
      <c r="DK181" s="154">
        <v>795.66999999999723</v>
      </c>
      <c r="DL181" s="154">
        <v>0</v>
      </c>
      <c r="DM181" s="154">
        <v>172.28999999999951</v>
      </c>
      <c r="DN181" s="25">
        <v>0</v>
      </c>
      <c r="DO181" s="25">
        <v>547368</v>
      </c>
      <c r="DP181" s="25">
        <v>989.94171384190486</v>
      </c>
      <c r="DQ181" s="25">
        <v>45557</v>
      </c>
      <c r="DR181" s="25">
        <v>0</v>
      </c>
      <c r="DS181" s="25">
        <v>0</v>
      </c>
      <c r="ED181" s="156">
        <v>43949</v>
      </c>
      <c r="EE181" s="25">
        <v>989.94171384190486</v>
      </c>
      <c r="EF181" s="25">
        <v>795.66999999999723</v>
      </c>
      <c r="EG181" s="25">
        <v>0</v>
      </c>
      <c r="EH181" s="25">
        <v>172.28999999999951</v>
      </c>
    </row>
    <row r="182" spans="1:138" x14ac:dyDescent="0.25">
      <c r="A182" s="25" t="s">
        <v>66</v>
      </c>
      <c r="B182" s="25" t="s">
        <v>63</v>
      </c>
      <c r="C182" s="156">
        <v>43950</v>
      </c>
      <c r="D182" s="156">
        <v>43950</v>
      </c>
      <c r="E182" s="25" t="s">
        <v>126</v>
      </c>
      <c r="F182" s="25" t="s">
        <v>127</v>
      </c>
      <c r="G182" s="29">
        <v>17641.539999999997</v>
      </c>
      <c r="H182" s="29">
        <v>1537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16548</v>
      </c>
      <c r="O182" s="29">
        <v>390896</v>
      </c>
      <c r="P182" s="29">
        <v>0</v>
      </c>
      <c r="Q182" s="29">
        <v>390896</v>
      </c>
      <c r="R182" s="29">
        <v>390896</v>
      </c>
      <c r="S182" s="29">
        <v>0</v>
      </c>
      <c r="T182" s="29">
        <v>0</v>
      </c>
      <c r="U182" s="29">
        <v>628</v>
      </c>
      <c r="V182" s="29">
        <v>3694</v>
      </c>
      <c r="W182" s="29">
        <v>0</v>
      </c>
      <c r="X182" s="29">
        <v>56153</v>
      </c>
      <c r="Y182" s="29">
        <v>56513</v>
      </c>
      <c r="Z182" s="29">
        <v>337627</v>
      </c>
      <c r="AA182" s="29">
        <v>200571</v>
      </c>
      <c r="AB182" s="29">
        <v>15950</v>
      </c>
      <c r="AC182" s="29">
        <v>0.1479855709</v>
      </c>
      <c r="AD182" s="29">
        <v>1.1000000000000001E-2</v>
      </c>
      <c r="AE182" s="29">
        <v>92.121432999999996</v>
      </c>
      <c r="AF182" s="29">
        <v>24132</v>
      </c>
      <c r="AG182" s="29">
        <v>73</v>
      </c>
      <c r="AH182" s="29">
        <v>0</v>
      </c>
      <c r="AI182" s="29">
        <v>16.286000000000001</v>
      </c>
      <c r="AJ182" s="29">
        <v>-6</v>
      </c>
      <c r="AK182" s="29">
        <v>1</v>
      </c>
      <c r="AL182" s="29">
        <v>0</v>
      </c>
      <c r="AM182" s="29">
        <v>357</v>
      </c>
      <c r="AN182" s="29">
        <v>80</v>
      </c>
      <c r="AO182" s="29">
        <v>55</v>
      </c>
      <c r="AP182" s="29">
        <v>60</v>
      </c>
      <c r="AQ182" s="29">
        <v>742</v>
      </c>
      <c r="AR182" s="29">
        <v>149</v>
      </c>
      <c r="AS182" s="29">
        <v>240</v>
      </c>
      <c r="AT182" s="29">
        <v>33737</v>
      </c>
      <c r="AU182" s="29">
        <v>35862</v>
      </c>
      <c r="AV182" s="29">
        <v>12727</v>
      </c>
      <c r="AW182" s="29">
        <v>42693</v>
      </c>
      <c r="AX182" s="29">
        <v>14179</v>
      </c>
      <c r="AY182" s="29">
        <v>0</v>
      </c>
      <c r="AZ182" s="29">
        <v>0</v>
      </c>
      <c r="BA182" s="29">
        <v>0</v>
      </c>
      <c r="BB182" s="29">
        <v>0</v>
      </c>
      <c r="BC182" s="29">
        <v>0</v>
      </c>
      <c r="BD182" s="29">
        <v>0</v>
      </c>
      <c r="BE182" s="29">
        <v>0</v>
      </c>
      <c r="BF182" s="29">
        <v>0</v>
      </c>
      <c r="BG182" s="29">
        <v>0</v>
      </c>
      <c r="BH182" s="29">
        <v>0</v>
      </c>
      <c r="BI182" s="29">
        <v>0</v>
      </c>
      <c r="BJ182" s="29">
        <v>0</v>
      </c>
      <c r="BK182" s="29">
        <v>0</v>
      </c>
      <c r="BL182" s="29">
        <v>0</v>
      </c>
      <c r="BM182" s="29">
        <v>0</v>
      </c>
      <c r="BN182" s="29">
        <v>34.94</v>
      </c>
      <c r="BO182" s="29">
        <v>4958.03</v>
      </c>
      <c r="BP182" s="29">
        <v>0</v>
      </c>
      <c r="BQ182" s="29">
        <v>4958.03</v>
      </c>
      <c r="BR182" s="29">
        <v>4958.03</v>
      </c>
      <c r="BS182" s="29">
        <v>0</v>
      </c>
      <c r="BT182" s="29">
        <v>0</v>
      </c>
      <c r="BU182" s="29">
        <v>70.41</v>
      </c>
      <c r="BV182" s="29">
        <v>41.81</v>
      </c>
      <c r="BW182" s="29">
        <v>0</v>
      </c>
      <c r="BX182" s="29">
        <v>223.8</v>
      </c>
      <c r="BY182" s="29">
        <v>855.21999999999809</v>
      </c>
      <c r="BZ182" s="29">
        <v>938.99999999999829</v>
      </c>
      <c r="CA182" s="157">
        <v>198.40999999999943</v>
      </c>
      <c r="CB182" s="157">
        <v>1595.809999999997</v>
      </c>
      <c r="CC182" s="29">
        <v>0</v>
      </c>
      <c r="CD182" s="29">
        <v>1595.809999999997</v>
      </c>
      <c r="CE182" s="29">
        <v>6581</v>
      </c>
      <c r="CF182" s="29">
        <v>0</v>
      </c>
      <c r="CG182" s="29">
        <v>63018</v>
      </c>
      <c r="CH182" s="29">
        <v>63018</v>
      </c>
      <c r="CI182" s="29">
        <v>203.24999999999949</v>
      </c>
      <c r="CJ182" s="25">
        <v>0</v>
      </c>
      <c r="CK182" s="25">
        <v>0</v>
      </c>
      <c r="CL182" s="29">
        <v>951.1399999999993</v>
      </c>
      <c r="CM182" s="25">
        <v>0</v>
      </c>
      <c r="CN182" s="29">
        <v>639.82999999999777</v>
      </c>
      <c r="CO182" s="25">
        <v>0</v>
      </c>
      <c r="CP182" s="25">
        <v>203.24999999999949</v>
      </c>
      <c r="CQ182" s="25">
        <v>0</v>
      </c>
      <c r="CR182" s="25">
        <v>0</v>
      </c>
      <c r="CS182" s="25">
        <v>42693</v>
      </c>
      <c r="CT182" s="25">
        <v>0</v>
      </c>
      <c r="CU182" s="25">
        <v>14179</v>
      </c>
      <c r="CV182" s="25">
        <v>0</v>
      </c>
      <c r="CW182" s="25">
        <v>12727</v>
      </c>
      <c r="CX182" s="33">
        <v>0</v>
      </c>
      <c r="CY182" s="33">
        <v>0</v>
      </c>
      <c r="CZ182" s="33">
        <v>0</v>
      </c>
      <c r="DA182" s="33">
        <v>0</v>
      </c>
      <c r="DB182" s="161">
        <v>42693</v>
      </c>
      <c r="DC182" s="33">
        <v>14179</v>
      </c>
      <c r="DD182" s="33">
        <v>0</v>
      </c>
      <c r="DE182" s="33">
        <v>12727</v>
      </c>
      <c r="DF182" s="154">
        <v>0</v>
      </c>
      <c r="DG182" s="154">
        <v>0</v>
      </c>
      <c r="DH182" s="154">
        <v>0</v>
      </c>
      <c r="DI182" s="154">
        <v>0</v>
      </c>
      <c r="DJ182" s="154">
        <v>951.1399999999993</v>
      </c>
      <c r="DK182" s="154">
        <v>639.82999999999777</v>
      </c>
      <c r="DL182" s="154">
        <v>0</v>
      </c>
      <c r="DM182" s="154">
        <v>203.24999999999949</v>
      </c>
      <c r="DN182" s="25">
        <v>0</v>
      </c>
      <c r="DO182" s="25">
        <v>610661</v>
      </c>
      <c r="DP182" s="25">
        <v>951.1399999999993</v>
      </c>
      <c r="DQ182" s="25">
        <v>42693</v>
      </c>
      <c r="DR182" s="25">
        <v>0</v>
      </c>
      <c r="DS182" s="25">
        <v>0</v>
      </c>
      <c r="ED182" s="156">
        <v>43950</v>
      </c>
      <c r="EE182" s="25">
        <v>951.1399999999993</v>
      </c>
      <c r="EF182" s="25">
        <v>639.82999999999777</v>
      </c>
      <c r="EG182" s="25">
        <v>0</v>
      </c>
      <c r="EH182" s="25">
        <v>203.24999999999949</v>
      </c>
    </row>
    <row r="183" spans="1:138" x14ac:dyDescent="0.25">
      <c r="A183" s="25" t="s">
        <v>66</v>
      </c>
      <c r="B183" s="25" t="s">
        <v>63</v>
      </c>
      <c r="C183" s="156">
        <v>43951</v>
      </c>
      <c r="D183" s="156">
        <v>43951</v>
      </c>
      <c r="E183" s="25" t="s">
        <v>126</v>
      </c>
      <c r="F183" s="25" t="s">
        <v>127</v>
      </c>
      <c r="G183" s="29">
        <v>25451.570000000011</v>
      </c>
      <c r="H183" s="29">
        <v>1526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4666</v>
      </c>
      <c r="O183" s="29">
        <v>544603</v>
      </c>
      <c r="P183" s="29">
        <v>0</v>
      </c>
      <c r="Q183" s="29">
        <v>544603</v>
      </c>
      <c r="R183" s="29">
        <v>544603</v>
      </c>
      <c r="S183" s="29">
        <v>0</v>
      </c>
      <c r="T183" s="29">
        <v>0</v>
      </c>
      <c r="U183" s="29">
        <v>813</v>
      </c>
      <c r="V183" s="29">
        <v>591</v>
      </c>
      <c r="W183" s="29">
        <v>0</v>
      </c>
      <c r="X183" s="29">
        <v>54502</v>
      </c>
      <c r="Y183" s="29">
        <v>72661</v>
      </c>
      <c r="Z183" s="29">
        <v>322624</v>
      </c>
      <c r="AA183" s="29">
        <v>179975</v>
      </c>
      <c r="AB183" s="29">
        <v>15388</v>
      </c>
      <c r="AC183" s="29">
        <v>0.1479855709</v>
      </c>
      <c r="AD183" s="29">
        <v>1.1000000000000001E-2</v>
      </c>
      <c r="AE183" s="29">
        <v>92.121432999999996</v>
      </c>
      <c r="AF183" s="29">
        <v>27326</v>
      </c>
      <c r="AG183" s="29">
        <v>73</v>
      </c>
      <c r="AH183" s="29">
        <v>0</v>
      </c>
      <c r="AI183" s="29">
        <v>16</v>
      </c>
      <c r="AJ183" s="29">
        <v>-5</v>
      </c>
      <c r="AK183" s="29">
        <v>0</v>
      </c>
      <c r="AL183" s="29">
        <v>0</v>
      </c>
      <c r="AM183" s="29">
        <v>470</v>
      </c>
      <c r="AN183" s="29">
        <v>111</v>
      </c>
      <c r="AO183" s="29">
        <v>56</v>
      </c>
      <c r="AP183" s="29">
        <v>60</v>
      </c>
      <c r="AQ183" s="29">
        <v>596</v>
      </c>
      <c r="AR183" s="29">
        <v>122</v>
      </c>
      <c r="AS183" s="29">
        <v>240</v>
      </c>
      <c r="AT183" s="29">
        <v>29866</v>
      </c>
      <c r="AU183" s="29">
        <v>33078</v>
      </c>
      <c r="AV183" s="29">
        <v>9644</v>
      </c>
      <c r="AW183" s="29">
        <v>40067</v>
      </c>
      <c r="AX183" s="29">
        <v>13233</v>
      </c>
      <c r="AY183" s="29">
        <v>0</v>
      </c>
      <c r="AZ183" s="29">
        <v>0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9">
        <v>27.1</v>
      </c>
      <c r="BO183" s="29">
        <v>7919.98</v>
      </c>
      <c r="BP183" s="29">
        <v>0</v>
      </c>
      <c r="BQ183" s="29">
        <v>7919.98</v>
      </c>
      <c r="BR183" s="29">
        <v>7919.98</v>
      </c>
      <c r="BS183" s="29">
        <v>0</v>
      </c>
      <c r="BT183" s="29">
        <v>0</v>
      </c>
      <c r="BU183" s="29">
        <v>88.81</v>
      </c>
      <c r="BV183" s="29">
        <v>16.190000000000001</v>
      </c>
      <c r="BW183" s="29">
        <v>0</v>
      </c>
      <c r="BX183" s="29">
        <v>194.2</v>
      </c>
      <c r="BY183" s="29">
        <v>842.09999999999843</v>
      </c>
      <c r="BZ183" s="29">
        <v>913.49999999999829</v>
      </c>
      <c r="CA183" s="157">
        <v>181.72999999999971</v>
      </c>
      <c r="CB183" s="157">
        <v>1573.8699999999965</v>
      </c>
      <c r="CC183" s="29">
        <v>0</v>
      </c>
      <c r="CD183" s="29">
        <v>1573.8699999999965</v>
      </c>
      <c r="CE183" s="29">
        <v>5653</v>
      </c>
      <c r="CF183" s="29">
        <v>0</v>
      </c>
      <c r="CG183" s="29">
        <v>57291</v>
      </c>
      <c r="CH183" s="29">
        <v>57291</v>
      </c>
      <c r="CI183" s="29">
        <v>190.12999999999965</v>
      </c>
      <c r="CJ183" s="25">
        <v>0</v>
      </c>
      <c r="CK183" s="25">
        <v>0</v>
      </c>
      <c r="CL183" s="29">
        <v>971.83999999999912</v>
      </c>
      <c r="CM183" s="25">
        <v>0</v>
      </c>
      <c r="CN183" s="29">
        <v>593.62999999999784</v>
      </c>
      <c r="CO183" s="25">
        <v>0</v>
      </c>
      <c r="CP183" s="25">
        <v>190.12999999999965</v>
      </c>
      <c r="CQ183" s="25">
        <v>0</v>
      </c>
      <c r="CR183" s="25">
        <v>0</v>
      </c>
      <c r="CS183" s="25">
        <v>40067</v>
      </c>
      <c r="CT183" s="25">
        <v>0</v>
      </c>
      <c r="CU183" s="25">
        <v>13233</v>
      </c>
      <c r="CV183" s="25">
        <v>0</v>
      </c>
      <c r="CW183" s="25">
        <v>9644</v>
      </c>
      <c r="CX183" s="33">
        <v>0</v>
      </c>
      <c r="CY183" s="33">
        <v>0</v>
      </c>
      <c r="CZ183" s="33">
        <v>0</v>
      </c>
      <c r="DA183" s="33">
        <v>0</v>
      </c>
      <c r="DB183" s="161">
        <v>40067</v>
      </c>
      <c r="DC183" s="33">
        <v>13233</v>
      </c>
      <c r="DD183" s="33">
        <v>0</v>
      </c>
      <c r="DE183" s="33">
        <v>9644</v>
      </c>
      <c r="DF183" s="154">
        <v>0</v>
      </c>
      <c r="DG183" s="154">
        <v>0</v>
      </c>
      <c r="DH183" s="154">
        <v>0</v>
      </c>
      <c r="DI183" s="154">
        <v>0</v>
      </c>
      <c r="DJ183" s="154">
        <v>971.83999999999912</v>
      </c>
      <c r="DK183" s="154">
        <v>593.62999999999784</v>
      </c>
      <c r="DL183" s="154">
        <v>0</v>
      </c>
      <c r="DM183" s="154">
        <v>190.12999999999965</v>
      </c>
      <c r="DN183" s="25">
        <v>0</v>
      </c>
      <c r="DO183" s="25">
        <v>590648</v>
      </c>
      <c r="DP183" s="25">
        <v>971.83999999999912</v>
      </c>
      <c r="DQ183" s="25">
        <v>40067</v>
      </c>
      <c r="DR183" s="25">
        <v>0</v>
      </c>
      <c r="DS183" s="25">
        <v>0</v>
      </c>
      <c r="ED183" s="156">
        <v>43951</v>
      </c>
      <c r="EE183" s="25">
        <v>971.83999999999912</v>
      </c>
      <c r="EF183" s="25">
        <v>593.62999999999784</v>
      </c>
      <c r="EG183" s="25">
        <v>0</v>
      </c>
      <c r="EH183" s="25">
        <v>190.12999999999965</v>
      </c>
    </row>
    <row r="184" spans="1:138" x14ac:dyDescent="0.25">
      <c r="A184" s="25" t="s">
        <v>67</v>
      </c>
      <c r="B184" s="25" t="s">
        <v>63</v>
      </c>
      <c r="C184" s="156">
        <v>43952</v>
      </c>
      <c r="D184" s="156">
        <v>43952</v>
      </c>
      <c r="E184" s="25" t="s">
        <v>126</v>
      </c>
      <c r="F184" s="25" t="s">
        <v>127</v>
      </c>
      <c r="G184" s="29">
        <v>29710.340000000026</v>
      </c>
      <c r="H184" s="29">
        <v>1238</v>
      </c>
      <c r="I184" s="29">
        <v>0</v>
      </c>
      <c r="J184" s="29">
        <v>0</v>
      </c>
      <c r="K184" s="29">
        <v>0</v>
      </c>
      <c r="L184" s="29">
        <v>1</v>
      </c>
      <c r="M184" s="29">
        <v>0</v>
      </c>
      <c r="N184" s="29">
        <v>1637</v>
      </c>
      <c r="O184" s="29">
        <v>163066</v>
      </c>
      <c r="P184" s="29">
        <v>0</v>
      </c>
      <c r="Q184" s="29">
        <v>163066</v>
      </c>
      <c r="R184" s="29">
        <v>163066</v>
      </c>
      <c r="S184" s="29">
        <v>0</v>
      </c>
      <c r="T184" s="29">
        <v>0</v>
      </c>
      <c r="U184" s="29">
        <v>550</v>
      </c>
      <c r="V184" s="29">
        <v>473</v>
      </c>
      <c r="W184" s="29">
        <v>0</v>
      </c>
      <c r="X184" s="29">
        <v>58025</v>
      </c>
      <c r="Y184" s="29">
        <v>76430</v>
      </c>
      <c r="Z184" s="29">
        <v>353490</v>
      </c>
      <c r="AA184" s="29">
        <v>115884</v>
      </c>
      <c r="AB184" s="29">
        <v>16440</v>
      </c>
      <c r="AC184" s="29">
        <v>0.13331065189999999</v>
      </c>
      <c r="AD184" s="29">
        <v>1.1200000000000002E-2</v>
      </c>
      <c r="AE184" s="29">
        <v>90.538335750000002</v>
      </c>
      <c r="AF184" s="29">
        <v>29917</v>
      </c>
      <c r="AG184" s="29">
        <v>73</v>
      </c>
      <c r="AH184" s="29">
        <v>0</v>
      </c>
      <c r="AI184" s="29">
        <v>15.571</v>
      </c>
      <c r="AJ184" s="29">
        <v>-2</v>
      </c>
      <c r="AK184" s="29">
        <v>1</v>
      </c>
      <c r="AL184" s="29">
        <v>0</v>
      </c>
      <c r="AM184" s="29">
        <v>373</v>
      </c>
      <c r="AN184" s="29">
        <v>82</v>
      </c>
      <c r="AO184" s="29">
        <v>54</v>
      </c>
      <c r="AP184" s="29">
        <v>57</v>
      </c>
      <c r="AQ184" s="29">
        <v>779</v>
      </c>
      <c r="AR184" s="29">
        <v>152</v>
      </c>
      <c r="AS184" s="29">
        <v>235</v>
      </c>
      <c r="AT184" s="29">
        <v>28743</v>
      </c>
      <c r="AU184" s="29">
        <v>28580</v>
      </c>
      <c r="AV184" s="29">
        <v>11700</v>
      </c>
      <c r="AW184" s="29">
        <v>32900</v>
      </c>
      <c r="AX184" s="29">
        <v>12723</v>
      </c>
      <c r="AY184" s="29">
        <v>0</v>
      </c>
      <c r="AZ184" s="29">
        <v>1</v>
      </c>
      <c r="BA184" s="29">
        <v>0</v>
      </c>
      <c r="BB184" s="29">
        <v>0</v>
      </c>
      <c r="BC184" s="29">
        <v>0</v>
      </c>
      <c r="BD184" s="29">
        <v>0</v>
      </c>
      <c r="BE184" s="29">
        <v>1</v>
      </c>
      <c r="BF184" s="29">
        <v>0</v>
      </c>
      <c r="BG184" s="29">
        <v>0</v>
      </c>
      <c r="BH184" s="29">
        <v>0</v>
      </c>
      <c r="BI184" s="29">
        <v>0</v>
      </c>
      <c r="BJ184" s="29">
        <v>0</v>
      </c>
      <c r="BK184" s="29">
        <v>0</v>
      </c>
      <c r="BL184" s="29">
        <v>0</v>
      </c>
      <c r="BM184" s="29">
        <v>0</v>
      </c>
      <c r="BN184" s="29">
        <v>8.9</v>
      </c>
      <c r="BO184" s="29">
        <v>5678.77</v>
      </c>
      <c r="BP184" s="29">
        <v>0</v>
      </c>
      <c r="BQ184" s="29">
        <v>5678.77</v>
      </c>
      <c r="BR184" s="29">
        <v>5678.77</v>
      </c>
      <c r="BS184" s="29">
        <v>0</v>
      </c>
      <c r="BT184" s="29">
        <v>0</v>
      </c>
      <c r="BU184" s="29">
        <v>44.39</v>
      </c>
      <c r="BV184" s="29">
        <v>12.79</v>
      </c>
      <c r="BW184" s="29">
        <v>0</v>
      </c>
      <c r="BX184" s="29">
        <v>270.89999999999998</v>
      </c>
      <c r="BY184" s="29">
        <v>841.44999999999857</v>
      </c>
      <c r="BZ184" s="29">
        <v>906.04999999999825</v>
      </c>
      <c r="CA184" s="157">
        <v>177.66999999999965</v>
      </c>
      <c r="CB184" s="157">
        <v>1569.829999999997</v>
      </c>
      <c r="CC184" s="29">
        <v>0</v>
      </c>
      <c r="CD184" s="29">
        <v>1569.829999999997</v>
      </c>
      <c r="CE184" s="29">
        <v>6213</v>
      </c>
      <c r="CF184" s="29">
        <v>0</v>
      </c>
      <c r="CG184" s="29">
        <v>51110</v>
      </c>
      <c r="CH184" s="29">
        <v>51110</v>
      </c>
      <c r="CI184" s="29">
        <v>226.58999999999946</v>
      </c>
      <c r="CJ184" s="25">
        <v>0</v>
      </c>
      <c r="CK184" s="25">
        <v>0</v>
      </c>
      <c r="CL184" s="29">
        <v>957.3699999999991</v>
      </c>
      <c r="CM184" s="25">
        <v>0</v>
      </c>
      <c r="CN184" s="29">
        <v>563.53999999999803</v>
      </c>
      <c r="CO184" s="25">
        <v>0</v>
      </c>
      <c r="CP184" s="25">
        <v>226.58999999999946</v>
      </c>
      <c r="CQ184" s="25">
        <v>0</v>
      </c>
      <c r="CR184" s="25">
        <v>0</v>
      </c>
      <c r="CS184" s="25">
        <v>32900</v>
      </c>
      <c r="CT184" s="25">
        <v>0</v>
      </c>
      <c r="CU184" s="25">
        <v>12723</v>
      </c>
      <c r="CV184" s="25">
        <v>0</v>
      </c>
      <c r="CW184" s="25">
        <v>11700</v>
      </c>
      <c r="CX184" s="33">
        <v>0</v>
      </c>
      <c r="CY184" s="33">
        <v>0</v>
      </c>
      <c r="CZ184" s="33">
        <v>0</v>
      </c>
      <c r="DA184" s="33">
        <v>0</v>
      </c>
      <c r="DB184" s="161">
        <v>32900</v>
      </c>
      <c r="DC184" s="33">
        <v>12723</v>
      </c>
      <c r="DD184" s="33">
        <v>0</v>
      </c>
      <c r="DE184" s="33">
        <v>11700</v>
      </c>
      <c r="DF184" s="154">
        <v>0</v>
      </c>
      <c r="DG184" s="154">
        <v>0</v>
      </c>
      <c r="DH184" s="154">
        <v>0</v>
      </c>
      <c r="DI184" s="154">
        <v>0</v>
      </c>
      <c r="DJ184" s="154">
        <v>957.3699999999991</v>
      </c>
      <c r="DK184" s="154">
        <v>563.53999999999803</v>
      </c>
      <c r="DL184" s="154">
        <v>0</v>
      </c>
      <c r="DM184" s="154">
        <v>226.58999999999946</v>
      </c>
      <c r="DN184" s="25">
        <v>0</v>
      </c>
      <c r="DO184" s="25">
        <v>562244</v>
      </c>
      <c r="DP184" s="25">
        <v>957.3699999999991</v>
      </c>
      <c r="DQ184" s="25">
        <v>32900</v>
      </c>
      <c r="DR184" s="25">
        <v>0</v>
      </c>
      <c r="DS184" s="25">
        <v>0</v>
      </c>
      <c r="ED184" s="156">
        <v>43952</v>
      </c>
      <c r="EE184" s="25">
        <v>957.3699999999991</v>
      </c>
      <c r="EF184" s="25">
        <v>563.53999999999803</v>
      </c>
      <c r="EG184" s="25">
        <v>0</v>
      </c>
      <c r="EH184" s="25">
        <v>226.58999999999946</v>
      </c>
    </row>
    <row r="185" spans="1:138" x14ac:dyDescent="0.25">
      <c r="A185" s="25" t="s">
        <v>67</v>
      </c>
      <c r="B185" s="25" t="s">
        <v>63</v>
      </c>
      <c r="C185" s="156">
        <v>43953</v>
      </c>
      <c r="D185" s="156">
        <v>43953</v>
      </c>
      <c r="E185" s="25" t="s">
        <v>126</v>
      </c>
      <c r="F185" s="25" t="s">
        <v>127</v>
      </c>
      <c r="G185" s="29">
        <v>22539.750000000011</v>
      </c>
      <c r="H185" s="29">
        <v>1318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2271</v>
      </c>
      <c r="O185" s="29">
        <v>120686</v>
      </c>
      <c r="P185" s="29">
        <v>0</v>
      </c>
      <c r="Q185" s="29">
        <v>120686</v>
      </c>
      <c r="R185" s="29">
        <v>120686</v>
      </c>
      <c r="S185" s="29">
        <v>0</v>
      </c>
      <c r="T185" s="29">
        <v>0</v>
      </c>
      <c r="U185" s="29">
        <v>546</v>
      </c>
      <c r="V185" s="29">
        <v>673</v>
      </c>
      <c r="W185" s="29">
        <v>0</v>
      </c>
      <c r="X185" s="29">
        <v>82640</v>
      </c>
      <c r="Y185" s="29">
        <v>87915</v>
      </c>
      <c r="Z185" s="29">
        <v>363519</v>
      </c>
      <c r="AA185" s="29">
        <v>126839</v>
      </c>
      <c r="AB185" s="29">
        <v>16694</v>
      </c>
      <c r="AC185" s="29">
        <v>0.13331065189999999</v>
      </c>
      <c r="AD185" s="29">
        <v>1.1200000000000002E-2</v>
      </c>
      <c r="AE185" s="29">
        <v>90.538335750000002</v>
      </c>
      <c r="AF185" s="29">
        <v>33955</v>
      </c>
      <c r="AG185" s="29">
        <v>73</v>
      </c>
      <c r="AH185" s="29">
        <v>0</v>
      </c>
      <c r="AI185" s="29">
        <v>15.286</v>
      </c>
      <c r="AJ185" s="29">
        <v>1.714</v>
      </c>
      <c r="AK185" s="29">
        <v>0</v>
      </c>
      <c r="AL185" s="29">
        <v>0</v>
      </c>
      <c r="AM185" s="29">
        <v>393</v>
      </c>
      <c r="AN185" s="29">
        <v>85</v>
      </c>
      <c r="AO185" s="29">
        <v>54</v>
      </c>
      <c r="AP185" s="29">
        <v>57</v>
      </c>
      <c r="AQ185" s="29">
        <v>1168</v>
      </c>
      <c r="AR185" s="29">
        <v>220</v>
      </c>
      <c r="AS185" s="29">
        <v>301</v>
      </c>
      <c r="AT185" s="29">
        <v>31150</v>
      </c>
      <c r="AU185" s="29">
        <v>32576</v>
      </c>
      <c r="AV185" s="29">
        <v>12922</v>
      </c>
      <c r="AW185" s="29">
        <v>35360</v>
      </c>
      <c r="AX185" s="29">
        <v>15444</v>
      </c>
      <c r="AY185" s="29">
        <v>0</v>
      </c>
      <c r="AZ185" s="29">
        <v>0</v>
      </c>
      <c r="BA185" s="29">
        <v>0</v>
      </c>
      <c r="BB185" s="29">
        <v>0</v>
      </c>
      <c r="BC185" s="29">
        <v>0</v>
      </c>
      <c r="BD185" s="29">
        <v>0</v>
      </c>
      <c r="BE185" s="29">
        <v>0</v>
      </c>
      <c r="BF185" s="2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>
        <v>0</v>
      </c>
      <c r="BN185" s="29">
        <v>12.9</v>
      </c>
      <c r="BO185" s="29">
        <v>5894.36</v>
      </c>
      <c r="BP185" s="29">
        <v>0</v>
      </c>
      <c r="BQ185" s="29">
        <v>5894.36</v>
      </c>
      <c r="BR185" s="29">
        <v>5894.36</v>
      </c>
      <c r="BS185" s="29">
        <v>0</v>
      </c>
      <c r="BT185" s="29">
        <v>0</v>
      </c>
      <c r="BU185" s="29">
        <v>60.15</v>
      </c>
      <c r="BV185" s="29">
        <v>29.84</v>
      </c>
      <c r="BW185" s="29">
        <v>0</v>
      </c>
      <c r="BX185" s="29">
        <v>336.1</v>
      </c>
      <c r="BY185" s="29">
        <v>864.21999999999912</v>
      </c>
      <c r="BZ185" s="29">
        <v>927.59999999999809</v>
      </c>
      <c r="CA185" s="157">
        <v>179.55999999999966</v>
      </c>
      <c r="CB185" s="157">
        <v>1612.2599999999975</v>
      </c>
      <c r="CC185" s="29">
        <v>0</v>
      </c>
      <c r="CD185" s="29">
        <v>1612.2599999999975</v>
      </c>
      <c r="CE185" s="29">
        <v>6361</v>
      </c>
      <c r="CF185" s="29">
        <v>0</v>
      </c>
      <c r="CG185" s="29">
        <v>57365</v>
      </c>
      <c r="CH185" s="29">
        <v>57365</v>
      </c>
      <c r="CI185" s="29">
        <v>228.62999999999957</v>
      </c>
      <c r="CJ185" s="25">
        <v>0</v>
      </c>
      <c r="CK185" s="25">
        <v>0</v>
      </c>
      <c r="CL185" s="29">
        <v>954.98999999999921</v>
      </c>
      <c r="CM185" s="25">
        <v>0</v>
      </c>
      <c r="CN185" s="29">
        <v>608.19999999999834</v>
      </c>
      <c r="CO185" s="25">
        <v>0</v>
      </c>
      <c r="CP185" s="25">
        <v>228.62999999999957</v>
      </c>
      <c r="CQ185" s="25">
        <v>0</v>
      </c>
      <c r="CR185" s="25">
        <v>0</v>
      </c>
      <c r="CS185" s="25">
        <v>35360</v>
      </c>
      <c r="CT185" s="25">
        <v>0</v>
      </c>
      <c r="CU185" s="25">
        <v>15444</v>
      </c>
      <c r="CV185" s="25">
        <v>0</v>
      </c>
      <c r="CW185" s="25">
        <v>12922</v>
      </c>
      <c r="CX185" s="33">
        <v>0</v>
      </c>
      <c r="CY185" s="33">
        <v>0</v>
      </c>
      <c r="CZ185" s="33">
        <v>0</v>
      </c>
      <c r="DA185" s="33">
        <v>0</v>
      </c>
      <c r="DB185" s="161">
        <v>35360</v>
      </c>
      <c r="DC185" s="33">
        <v>15444</v>
      </c>
      <c r="DD185" s="33">
        <v>0</v>
      </c>
      <c r="DE185" s="33">
        <v>12922</v>
      </c>
      <c r="DF185" s="154">
        <v>0</v>
      </c>
      <c r="DG185" s="154">
        <v>0</v>
      </c>
      <c r="DH185" s="154">
        <v>0</v>
      </c>
      <c r="DI185" s="154">
        <v>0</v>
      </c>
      <c r="DJ185" s="154">
        <v>954.98999999999921</v>
      </c>
      <c r="DK185" s="154">
        <v>608.19999999999834</v>
      </c>
      <c r="DL185" s="154">
        <v>0</v>
      </c>
      <c r="DM185" s="154">
        <v>228.62999999999957</v>
      </c>
      <c r="DN185" s="25">
        <v>0</v>
      </c>
      <c r="DO185" s="25">
        <v>594967</v>
      </c>
      <c r="DP185" s="25">
        <v>954.98999999999921</v>
      </c>
      <c r="DQ185" s="25">
        <v>35360</v>
      </c>
      <c r="DR185" s="25">
        <v>0</v>
      </c>
      <c r="DS185" s="25">
        <v>0</v>
      </c>
      <c r="ED185" s="156">
        <v>43953</v>
      </c>
      <c r="EE185" s="25">
        <v>954.98999999999921</v>
      </c>
      <c r="EF185" s="25">
        <v>608.19999999999834</v>
      </c>
      <c r="EG185" s="25">
        <v>0</v>
      </c>
      <c r="EH185" s="25">
        <v>228.62999999999957</v>
      </c>
    </row>
    <row r="186" spans="1:138" x14ac:dyDescent="0.25">
      <c r="A186" s="25" t="s">
        <v>67</v>
      </c>
      <c r="B186" s="25" t="s">
        <v>63</v>
      </c>
      <c r="C186" s="156">
        <v>43954</v>
      </c>
      <c r="D186" s="156">
        <v>43954</v>
      </c>
      <c r="E186" s="25" t="s">
        <v>126</v>
      </c>
      <c r="F186" s="25" t="s">
        <v>127</v>
      </c>
      <c r="G186" s="29">
        <v>18018.349999999988</v>
      </c>
      <c r="H186" s="29">
        <v>1370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821</v>
      </c>
      <c r="O186" s="29">
        <v>78008</v>
      </c>
      <c r="P186" s="29">
        <v>0</v>
      </c>
      <c r="Q186" s="29">
        <v>78008</v>
      </c>
      <c r="R186" s="29">
        <v>78008</v>
      </c>
      <c r="S186" s="29">
        <v>0</v>
      </c>
      <c r="T186" s="29">
        <v>0</v>
      </c>
      <c r="U186" s="29">
        <v>554</v>
      </c>
      <c r="V186" s="29">
        <v>470</v>
      </c>
      <c r="W186" s="29">
        <v>0</v>
      </c>
      <c r="X186" s="29">
        <v>97511</v>
      </c>
      <c r="Y186" s="29">
        <v>76690</v>
      </c>
      <c r="Z186" s="29">
        <v>316144</v>
      </c>
      <c r="AA186" s="29">
        <v>202018</v>
      </c>
      <c r="AB186" s="29">
        <v>10904</v>
      </c>
      <c r="AC186" s="29">
        <v>0.13331065189999999</v>
      </c>
      <c r="AD186" s="29">
        <v>1.1200000000000002E-2</v>
      </c>
      <c r="AE186" s="29">
        <v>90.538335750000002</v>
      </c>
      <c r="AF186" s="29">
        <v>29288</v>
      </c>
      <c r="AG186" s="29">
        <v>91</v>
      </c>
      <c r="AH186" s="29">
        <v>29</v>
      </c>
      <c r="AI186" s="29">
        <v>14.856999999999999</v>
      </c>
      <c r="AJ186" s="29">
        <v>6.4290000000000003</v>
      </c>
      <c r="AK186" s="29">
        <v>0</v>
      </c>
      <c r="AL186" s="29">
        <v>0</v>
      </c>
      <c r="AM186" s="29">
        <v>331</v>
      </c>
      <c r="AN186" s="29">
        <v>74</v>
      </c>
      <c r="AO186" s="29">
        <v>53</v>
      </c>
      <c r="AP186" s="29">
        <v>52</v>
      </c>
      <c r="AQ186" s="29">
        <v>903</v>
      </c>
      <c r="AR186" s="29">
        <v>174</v>
      </c>
      <c r="AS186" s="29">
        <v>317</v>
      </c>
      <c r="AT186" s="29">
        <v>25364</v>
      </c>
      <c r="AU186" s="29">
        <v>24920</v>
      </c>
      <c r="AV186" s="29">
        <v>9153</v>
      </c>
      <c r="AW186" s="29">
        <v>29898</v>
      </c>
      <c r="AX186" s="29">
        <v>11233</v>
      </c>
      <c r="AY186" s="29">
        <v>0</v>
      </c>
      <c r="AZ186" s="29">
        <v>0</v>
      </c>
      <c r="BA186" s="29">
        <v>0</v>
      </c>
      <c r="BB186" s="29">
        <v>0</v>
      </c>
      <c r="BC186" s="29">
        <v>0</v>
      </c>
      <c r="BD186" s="29">
        <v>0</v>
      </c>
      <c r="BE186" s="29">
        <v>0</v>
      </c>
      <c r="BF186" s="29">
        <v>0</v>
      </c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  <c r="BM186" s="29">
        <v>0</v>
      </c>
      <c r="BN186" s="29">
        <v>8.6</v>
      </c>
      <c r="BO186" s="29">
        <v>4038.5</v>
      </c>
      <c r="BP186" s="29">
        <v>0</v>
      </c>
      <c r="BQ186" s="29">
        <v>4038.5</v>
      </c>
      <c r="BR186" s="29">
        <v>4038.5</v>
      </c>
      <c r="BS186" s="29">
        <v>0</v>
      </c>
      <c r="BT186" s="29">
        <v>0</v>
      </c>
      <c r="BU186" s="29">
        <v>63.73</v>
      </c>
      <c r="BV186" s="29">
        <v>20.8</v>
      </c>
      <c r="BW186" s="29">
        <v>0</v>
      </c>
      <c r="BX186" s="29">
        <v>387.3</v>
      </c>
      <c r="BY186" s="29">
        <v>781.479999999999</v>
      </c>
      <c r="BZ186" s="29">
        <v>876.25999999999829</v>
      </c>
      <c r="CA186" s="157">
        <v>174.44999999999985</v>
      </c>
      <c r="CB186" s="157">
        <v>1483.2899999999972</v>
      </c>
      <c r="CC186" s="29">
        <v>0</v>
      </c>
      <c r="CD186" s="29">
        <v>1483.2899999999972</v>
      </c>
      <c r="CE186" s="29">
        <v>5442</v>
      </c>
      <c r="CF186" s="29">
        <v>0</v>
      </c>
      <c r="CG186" s="29">
        <v>44842</v>
      </c>
      <c r="CH186" s="29">
        <v>44842</v>
      </c>
      <c r="CI186" s="29">
        <v>199.90999999999977</v>
      </c>
      <c r="CJ186" s="25">
        <v>0</v>
      </c>
      <c r="CK186" s="25">
        <v>0</v>
      </c>
      <c r="CL186" s="29">
        <v>910.05999999999915</v>
      </c>
      <c r="CM186" s="25">
        <v>0</v>
      </c>
      <c r="CN186" s="29">
        <v>547.76999999999828</v>
      </c>
      <c r="CO186" s="25">
        <v>0</v>
      </c>
      <c r="CP186" s="25">
        <v>199.90999999999977</v>
      </c>
      <c r="CQ186" s="25">
        <v>0</v>
      </c>
      <c r="CR186" s="25">
        <v>0</v>
      </c>
      <c r="CS186" s="25">
        <v>29898</v>
      </c>
      <c r="CT186" s="25">
        <v>0</v>
      </c>
      <c r="CU186" s="25">
        <v>11233</v>
      </c>
      <c r="CV186" s="25">
        <v>0</v>
      </c>
      <c r="CW186" s="25">
        <v>9153</v>
      </c>
      <c r="CX186" s="33">
        <v>0</v>
      </c>
      <c r="CY186" s="33">
        <v>0</v>
      </c>
      <c r="CZ186" s="33">
        <v>0</v>
      </c>
      <c r="DA186" s="33">
        <v>0</v>
      </c>
      <c r="DB186" s="161">
        <v>29898</v>
      </c>
      <c r="DC186" s="33">
        <v>11233</v>
      </c>
      <c r="DD186" s="33">
        <v>0</v>
      </c>
      <c r="DE186" s="33">
        <v>9153</v>
      </c>
      <c r="DF186" s="154">
        <v>0</v>
      </c>
      <c r="DG186" s="154">
        <v>0</v>
      </c>
      <c r="DH186" s="154">
        <v>0</v>
      </c>
      <c r="DI186" s="154">
        <v>0</v>
      </c>
      <c r="DJ186" s="154">
        <v>910.05999999999915</v>
      </c>
      <c r="DK186" s="154">
        <v>547.76999999999828</v>
      </c>
      <c r="DL186" s="154">
        <v>0</v>
      </c>
      <c r="DM186" s="154">
        <v>199.90999999999977</v>
      </c>
      <c r="DN186" s="25">
        <v>0</v>
      </c>
      <c r="DO186" s="25">
        <v>605756</v>
      </c>
      <c r="DP186" s="25">
        <v>910.05999999999915</v>
      </c>
      <c r="DQ186" s="25">
        <v>29898</v>
      </c>
      <c r="DR186" s="25">
        <v>0</v>
      </c>
      <c r="DS186" s="25">
        <v>0</v>
      </c>
      <c r="ED186" s="156">
        <v>43954</v>
      </c>
      <c r="EE186" s="25">
        <v>910.05999999999915</v>
      </c>
      <c r="EF186" s="25">
        <v>547.76999999999828</v>
      </c>
      <c r="EG186" s="25">
        <v>0</v>
      </c>
      <c r="EH186" s="25">
        <v>199.90999999999977</v>
      </c>
    </row>
    <row r="187" spans="1:138" x14ac:dyDescent="0.25">
      <c r="A187" s="25" t="s">
        <v>67</v>
      </c>
      <c r="B187" s="25" t="s">
        <v>63</v>
      </c>
      <c r="C187" s="156">
        <v>43955</v>
      </c>
      <c r="D187" s="156">
        <v>43955</v>
      </c>
      <c r="E187" s="25" t="s">
        <v>126</v>
      </c>
      <c r="F187" s="25" t="s">
        <v>127</v>
      </c>
      <c r="G187" s="29">
        <v>21809.510000000024</v>
      </c>
      <c r="H187" s="29">
        <v>1242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29">
        <v>1607</v>
      </c>
      <c r="O187" s="29">
        <v>109545</v>
      </c>
      <c r="P187" s="29">
        <v>0</v>
      </c>
      <c r="Q187" s="29">
        <v>109545</v>
      </c>
      <c r="R187" s="29">
        <v>109545</v>
      </c>
      <c r="S187" s="29">
        <v>0</v>
      </c>
      <c r="T187" s="29">
        <v>0</v>
      </c>
      <c r="U187" s="29">
        <v>999</v>
      </c>
      <c r="V187" s="29">
        <v>611</v>
      </c>
      <c r="W187" s="29">
        <v>0</v>
      </c>
      <c r="X187" s="29">
        <v>115906</v>
      </c>
      <c r="Y187" s="29">
        <v>56742</v>
      </c>
      <c r="Z187" s="29">
        <v>249061</v>
      </c>
      <c r="AA187" s="29">
        <v>182911</v>
      </c>
      <c r="AB187" s="29">
        <v>9167</v>
      </c>
      <c r="AC187" s="29">
        <v>0.13331065189999999</v>
      </c>
      <c r="AD187" s="29">
        <v>1.1200000000000002E-2</v>
      </c>
      <c r="AE187" s="29">
        <v>90.538335750000002</v>
      </c>
      <c r="AF187" s="29">
        <v>24972</v>
      </c>
      <c r="AG187" s="29">
        <v>91</v>
      </c>
      <c r="AH187" s="29">
        <v>29</v>
      </c>
      <c r="AI187" s="29">
        <v>14.571</v>
      </c>
      <c r="AJ187" s="29">
        <v>7.7140000000000004</v>
      </c>
      <c r="AK187" s="29">
        <v>0</v>
      </c>
      <c r="AL187" s="29">
        <v>0</v>
      </c>
      <c r="AM187" s="29">
        <v>0</v>
      </c>
      <c r="AN187" s="29">
        <v>0</v>
      </c>
      <c r="AO187" s="29">
        <v>53</v>
      </c>
      <c r="AP187" s="29">
        <v>50</v>
      </c>
      <c r="AQ187" s="29">
        <v>824</v>
      </c>
      <c r="AR187" s="29">
        <v>161</v>
      </c>
      <c r="AS187" s="29">
        <v>308</v>
      </c>
      <c r="AT187" s="29">
        <v>25705</v>
      </c>
      <c r="AU187" s="29">
        <v>25839</v>
      </c>
      <c r="AV187" s="29">
        <v>12283</v>
      </c>
      <c r="AW187" s="29">
        <v>29040</v>
      </c>
      <c r="AX187" s="29">
        <v>10221</v>
      </c>
      <c r="AY187" s="29">
        <v>0</v>
      </c>
      <c r="AZ187" s="29">
        <v>0</v>
      </c>
      <c r="BA187" s="29">
        <v>0</v>
      </c>
      <c r="BB187" s="29">
        <v>0</v>
      </c>
      <c r="BC187" s="29">
        <v>0</v>
      </c>
      <c r="BD187" s="29">
        <v>0</v>
      </c>
      <c r="BE187" s="29">
        <v>0</v>
      </c>
      <c r="BF187" s="29">
        <v>0</v>
      </c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>
        <v>0</v>
      </c>
      <c r="BN187" s="29">
        <v>14.65</v>
      </c>
      <c r="BO187" s="29">
        <v>5952.83</v>
      </c>
      <c r="BP187" s="29">
        <v>0</v>
      </c>
      <c r="BQ187" s="29">
        <v>5952.83</v>
      </c>
      <c r="BR187" s="29">
        <v>5952.83</v>
      </c>
      <c r="BS187" s="29">
        <v>0</v>
      </c>
      <c r="BT187" s="29">
        <v>0</v>
      </c>
      <c r="BU187" s="29">
        <v>140.99</v>
      </c>
      <c r="BV187" s="29">
        <v>30.87</v>
      </c>
      <c r="BW187" s="29">
        <v>0</v>
      </c>
      <c r="BX187" s="29">
        <v>381.9</v>
      </c>
      <c r="BY187" s="29">
        <v>777.3299999999989</v>
      </c>
      <c r="BZ187" s="29">
        <v>846.17999999999847</v>
      </c>
      <c r="CA187" s="157">
        <v>159.32999999999973</v>
      </c>
      <c r="CB187" s="157">
        <v>1464.1799999999976</v>
      </c>
      <c r="CC187" s="29">
        <v>0</v>
      </c>
      <c r="CD187" s="29">
        <v>1464.1799999999976</v>
      </c>
      <c r="CE187" s="29">
        <v>5332</v>
      </c>
      <c r="CF187" s="29">
        <v>0</v>
      </c>
      <c r="CG187" s="29">
        <v>46212</v>
      </c>
      <c r="CH187" s="29">
        <v>46212</v>
      </c>
      <c r="CI187" s="29">
        <v>197.52999999999975</v>
      </c>
      <c r="CJ187" s="25">
        <v>0</v>
      </c>
      <c r="CK187" s="25">
        <v>0</v>
      </c>
      <c r="CL187" s="29">
        <v>915.73999999999921</v>
      </c>
      <c r="CM187" s="25">
        <v>0</v>
      </c>
      <c r="CN187" s="29">
        <v>510.23999999999825</v>
      </c>
      <c r="CO187" s="25">
        <v>0</v>
      </c>
      <c r="CP187" s="25">
        <v>197.52999999999975</v>
      </c>
      <c r="CQ187" s="25">
        <v>0</v>
      </c>
      <c r="CR187" s="25">
        <v>0</v>
      </c>
      <c r="CS187" s="25">
        <v>29040</v>
      </c>
      <c r="CT187" s="25">
        <v>0</v>
      </c>
      <c r="CU187" s="25">
        <v>10221</v>
      </c>
      <c r="CV187" s="25">
        <v>0</v>
      </c>
      <c r="CW187" s="25">
        <v>12283</v>
      </c>
      <c r="CX187" s="33">
        <v>0</v>
      </c>
      <c r="CY187" s="33">
        <v>0</v>
      </c>
      <c r="CZ187" s="33">
        <v>0</v>
      </c>
      <c r="DA187" s="33">
        <v>0</v>
      </c>
      <c r="DB187" s="161">
        <v>29040</v>
      </c>
      <c r="DC187" s="33">
        <v>10221</v>
      </c>
      <c r="DD187" s="33">
        <v>0</v>
      </c>
      <c r="DE187" s="33">
        <v>12283</v>
      </c>
      <c r="DF187" s="154">
        <v>0</v>
      </c>
      <c r="DG187" s="154">
        <v>0</v>
      </c>
      <c r="DH187" s="154">
        <v>0</v>
      </c>
      <c r="DI187" s="154">
        <v>0</v>
      </c>
      <c r="DJ187" s="154">
        <v>915.73999999999921</v>
      </c>
      <c r="DK187" s="154">
        <v>510.23999999999825</v>
      </c>
      <c r="DL187" s="154">
        <v>0</v>
      </c>
      <c r="DM187" s="154">
        <v>197.52999999999975</v>
      </c>
      <c r="DN187" s="25">
        <v>0</v>
      </c>
      <c r="DO187" s="25">
        <v>497881</v>
      </c>
      <c r="DP187" s="25">
        <v>915.73999999999921</v>
      </c>
      <c r="DQ187" s="25">
        <v>29040</v>
      </c>
      <c r="DR187" s="25">
        <v>0</v>
      </c>
      <c r="DS187" s="25">
        <v>0</v>
      </c>
      <c r="ED187" s="156">
        <v>43955</v>
      </c>
      <c r="EE187" s="25">
        <v>915.73999999999921</v>
      </c>
      <c r="EF187" s="25">
        <v>510.23999999999825</v>
      </c>
      <c r="EG187" s="25">
        <v>0</v>
      </c>
      <c r="EH187" s="25">
        <v>197.52999999999975</v>
      </c>
    </row>
    <row r="188" spans="1:138" x14ac:dyDescent="0.25">
      <c r="A188" s="25" t="s">
        <v>67</v>
      </c>
      <c r="B188" s="25" t="s">
        <v>63</v>
      </c>
      <c r="C188" s="156">
        <v>43956</v>
      </c>
      <c r="D188" s="156">
        <v>43956</v>
      </c>
      <c r="E188" s="25" t="s">
        <v>126</v>
      </c>
      <c r="F188" s="25" t="s">
        <v>127</v>
      </c>
      <c r="G188" s="29">
        <v>14724.849999999984</v>
      </c>
      <c r="H188" s="29">
        <v>1264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1201</v>
      </c>
      <c r="O188" s="29">
        <v>100505</v>
      </c>
      <c r="P188" s="29">
        <v>0</v>
      </c>
      <c r="Q188" s="29">
        <v>100505</v>
      </c>
      <c r="R188" s="29">
        <v>100505</v>
      </c>
      <c r="S188" s="29">
        <v>0</v>
      </c>
      <c r="T188" s="29">
        <v>0</v>
      </c>
      <c r="U188" s="29">
        <v>976</v>
      </c>
      <c r="V188" s="29">
        <v>687</v>
      </c>
      <c r="W188" s="29">
        <v>0</v>
      </c>
      <c r="X188" s="29">
        <v>102416</v>
      </c>
      <c r="Y188" s="29">
        <v>64408</v>
      </c>
      <c r="Z188" s="29">
        <v>250133</v>
      </c>
      <c r="AA188" s="29">
        <v>255771</v>
      </c>
      <c r="AB188" s="29">
        <v>9049</v>
      </c>
      <c r="AC188" s="29">
        <v>0.13331065189999999</v>
      </c>
      <c r="AD188" s="29">
        <v>1.1200000000000002E-2</v>
      </c>
      <c r="AE188" s="29">
        <v>90.538335750000002</v>
      </c>
      <c r="AF188" s="29">
        <v>22593</v>
      </c>
      <c r="AG188" s="29">
        <v>91</v>
      </c>
      <c r="AH188" s="29">
        <v>29</v>
      </c>
      <c r="AI188" s="29">
        <v>15.286</v>
      </c>
      <c r="AJ188" s="29">
        <v>7.5709999999999997</v>
      </c>
      <c r="AK188" s="29">
        <v>0</v>
      </c>
      <c r="AL188" s="29">
        <v>0</v>
      </c>
      <c r="AM188" s="29">
        <v>396</v>
      </c>
      <c r="AN188" s="29">
        <v>86</v>
      </c>
      <c r="AO188" s="29">
        <v>53</v>
      </c>
      <c r="AP188" s="29">
        <v>48</v>
      </c>
      <c r="AQ188" s="29">
        <v>672</v>
      </c>
      <c r="AR188" s="29">
        <v>134</v>
      </c>
      <c r="AS188" s="29">
        <v>281</v>
      </c>
      <c r="AT188" s="29">
        <v>27137</v>
      </c>
      <c r="AU188" s="29">
        <v>27905</v>
      </c>
      <c r="AV188" s="29">
        <v>10383</v>
      </c>
      <c r="AW188" s="29">
        <v>34139</v>
      </c>
      <c r="AX188" s="29">
        <v>10520</v>
      </c>
      <c r="AY188" s="29">
        <v>0</v>
      </c>
      <c r="AZ188" s="29">
        <v>0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  <c r="BM188" s="29">
        <v>0</v>
      </c>
      <c r="BN188" s="29">
        <v>12.39</v>
      </c>
      <c r="BO188" s="29">
        <v>5040.87</v>
      </c>
      <c r="BP188" s="29">
        <v>0</v>
      </c>
      <c r="BQ188" s="29">
        <v>5040.87</v>
      </c>
      <c r="BR188" s="29">
        <v>5040.87</v>
      </c>
      <c r="BS188" s="29">
        <v>0</v>
      </c>
      <c r="BT188" s="29">
        <v>0</v>
      </c>
      <c r="BU188" s="29">
        <v>78.239999999999995</v>
      </c>
      <c r="BV188" s="29">
        <v>23.01</v>
      </c>
      <c r="BW188" s="29">
        <v>0</v>
      </c>
      <c r="BX188" s="29">
        <v>395.8</v>
      </c>
      <c r="BY188" s="29">
        <v>786.79999999999882</v>
      </c>
      <c r="BZ188" s="29">
        <v>823.48999999999819</v>
      </c>
      <c r="CA188" s="157">
        <v>173.71999999999957</v>
      </c>
      <c r="CB188" s="157">
        <v>1436.5699999999977</v>
      </c>
      <c r="CC188" s="29">
        <v>0</v>
      </c>
      <c r="CD188" s="29">
        <v>1436.5699999999977</v>
      </c>
      <c r="CE188" s="29">
        <v>6553</v>
      </c>
      <c r="CF188" s="29">
        <v>0</v>
      </c>
      <c r="CG188" s="29">
        <v>48489</v>
      </c>
      <c r="CH188" s="29">
        <v>48489</v>
      </c>
      <c r="CI188" s="29">
        <v>193.2799999999996</v>
      </c>
      <c r="CJ188" s="25">
        <v>0</v>
      </c>
      <c r="CK188" s="25">
        <v>0</v>
      </c>
      <c r="CL188" s="29">
        <v>943.47999999999911</v>
      </c>
      <c r="CM188" s="25">
        <v>0</v>
      </c>
      <c r="CN188" s="29">
        <v>473.52999999999832</v>
      </c>
      <c r="CO188" s="25">
        <v>0</v>
      </c>
      <c r="CP188" s="25">
        <v>193.2799999999996</v>
      </c>
      <c r="CQ188" s="25">
        <v>0</v>
      </c>
      <c r="CR188" s="25">
        <v>0</v>
      </c>
      <c r="CS188" s="25">
        <v>34139</v>
      </c>
      <c r="CT188" s="25">
        <v>0</v>
      </c>
      <c r="CU188" s="25">
        <v>10520</v>
      </c>
      <c r="CV188" s="25">
        <v>0</v>
      </c>
      <c r="CW188" s="25">
        <v>10383</v>
      </c>
      <c r="CX188" s="33">
        <v>0</v>
      </c>
      <c r="CY188" s="33">
        <v>0</v>
      </c>
      <c r="CZ188" s="33">
        <v>0</v>
      </c>
      <c r="DA188" s="33">
        <v>0</v>
      </c>
      <c r="DB188" s="161">
        <v>34139</v>
      </c>
      <c r="DC188" s="33">
        <v>10520</v>
      </c>
      <c r="DD188" s="33">
        <v>0</v>
      </c>
      <c r="DE188" s="33">
        <v>10383</v>
      </c>
      <c r="DF188" s="154">
        <v>0</v>
      </c>
      <c r="DG188" s="154">
        <v>0</v>
      </c>
      <c r="DH188" s="154">
        <v>0</v>
      </c>
      <c r="DI188" s="154">
        <v>0</v>
      </c>
      <c r="DJ188" s="154">
        <v>943.47999999999911</v>
      </c>
      <c r="DK188" s="154">
        <v>473.52999999999832</v>
      </c>
      <c r="DL188" s="154">
        <v>0</v>
      </c>
      <c r="DM188" s="154">
        <v>193.2799999999996</v>
      </c>
      <c r="DN188" s="25">
        <v>0</v>
      </c>
      <c r="DO188" s="25">
        <v>579361</v>
      </c>
      <c r="DP188" s="25">
        <v>943.47999999999911</v>
      </c>
      <c r="DQ188" s="25">
        <v>34139</v>
      </c>
      <c r="DR188" s="25">
        <v>0</v>
      </c>
      <c r="DS188" s="25">
        <v>0</v>
      </c>
      <c r="ED188" s="156">
        <v>43956</v>
      </c>
      <c r="EE188" s="25">
        <v>943.47999999999911</v>
      </c>
      <c r="EF188" s="25">
        <v>473.52999999999832</v>
      </c>
      <c r="EG188" s="25">
        <v>0</v>
      </c>
      <c r="EH188" s="25">
        <v>193.2799999999996</v>
      </c>
    </row>
    <row r="189" spans="1:138" x14ac:dyDescent="0.25">
      <c r="A189" s="25" t="s">
        <v>67</v>
      </c>
      <c r="B189" s="25" t="s">
        <v>63</v>
      </c>
      <c r="C189" s="156">
        <v>43957</v>
      </c>
      <c r="D189" s="156">
        <v>43957</v>
      </c>
      <c r="E189" s="25" t="s">
        <v>126</v>
      </c>
      <c r="F189" s="25" t="s">
        <v>127</v>
      </c>
      <c r="G189" s="29">
        <v>14349.189999999995</v>
      </c>
      <c r="H189" s="29">
        <v>1327</v>
      </c>
      <c r="I189" s="29">
        <v>0</v>
      </c>
      <c r="J189" s="29">
        <v>0</v>
      </c>
      <c r="K189" s="29">
        <v>0</v>
      </c>
      <c r="L189" s="29">
        <v>0</v>
      </c>
      <c r="M189" s="29">
        <v>0</v>
      </c>
      <c r="N189" s="29">
        <v>2328</v>
      </c>
      <c r="O189" s="29">
        <v>180045</v>
      </c>
      <c r="P189" s="29">
        <v>0</v>
      </c>
      <c r="Q189" s="29">
        <v>180045</v>
      </c>
      <c r="R189" s="29">
        <v>180045</v>
      </c>
      <c r="S189" s="29">
        <v>0</v>
      </c>
      <c r="T189" s="29">
        <v>0</v>
      </c>
      <c r="U189" s="29">
        <v>1067</v>
      </c>
      <c r="V189" s="29">
        <v>513</v>
      </c>
      <c r="W189" s="29">
        <v>0</v>
      </c>
      <c r="X189" s="29">
        <v>52580</v>
      </c>
      <c r="Y189" s="29">
        <v>62022</v>
      </c>
      <c r="Z189" s="29">
        <v>259532</v>
      </c>
      <c r="AA189" s="29">
        <v>208258</v>
      </c>
      <c r="AB189" s="29">
        <v>9265</v>
      </c>
      <c r="AC189" s="29">
        <v>0.13331065189999999</v>
      </c>
      <c r="AD189" s="29">
        <v>1.1200000000000002E-2</v>
      </c>
      <c r="AE189" s="29">
        <v>90.538335750000002</v>
      </c>
      <c r="AF189" s="29">
        <v>23841</v>
      </c>
      <c r="AG189" s="29">
        <v>91</v>
      </c>
      <c r="AH189" s="29">
        <v>29</v>
      </c>
      <c r="AI189" s="29">
        <v>15</v>
      </c>
      <c r="AJ189" s="29">
        <v>9.4290000000000003</v>
      </c>
      <c r="AK189" s="29">
        <v>0</v>
      </c>
      <c r="AL189" s="29">
        <v>0</v>
      </c>
      <c r="AM189" s="29">
        <v>0</v>
      </c>
      <c r="AN189" s="29">
        <v>0</v>
      </c>
      <c r="AO189" s="29">
        <v>54</v>
      </c>
      <c r="AP189" s="29">
        <v>47</v>
      </c>
      <c r="AQ189" s="29">
        <v>688</v>
      </c>
      <c r="AR189" s="29">
        <v>131</v>
      </c>
      <c r="AS189" s="29">
        <v>318</v>
      </c>
      <c r="AT189" s="29">
        <v>30381</v>
      </c>
      <c r="AU189" s="29">
        <v>34445</v>
      </c>
      <c r="AV189" s="29">
        <v>9080</v>
      </c>
      <c r="AW189" s="29">
        <v>35669</v>
      </c>
      <c r="AX189" s="29">
        <v>20077</v>
      </c>
      <c r="AY189" s="29">
        <v>0</v>
      </c>
      <c r="AZ189" s="29">
        <v>0</v>
      </c>
      <c r="BA189" s="29">
        <v>0</v>
      </c>
      <c r="BB189" s="29">
        <v>0</v>
      </c>
      <c r="BC189" s="29">
        <v>0</v>
      </c>
      <c r="BD189" s="29">
        <v>0</v>
      </c>
      <c r="BE189" s="29">
        <v>0</v>
      </c>
      <c r="BF189" s="29">
        <v>0</v>
      </c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  <c r="BM189" s="29">
        <v>0</v>
      </c>
      <c r="BN189" s="29">
        <v>20.56</v>
      </c>
      <c r="BO189" s="29">
        <v>7708.99</v>
      </c>
      <c r="BP189" s="29">
        <v>0</v>
      </c>
      <c r="BQ189" s="29">
        <v>7708.99</v>
      </c>
      <c r="BR189" s="29">
        <v>7708.99</v>
      </c>
      <c r="BS189" s="29">
        <v>0</v>
      </c>
      <c r="BT189" s="29">
        <v>0</v>
      </c>
      <c r="BU189" s="29">
        <v>169.55</v>
      </c>
      <c r="BV189" s="29">
        <v>18.13</v>
      </c>
      <c r="BW189" s="29">
        <v>0</v>
      </c>
      <c r="BX189" s="29">
        <v>605.79999999999995</v>
      </c>
      <c r="BY189" s="29">
        <v>887.97999999999865</v>
      </c>
      <c r="BZ189" s="29">
        <v>981.23999999999774</v>
      </c>
      <c r="CA189" s="157">
        <v>282.72999999999934</v>
      </c>
      <c r="CB189" s="157">
        <v>1586.4899999999973</v>
      </c>
      <c r="CC189" s="29">
        <v>0</v>
      </c>
      <c r="CD189" s="29">
        <v>1586.4899999999973</v>
      </c>
      <c r="CE189" s="29">
        <v>11539</v>
      </c>
      <c r="CF189" s="29">
        <v>0</v>
      </c>
      <c r="CG189" s="29">
        <v>53287</v>
      </c>
      <c r="CH189" s="29">
        <v>53287</v>
      </c>
      <c r="CI189" s="29">
        <v>200.21999999999989</v>
      </c>
      <c r="CJ189" s="25">
        <v>0</v>
      </c>
      <c r="CK189" s="25">
        <v>0</v>
      </c>
      <c r="CL189" s="29">
        <v>972.17999999999893</v>
      </c>
      <c r="CM189" s="25">
        <v>0</v>
      </c>
      <c r="CN189" s="29">
        <v>696.81999999999766</v>
      </c>
      <c r="CO189" s="25">
        <v>0</v>
      </c>
      <c r="CP189" s="25">
        <v>200.21999999999989</v>
      </c>
      <c r="CQ189" s="25">
        <v>0</v>
      </c>
      <c r="CR189" s="25">
        <v>0</v>
      </c>
      <c r="CS189" s="25">
        <v>35669</v>
      </c>
      <c r="CT189" s="25">
        <v>0</v>
      </c>
      <c r="CU189" s="25">
        <v>20077</v>
      </c>
      <c r="CV189" s="25">
        <v>0</v>
      </c>
      <c r="CW189" s="25">
        <v>9080</v>
      </c>
      <c r="CX189" s="33">
        <v>0</v>
      </c>
      <c r="CY189" s="33">
        <v>0</v>
      </c>
      <c r="CZ189" s="33">
        <v>0</v>
      </c>
      <c r="DA189" s="33">
        <v>0</v>
      </c>
      <c r="DB189" s="161">
        <v>35669</v>
      </c>
      <c r="DC189" s="33">
        <v>20077</v>
      </c>
      <c r="DD189" s="33">
        <v>0</v>
      </c>
      <c r="DE189" s="33">
        <v>9080</v>
      </c>
      <c r="DF189" s="154">
        <v>0</v>
      </c>
      <c r="DG189" s="154">
        <v>0</v>
      </c>
      <c r="DH189" s="154">
        <v>0</v>
      </c>
      <c r="DI189" s="154">
        <v>0</v>
      </c>
      <c r="DJ189" s="154">
        <v>972.17999999999893</v>
      </c>
      <c r="DK189" s="154">
        <v>696.81999999999766</v>
      </c>
      <c r="DL189" s="154">
        <v>0</v>
      </c>
      <c r="DM189" s="154">
        <v>200.21999999999989</v>
      </c>
      <c r="DN189" s="25">
        <v>0</v>
      </c>
      <c r="DO189" s="25">
        <v>539077</v>
      </c>
      <c r="DP189" s="25">
        <v>972.17999999999893</v>
      </c>
      <c r="DQ189" s="25">
        <v>35669</v>
      </c>
      <c r="DR189" s="25">
        <v>0</v>
      </c>
      <c r="DS189" s="25">
        <v>0</v>
      </c>
      <c r="ED189" s="156">
        <v>43957</v>
      </c>
      <c r="EE189" s="25">
        <v>972.17999999999893</v>
      </c>
      <c r="EF189" s="25">
        <v>696.81999999999766</v>
      </c>
      <c r="EG189" s="25">
        <v>0</v>
      </c>
      <c r="EH189" s="25">
        <v>200.21999999999989</v>
      </c>
    </row>
    <row r="190" spans="1:138" x14ac:dyDescent="0.25">
      <c r="A190" s="25" t="s">
        <v>67</v>
      </c>
      <c r="B190" s="25" t="s">
        <v>63</v>
      </c>
      <c r="C190" s="156">
        <v>43958</v>
      </c>
      <c r="D190" s="156">
        <v>43958</v>
      </c>
      <c r="E190" s="25" t="s">
        <v>126</v>
      </c>
      <c r="F190" s="25" t="s">
        <v>127</v>
      </c>
      <c r="G190" s="29">
        <v>15468.109999999981</v>
      </c>
      <c r="H190" s="29">
        <v>1275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4191</v>
      </c>
      <c r="O190" s="29">
        <v>109284</v>
      </c>
      <c r="P190" s="29">
        <v>0</v>
      </c>
      <c r="Q190" s="29">
        <v>109284</v>
      </c>
      <c r="R190" s="29">
        <v>109284</v>
      </c>
      <c r="S190" s="29">
        <v>0</v>
      </c>
      <c r="T190" s="29">
        <v>0</v>
      </c>
      <c r="U190" s="29">
        <v>808</v>
      </c>
      <c r="V190" s="29">
        <v>446</v>
      </c>
      <c r="W190" s="29">
        <v>0</v>
      </c>
      <c r="X190" s="29">
        <v>91886</v>
      </c>
      <c r="Y190" s="29">
        <v>62440</v>
      </c>
      <c r="Z190" s="29">
        <v>228214</v>
      </c>
      <c r="AA190" s="29">
        <v>186996</v>
      </c>
      <c r="AB190" s="29">
        <v>8397</v>
      </c>
      <c r="AC190" s="29">
        <v>0.13331065189999999</v>
      </c>
      <c r="AD190" s="29">
        <v>1.1200000000000002E-2</v>
      </c>
      <c r="AE190" s="29">
        <v>90.538335750000002</v>
      </c>
      <c r="AF190" s="29">
        <v>24128</v>
      </c>
      <c r="AG190" s="29">
        <v>91</v>
      </c>
      <c r="AH190" s="29">
        <v>29</v>
      </c>
      <c r="AI190" s="29">
        <v>14.714</v>
      </c>
      <c r="AJ190" s="29">
        <v>13.429</v>
      </c>
      <c r="AK190" s="29">
        <v>0</v>
      </c>
      <c r="AL190" s="29">
        <v>0</v>
      </c>
      <c r="AM190" s="29">
        <v>0</v>
      </c>
      <c r="AN190" s="29">
        <v>0</v>
      </c>
      <c r="AO190" s="29">
        <v>53</v>
      </c>
      <c r="AP190" s="29">
        <v>47</v>
      </c>
      <c r="AQ190" s="29">
        <v>628</v>
      </c>
      <c r="AR190" s="29">
        <v>125</v>
      </c>
      <c r="AS190" s="29">
        <v>276</v>
      </c>
      <c r="AT190" s="29">
        <v>39500</v>
      </c>
      <c r="AU190" s="29">
        <v>44626</v>
      </c>
      <c r="AV190" s="29">
        <v>10937</v>
      </c>
      <c r="AW190" s="29">
        <v>30425</v>
      </c>
      <c r="AX190" s="29">
        <v>42764</v>
      </c>
      <c r="AY190" s="29">
        <v>0</v>
      </c>
      <c r="AZ190" s="29">
        <v>0</v>
      </c>
      <c r="BA190" s="29">
        <v>0</v>
      </c>
      <c r="BB190" s="29">
        <v>0</v>
      </c>
      <c r="BC190" s="29">
        <v>0</v>
      </c>
      <c r="BD190" s="29">
        <v>0</v>
      </c>
      <c r="BE190" s="29">
        <v>0</v>
      </c>
      <c r="BF190" s="29">
        <v>0</v>
      </c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>
        <v>0</v>
      </c>
      <c r="BN190" s="29">
        <v>17.62</v>
      </c>
      <c r="BO190" s="29">
        <v>5032.01</v>
      </c>
      <c r="BP190" s="29">
        <v>0</v>
      </c>
      <c r="BQ190" s="29">
        <v>5032.01</v>
      </c>
      <c r="BR190" s="29">
        <v>5032.01</v>
      </c>
      <c r="BS190" s="29">
        <v>0</v>
      </c>
      <c r="BT190" s="29">
        <v>0</v>
      </c>
      <c r="BU190" s="29">
        <v>90.56</v>
      </c>
      <c r="BV190" s="29">
        <v>34.6</v>
      </c>
      <c r="BW190" s="29">
        <v>0</v>
      </c>
      <c r="BX190" s="29">
        <v>421.6</v>
      </c>
      <c r="BY190" s="29">
        <v>1150.3699999999978</v>
      </c>
      <c r="BZ190" s="29">
        <v>1228.0799999999983</v>
      </c>
      <c r="CA190" s="157">
        <v>615.16999999999894</v>
      </c>
      <c r="CB190" s="157">
        <v>1763.279999999997</v>
      </c>
      <c r="CC190" s="29">
        <v>0</v>
      </c>
      <c r="CD190" s="29">
        <v>1763.279999999997</v>
      </c>
      <c r="CE190" s="29">
        <v>24410</v>
      </c>
      <c r="CF190" s="29">
        <v>0</v>
      </c>
      <c r="CG190" s="29">
        <v>59716</v>
      </c>
      <c r="CH190" s="29">
        <v>59716</v>
      </c>
      <c r="CI190" s="29">
        <v>204.18999999999949</v>
      </c>
      <c r="CJ190" s="25">
        <v>0</v>
      </c>
      <c r="CK190" s="25">
        <v>0</v>
      </c>
      <c r="CL190" s="29">
        <v>878.18999999999869</v>
      </c>
      <c r="CM190" s="25">
        <v>0</v>
      </c>
      <c r="CN190" s="29">
        <v>1296.0699999999977</v>
      </c>
      <c r="CO190" s="25">
        <v>0</v>
      </c>
      <c r="CP190" s="25">
        <v>204.18999999999949</v>
      </c>
      <c r="CQ190" s="25">
        <v>0</v>
      </c>
      <c r="CR190" s="25">
        <v>0</v>
      </c>
      <c r="CS190" s="25">
        <v>30425</v>
      </c>
      <c r="CT190" s="25">
        <v>0</v>
      </c>
      <c r="CU190" s="25">
        <v>42764</v>
      </c>
      <c r="CV190" s="25">
        <v>0</v>
      </c>
      <c r="CW190" s="25">
        <v>10937</v>
      </c>
      <c r="CX190" s="33">
        <v>0</v>
      </c>
      <c r="CY190" s="33">
        <v>0</v>
      </c>
      <c r="CZ190" s="33">
        <v>0</v>
      </c>
      <c r="DA190" s="33">
        <v>0</v>
      </c>
      <c r="DB190" s="161">
        <v>30425</v>
      </c>
      <c r="DC190" s="33">
        <v>42764</v>
      </c>
      <c r="DD190" s="33">
        <v>0</v>
      </c>
      <c r="DE190" s="33">
        <v>10937</v>
      </c>
      <c r="DF190" s="154">
        <v>0</v>
      </c>
      <c r="DG190" s="154">
        <v>0</v>
      </c>
      <c r="DH190" s="154">
        <v>0</v>
      </c>
      <c r="DI190" s="154">
        <v>0</v>
      </c>
      <c r="DJ190" s="154">
        <v>878.18999999999869</v>
      </c>
      <c r="DK190" s="154">
        <v>1296.0699999999977</v>
      </c>
      <c r="DL190" s="154">
        <v>0</v>
      </c>
      <c r="DM190" s="154">
        <v>204.18999999999949</v>
      </c>
      <c r="DN190" s="25">
        <v>0</v>
      </c>
      <c r="DO190" s="25">
        <v>486047</v>
      </c>
      <c r="DP190" s="25">
        <v>878.18999999999869</v>
      </c>
      <c r="DQ190" s="25">
        <v>30425</v>
      </c>
      <c r="DR190" s="25">
        <v>0</v>
      </c>
      <c r="DS190" s="25">
        <v>0</v>
      </c>
      <c r="ED190" s="156">
        <v>43958</v>
      </c>
      <c r="EE190" s="25">
        <v>878.18999999999869</v>
      </c>
      <c r="EF190" s="25">
        <v>1296.0699999999977</v>
      </c>
      <c r="EG190" s="25">
        <v>0</v>
      </c>
      <c r="EH190" s="25">
        <v>204.18999999999949</v>
      </c>
    </row>
    <row r="191" spans="1:138" x14ac:dyDescent="0.25">
      <c r="A191" s="25" t="s">
        <v>67</v>
      </c>
      <c r="B191" s="25" t="s">
        <v>63</v>
      </c>
      <c r="C191" s="156">
        <v>43959</v>
      </c>
      <c r="D191" s="156">
        <v>43959</v>
      </c>
      <c r="E191" s="25" t="s">
        <v>126</v>
      </c>
      <c r="F191" s="25" t="s">
        <v>127</v>
      </c>
      <c r="G191" s="29">
        <v>25498.76000000002</v>
      </c>
      <c r="H191" s="29">
        <v>1505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1811</v>
      </c>
      <c r="O191" s="29">
        <v>143973</v>
      </c>
      <c r="P191" s="29">
        <v>0</v>
      </c>
      <c r="Q191" s="29">
        <v>143973</v>
      </c>
      <c r="R191" s="29">
        <v>143973</v>
      </c>
      <c r="S191" s="29">
        <v>0</v>
      </c>
      <c r="T191" s="29">
        <v>0</v>
      </c>
      <c r="U191" s="29">
        <v>855</v>
      </c>
      <c r="V191" s="29">
        <v>476</v>
      </c>
      <c r="W191" s="29">
        <v>0</v>
      </c>
      <c r="X191" s="29">
        <v>106578</v>
      </c>
      <c r="Y191" s="29">
        <v>69224</v>
      </c>
      <c r="Z191" s="29">
        <v>226847</v>
      </c>
      <c r="AA191" s="29">
        <v>210437</v>
      </c>
      <c r="AB191" s="29">
        <v>9916</v>
      </c>
      <c r="AC191" s="29">
        <v>0.13331065189999999</v>
      </c>
      <c r="AD191" s="29">
        <v>1.1200000000000002E-2</v>
      </c>
      <c r="AE191" s="29">
        <v>90.538335750000002</v>
      </c>
      <c r="AF191" s="29">
        <v>28369</v>
      </c>
      <c r="AG191" s="29">
        <v>91</v>
      </c>
      <c r="AH191" s="29">
        <v>29</v>
      </c>
      <c r="AI191" s="29">
        <v>14.714</v>
      </c>
      <c r="AJ191" s="29">
        <v>12.143000000000001</v>
      </c>
      <c r="AK191" s="29">
        <v>0</v>
      </c>
      <c r="AL191" s="29">
        <v>1</v>
      </c>
      <c r="AM191" s="29">
        <v>313</v>
      </c>
      <c r="AN191" s="29">
        <v>76</v>
      </c>
      <c r="AO191" s="29">
        <v>55</v>
      </c>
      <c r="AP191" s="29">
        <v>51</v>
      </c>
      <c r="AQ191" s="29">
        <v>621</v>
      </c>
      <c r="AR191" s="29">
        <v>122</v>
      </c>
      <c r="AS191" s="29">
        <v>277</v>
      </c>
      <c r="AT191" s="29">
        <v>41678</v>
      </c>
      <c r="AU191" s="29">
        <v>42665</v>
      </c>
      <c r="AV191" s="29">
        <v>18905</v>
      </c>
      <c r="AW191" s="29">
        <v>24416</v>
      </c>
      <c r="AX191" s="29">
        <v>41022</v>
      </c>
      <c r="AY191" s="29">
        <v>0</v>
      </c>
      <c r="AZ191" s="29">
        <v>1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  <c r="BM191" s="29">
        <v>0</v>
      </c>
      <c r="BN191" s="29">
        <v>11.44</v>
      </c>
      <c r="BO191" s="29">
        <v>6499.51</v>
      </c>
      <c r="BP191" s="29">
        <v>0</v>
      </c>
      <c r="BQ191" s="29">
        <v>6499.51</v>
      </c>
      <c r="BR191" s="29">
        <v>6499.51</v>
      </c>
      <c r="BS191" s="29">
        <v>0</v>
      </c>
      <c r="BT191" s="29">
        <v>0</v>
      </c>
      <c r="BU191" s="29">
        <v>91.25</v>
      </c>
      <c r="BV191" s="29">
        <v>22.85</v>
      </c>
      <c r="BW191" s="29">
        <v>0</v>
      </c>
      <c r="BX191" s="29">
        <v>397.8</v>
      </c>
      <c r="BY191" s="29">
        <v>1285.2099999999978</v>
      </c>
      <c r="BZ191" s="29">
        <v>1425.0599999999974</v>
      </c>
      <c r="CA191" s="157">
        <v>714.24999999999841</v>
      </c>
      <c r="CB191" s="157">
        <v>1996.019999999997</v>
      </c>
      <c r="CC191" s="29">
        <v>0</v>
      </c>
      <c r="CD191" s="29">
        <v>1996.019999999997</v>
      </c>
      <c r="CE191" s="29">
        <v>23728</v>
      </c>
      <c r="CF191" s="29">
        <v>0</v>
      </c>
      <c r="CG191" s="29">
        <v>60615</v>
      </c>
      <c r="CH191" s="29">
        <v>60615</v>
      </c>
      <c r="CI191" s="29">
        <v>285.59999999999962</v>
      </c>
      <c r="CJ191" s="25">
        <v>0</v>
      </c>
      <c r="CK191" s="25">
        <v>0</v>
      </c>
      <c r="CL191" s="29">
        <v>881.24999999999841</v>
      </c>
      <c r="CM191" s="25">
        <v>0</v>
      </c>
      <c r="CN191" s="29">
        <v>1543.4199999999976</v>
      </c>
      <c r="CO191" s="25">
        <v>0</v>
      </c>
      <c r="CP191" s="25">
        <v>285.59999999999962</v>
      </c>
      <c r="CQ191" s="25">
        <v>0</v>
      </c>
      <c r="CR191" s="25">
        <v>0</v>
      </c>
      <c r="CS191" s="25">
        <v>24416</v>
      </c>
      <c r="CT191" s="25">
        <v>0</v>
      </c>
      <c r="CU191" s="25">
        <v>41022</v>
      </c>
      <c r="CV191" s="25">
        <v>0</v>
      </c>
      <c r="CW191" s="25">
        <v>18905</v>
      </c>
      <c r="CX191" s="33">
        <v>0</v>
      </c>
      <c r="CY191" s="33">
        <v>0</v>
      </c>
      <c r="CZ191" s="33">
        <v>0</v>
      </c>
      <c r="DA191" s="33">
        <v>0</v>
      </c>
      <c r="DB191" s="161">
        <v>24416</v>
      </c>
      <c r="DC191" s="33">
        <v>41022</v>
      </c>
      <c r="DD191" s="33">
        <v>0</v>
      </c>
      <c r="DE191" s="33">
        <v>18905</v>
      </c>
      <c r="DF191" s="154">
        <v>0</v>
      </c>
      <c r="DG191" s="154">
        <v>0</v>
      </c>
      <c r="DH191" s="154">
        <v>0</v>
      </c>
      <c r="DI191" s="154">
        <v>0</v>
      </c>
      <c r="DJ191" s="154">
        <v>881.24999999999841</v>
      </c>
      <c r="DK191" s="154">
        <v>1543.4199999999976</v>
      </c>
      <c r="DL191" s="154">
        <v>0</v>
      </c>
      <c r="DM191" s="154">
        <v>285.59999999999962</v>
      </c>
      <c r="DN191" s="25">
        <v>0</v>
      </c>
      <c r="DO191" s="25">
        <v>516424</v>
      </c>
      <c r="DP191" s="25">
        <v>881.24999999999841</v>
      </c>
      <c r="DQ191" s="25">
        <v>24416</v>
      </c>
      <c r="DR191" s="25">
        <v>0</v>
      </c>
      <c r="DS191" s="25">
        <v>0</v>
      </c>
      <c r="ED191" s="156">
        <v>43959</v>
      </c>
      <c r="EE191" s="25">
        <v>881.24999999999841</v>
      </c>
      <c r="EF191" s="25">
        <v>1543.4199999999976</v>
      </c>
      <c r="EG191" s="25">
        <v>0</v>
      </c>
      <c r="EH191" s="25">
        <v>285.59999999999962</v>
      </c>
    </row>
    <row r="192" spans="1:138" x14ac:dyDescent="0.25">
      <c r="A192" s="25" t="s">
        <v>67</v>
      </c>
      <c r="B192" s="25" t="s">
        <v>63</v>
      </c>
      <c r="C192" s="156">
        <v>43960</v>
      </c>
      <c r="D192" s="156">
        <v>43960</v>
      </c>
      <c r="E192" s="25" t="s">
        <v>126</v>
      </c>
      <c r="F192" s="25" t="s">
        <v>127</v>
      </c>
      <c r="G192" s="29">
        <v>21500.80000000001</v>
      </c>
      <c r="H192" s="29">
        <v>1501</v>
      </c>
      <c r="I192" s="29">
        <v>0</v>
      </c>
      <c r="J192" s="29">
        <v>0</v>
      </c>
      <c r="K192" s="29">
        <v>0</v>
      </c>
      <c r="L192" s="29">
        <v>0</v>
      </c>
      <c r="M192" s="29">
        <v>0</v>
      </c>
      <c r="N192" s="29">
        <v>845</v>
      </c>
      <c r="O192" s="29">
        <v>126691</v>
      </c>
      <c r="P192" s="29">
        <v>0</v>
      </c>
      <c r="Q192" s="29">
        <v>126691</v>
      </c>
      <c r="R192" s="29">
        <v>126691</v>
      </c>
      <c r="S192" s="29">
        <v>0</v>
      </c>
      <c r="T192" s="29">
        <v>0</v>
      </c>
      <c r="U192" s="29">
        <v>970</v>
      </c>
      <c r="V192" s="29">
        <v>559</v>
      </c>
      <c r="W192" s="29">
        <v>0</v>
      </c>
      <c r="X192" s="29">
        <v>168133</v>
      </c>
      <c r="Y192" s="29">
        <v>59990</v>
      </c>
      <c r="Z192" s="29">
        <v>227248</v>
      </c>
      <c r="AA192" s="29">
        <v>202426</v>
      </c>
      <c r="AB192" s="29">
        <v>12205</v>
      </c>
      <c r="AC192" s="29">
        <v>0.13331065189999999</v>
      </c>
      <c r="AD192" s="29">
        <v>1.1200000000000002E-2</v>
      </c>
      <c r="AE192" s="29">
        <v>90.538335750000002</v>
      </c>
      <c r="AF192" s="29">
        <v>26957</v>
      </c>
      <c r="AG192" s="29">
        <v>91</v>
      </c>
      <c r="AH192" s="29">
        <v>29</v>
      </c>
      <c r="AI192" s="29">
        <v>14.571</v>
      </c>
      <c r="AJ192" s="29">
        <v>9.4290000000000003</v>
      </c>
      <c r="AK192" s="29">
        <v>0</v>
      </c>
      <c r="AL192" s="29">
        <v>0</v>
      </c>
      <c r="AM192" s="29">
        <v>326</v>
      </c>
      <c r="AN192" s="29">
        <v>74</v>
      </c>
      <c r="AO192" s="29">
        <v>58</v>
      </c>
      <c r="AP192" s="29">
        <v>54</v>
      </c>
      <c r="AQ192" s="29">
        <v>449</v>
      </c>
      <c r="AR192" s="29">
        <v>86</v>
      </c>
      <c r="AS192" s="29">
        <v>273</v>
      </c>
      <c r="AT192" s="29">
        <v>49375</v>
      </c>
      <c r="AU192" s="29">
        <v>52398</v>
      </c>
      <c r="AV192" s="29">
        <v>14421</v>
      </c>
      <c r="AW192" s="29">
        <v>22453</v>
      </c>
      <c r="AX192" s="29">
        <v>64899</v>
      </c>
      <c r="AY192" s="29">
        <v>0</v>
      </c>
      <c r="AZ192" s="29">
        <v>0</v>
      </c>
      <c r="BA192" s="29">
        <v>0</v>
      </c>
      <c r="BB192" s="29">
        <v>0</v>
      </c>
      <c r="BC192" s="29">
        <v>0</v>
      </c>
      <c r="BD192" s="29">
        <v>0</v>
      </c>
      <c r="BE192" s="29">
        <v>0</v>
      </c>
      <c r="BF192" s="29">
        <v>0</v>
      </c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  <c r="BM192" s="29">
        <v>0</v>
      </c>
      <c r="BN192" s="29">
        <v>5.8</v>
      </c>
      <c r="BO192" s="29">
        <v>6225.04</v>
      </c>
      <c r="BP192" s="29">
        <v>0</v>
      </c>
      <c r="BQ192" s="29">
        <v>6225.04</v>
      </c>
      <c r="BR192" s="29">
        <v>6225.04</v>
      </c>
      <c r="BS192" s="29">
        <v>0</v>
      </c>
      <c r="BT192" s="29">
        <v>0</v>
      </c>
      <c r="BU192" s="29">
        <v>70.42</v>
      </c>
      <c r="BV192" s="29">
        <v>29.11</v>
      </c>
      <c r="BW192" s="29">
        <v>0</v>
      </c>
      <c r="BX192" s="29">
        <v>540.5</v>
      </c>
      <c r="BY192" s="29">
        <v>1668.5099999999961</v>
      </c>
      <c r="BZ192" s="29">
        <v>1811.4899999999975</v>
      </c>
      <c r="CA192" s="157">
        <v>1017.709999999999</v>
      </c>
      <c r="CB192" s="157">
        <v>2462.2899999999963</v>
      </c>
      <c r="CC192" s="29">
        <v>0</v>
      </c>
      <c r="CD192" s="29">
        <v>2462.2899999999963</v>
      </c>
      <c r="CE192" s="29">
        <v>32687</v>
      </c>
      <c r="CF192" s="29">
        <v>0</v>
      </c>
      <c r="CG192" s="29">
        <v>69086</v>
      </c>
      <c r="CH192" s="29">
        <v>69086</v>
      </c>
      <c r="CI192" s="29">
        <v>310.3499999999986</v>
      </c>
      <c r="CJ192" s="25">
        <v>0</v>
      </c>
      <c r="CK192" s="25">
        <v>0</v>
      </c>
      <c r="CL192" s="29">
        <v>985.16999999999825</v>
      </c>
      <c r="CM192" s="25">
        <v>0</v>
      </c>
      <c r="CN192" s="29">
        <v>2184.4799999999973</v>
      </c>
      <c r="CO192" s="25">
        <v>0</v>
      </c>
      <c r="CP192" s="25">
        <v>310.3499999999986</v>
      </c>
      <c r="CQ192" s="25">
        <v>0</v>
      </c>
      <c r="CR192" s="25">
        <v>0</v>
      </c>
      <c r="CS192" s="25">
        <v>22453</v>
      </c>
      <c r="CT192" s="25">
        <v>0</v>
      </c>
      <c r="CU192" s="25">
        <v>64899</v>
      </c>
      <c r="CV192" s="25">
        <v>0</v>
      </c>
      <c r="CW192" s="25">
        <v>14421</v>
      </c>
      <c r="CX192" s="33">
        <v>0</v>
      </c>
      <c r="CY192" s="33">
        <v>0</v>
      </c>
      <c r="CZ192" s="33">
        <v>0</v>
      </c>
      <c r="DA192" s="33">
        <v>0</v>
      </c>
      <c r="DB192" s="161">
        <v>22453</v>
      </c>
      <c r="DC192" s="33">
        <v>64899</v>
      </c>
      <c r="DD192" s="33">
        <v>0</v>
      </c>
      <c r="DE192" s="33">
        <v>14421</v>
      </c>
      <c r="DF192" s="154">
        <v>0</v>
      </c>
      <c r="DG192" s="154">
        <v>0</v>
      </c>
      <c r="DH192" s="154">
        <v>0</v>
      </c>
      <c r="DI192" s="154">
        <v>0</v>
      </c>
      <c r="DJ192" s="154">
        <v>985.16999999999825</v>
      </c>
      <c r="DK192" s="154">
        <v>2184.4799999999973</v>
      </c>
      <c r="DL192" s="154">
        <v>0</v>
      </c>
      <c r="DM192" s="154">
        <v>310.3499999999986</v>
      </c>
      <c r="DN192" s="25">
        <v>0</v>
      </c>
      <c r="DO192" s="25">
        <v>501869</v>
      </c>
      <c r="DP192" s="25">
        <v>985.16999999999825</v>
      </c>
      <c r="DQ192" s="25">
        <v>22453</v>
      </c>
      <c r="DR192" s="25">
        <v>0</v>
      </c>
      <c r="DS192" s="25">
        <v>0</v>
      </c>
      <c r="ED192" s="156">
        <v>43960</v>
      </c>
      <c r="EE192" s="25">
        <v>985.16999999999825</v>
      </c>
      <c r="EF192" s="25">
        <v>2184.4799999999973</v>
      </c>
      <c r="EG192" s="25">
        <v>0</v>
      </c>
      <c r="EH192" s="25">
        <v>310.3499999999986</v>
      </c>
    </row>
    <row r="193" spans="1:138" x14ac:dyDescent="0.25">
      <c r="A193" s="25" t="s">
        <v>67</v>
      </c>
      <c r="B193" s="25" t="s">
        <v>63</v>
      </c>
      <c r="C193" s="156">
        <v>43961</v>
      </c>
      <c r="D193" s="156">
        <v>43961</v>
      </c>
      <c r="E193" s="25" t="s">
        <v>126</v>
      </c>
      <c r="F193" s="25" t="s">
        <v>127</v>
      </c>
      <c r="G193" s="29">
        <v>19141.400000000001</v>
      </c>
      <c r="H193" s="29">
        <v>1567</v>
      </c>
      <c r="I193" s="29">
        <v>0</v>
      </c>
      <c r="J193" s="29">
        <v>0</v>
      </c>
      <c r="K193" s="29">
        <v>0</v>
      </c>
      <c r="L193" s="29">
        <v>0</v>
      </c>
      <c r="M193" s="29">
        <v>0</v>
      </c>
      <c r="N193" s="29">
        <v>883</v>
      </c>
      <c r="O193" s="29">
        <v>170404</v>
      </c>
      <c r="P193" s="29">
        <v>0</v>
      </c>
      <c r="Q193" s="29">
        <v>170404</v>
      </c>
      <c r="R193" s="29">
        <v>170404</v>
      </c>
      <c r="S193" s="29">
        <v>0</v>
      </c>
      <c r="T193" s="29">
        <v>0</v>
      </c>
      <c r="U193" s="29">
        <v>786</v>
      </c>
      <c r="V193" s="29">
        <v>598</v>
      </c>
      <c r="W193" s="29">
        <v>0</v>
      </c>
      <c r="X193" s="29">
        <v>277415</v>
      </c>
      <c r="Y193" s="29">
        <v>60896</v>
      </c>
      <c r="Z193" s="29">
        <v>245481</v>
      </c>
      <c r="AA193" s="29">
        <v>220131</v>
      </c>
      <c r="AB193" s="29">
        <v>13212</v>
      </c>
      <c r="AC193" s="29">
        <v>0.13331065189999999</v>
      </c>
      <c r="AD193" s="29">
        <v>1.1200000000000002E-2</v>
      </c>
      <c r="AE193" s="29">
        <v>90.538335750000002</v>
      </c>
      <c r="AF193" s="29">
        <v>25612</v>
      </c>
      <c r="AG193" s="29">
        <v>80</v>
      </c>
      <c r="AH193" s="29">
        <v>31</v>
      </c>
      <c r="AI193" s="29">
        <v>14.429</v>
      </c>
      <c r="AJ193" s="29">
        <v>7.1429999999999998</v>
      </c>
      <c r="AK193" s="29">
        <v>0</v>
      </c>
      <c r="AL193" s="29">
        <v>0</v>
      </c>
      <c r="AM193" s="29">
        <v>369</v>
      </c>
      <c r="AN193" s="29">
        <v>79</v>
      </c>
      <c r="AO193" s="29">
        <v>56</v>
      </c>
      <c r="AP193" s="29">
        <v>44</v>
      </c>
      <c r="AQ193" s="29">
        <v>502</v>
      </c>
      <c r="AR193" s="29">
        <v>97</v>
      </c>
      <c r="AS193" s="29">
        <v>231</v>
      </c>
      <c r="AT193" s="29">
        <v>41312</v>
      </c>
      <c r="AU193" s="29">
        <v>46949</v>
      </c>
      <c r="AV193" s="29">
        <v>17469</v>
      </c>
      <c r="AW193" s="29">
        <v>23012</v>
      </c>
      <c r="AX193" s="29">
        <v>47780</v>
      </c>
      <c r="AY193" s="29">
        <v>0</v>
      </c>
      <c r="AZ193" s="29">
        <v>0</v>
      </c>
      <c r="BA193" s="29">
        <v>0</v>
      </c>
      <c r="BB193" s="29">
        <v>0</v>
      </c>
      <c r="BC193" s="29">
        <v>0</v>
      </c>
      <c r="BD193" s="29">
        <v>0</v>
      </c>
      <c r="BE193" s="29">
        <v>0</v>
      </c>
      <c r="BF193" s="29">
        <v>0</v>
      </c>
      <c r="BG193" s="29">
        <v>0</v>
      </c>
      <c r="BH193" s="29">
        <v>0</v>
      </c>
      <c r="BI193" s="29">
        <v>0</v>
      </c>
      <c r="BJ193" s="29">
        <v>0</v>
      </c>
      <c r="BK193" s="29">
        <v>0</v>
      </c>
      <c r="BL193" s="29">
        <v>0</v>
      </c>
      <c r="BM193" s="29">
        <v>0</v>
      </c>
      <c r="BN193" s="29">
        <v>7.82</v>
      </c>
      <c r="BO193" s="29">
        <v>8475.9</v>
      </c>
      <c r="BP193" s="29">
        <v>0</v>
      </c>
      <c r="BQ193" s="29">
        <v>8475.9</v>
      </c>
      <c r="BR193" s="29">
        <v>8475.9</v>
      </c>
      <c r="BS193" s="29">
        <v>0</v>
      </c>
      <c r="BT193" s="29">
        <v>0</v>
      </c>
      <c r="BU193" s="29">
        <v>64.239999999999995</v>
      </c>
      <c r="BV193" s="29">
        <v>37.99</v>
      </c>
      <c r="BW193" s="29">
        <v>0</v>
      </c>
      <c r="BX193" s="29">
        <v>427</v>
      </c>
      <c r="BY193" s="29">
        <v>1514.2099999999962</v>
      </c>
      <c r="BZ193" s="29">
        <v>1697.0699999999961</v>
      </c>
      <c r="CA193" s="157">
        <v>770.11999999999875</v>
      </c>
      <c r="CB193" s="157">
        <v>2441.1599999999944</v>
      </c>
      <c r="CC193" s="29">
        <v>0</v>
      </c>
      <c r="CD193" s="29">
        <v>2441.1599999999944</v>
      </c>
      <c r="CE193" s="29">
        <v>22620</v>
      </c>
      <c r="CF193" s="29">
        <v>0</v>
      </c>
      <c r="CG193" s="29">
        <v>65641</v>
      </c>
      <c r="CH193" s="29">
        <v>65641</v>
      </c>
      <c r="CI193" s="29">
        <v>300.49999999999858</v>
      </c>
      <c r="CJ193" s="25">
        <v>0</v>
      </c>
      <c r="CK193" s="25">
        <v>0</v>
      </c>
      <c r="CL193" s="29">
        <v>976.60999999999751</v>
      </c>
      <c r="CM193" s="25">
        <v>0</v>
      </c>
      <c r="CN193" s="29">
        <v>1934.1699999999964</v>
      </c>
      <c r="CO193" s="25">
        <v>0</v>
      </c>
      <c r="CP193" s="25">
        <v>300.49999999999858</v>
      </c>
      <c r="CQ193" s="25">
        <v>0</v>
      </c>
      <c r="CR193" s="25">
        <v>0</v>
      </c>
      <c r="CS193" s="25">
        <v>23012</v>
      </c>
      <c r="CT193" s="25">
        <v>0</v>
      </c>
      <c r="CU193" s="25">
        <v>47780</v>
      </c>
      <c r="CV193" s="25">
        <v>0</v>
      </c>
      <c r="CW193" s="25">
        <v>17469</v>
      </c>
      <c r="CX193" s="33">
        <v>0</v>
      </c>
      <c r="CY193" s="33">
        <v>0</v>
      </c>
      <c r="CZ193" s="33">
        <v>0</v>
      </c>
      <c r="DA193" s="33">
        <v>0</v>
      </c>
      <c r="DB193" s="161">
        <v>23012</v>
      </c>
      <c r="DC193" s="33">
        <v>47780</v>
      </c>
      <c r="DD193" s="33">
        <v>0</v>
      </c>
      <c r="DE193" s="33">
        <v>17469</v>
      </c>
      <c r="DF193" s="154">
        <v>0</v>
      </c>
      <c r="DG193" s="154">
        <v>0</v>
      </c>
      <c r="DH193" s="154">
        <v>0</v>
      </c>
      <c r="DI193" s="154">
        <v>0</v>
      </c>
      <c r="DJ193" s="154">
        <v>976.60999999999751</v>
      </c>
      <c r="DK193" s="154">
        <v>1934.1699999999964</v>
      </c>
      <c r="DL193" s="154">
        <v>0</v>
      </c>
      <c r="DM193" s="154">
        <v>300.49999999999858</v>
      </c>
      <c r="DN193" s="25">
        <v>0</v>
      </c>
      <c r="DO193" s="25">
        <v>539720</v>
      </c>
      <c r="DP193" s="25">
        <v>976.60999999999751</v>
      </c>
      <c r="DQ193" s="25">
        <v>23012</v>
      </c>
      <c r="DR193" s="25">
        <v>0</v>
      </c>
      <c r="DS193" s="25">
        <v>0</v>
      </c>
      <c r="ED193" s="156">
        <v>43961</v>
      </c>
      <c r="EE193" s="25">
        <v>976.60999999999751</v>
      </c>
      <c r="EF193" s="25">
        <v>1934.1699999999964</v>
      </c>
      <c r="EG193" s="25">
        <v>0</v>
      </c>
      <c r="EH193" s="25">
        <v>300.49999999999858</v>
      </c>
    </row>
    <row r="194" spans="1:138" x14ac:dyDescent="0.25">
      <c r="A194" s="25" t="s">
        <v>67</v>
      </c>
      <c r="B194" s="25" t="s">
        <v>63</v>
      </c>
      <c r="C194" s="156">
        <v>43962</v>
      </c>
      <c r="D194" s="156">
        <v>43962</v>
      </c>
      <c r="E194" s="25" t="s">
        <v>126</v>
      </c>
      <c r="F194" s="25" t="s">
        <v>127</v>
      </c>
      <c r="G194" s="29">
        <v>14693.769999999977</v>
      </c>
      <c r="H194" s="29">
        <v>1480</v>
      </c>
      <c r="I194" s="29">
        <v>0</v>
      </c>
      <c r="J194" s="29">
        <v>0</v>
      </c>
      <c r="K194" s="29">
        <v>0</v>
      </c>
      <c r="L194" s="29">
        <v>0</v>
      </c>
      <c r="M194" s="29">
        <v>0</v>
      </c>
      <c r="N194" s="29">
        <v>1262</v>
      </c>
      <c r="O194" s="29">
        <v>163829</v>
      </c>
      <c r="P194" s="29">
        <v>0</v>
      </c>
      <c r="Q194" s="29">
        <v>163829</v>
      </c>
      <c r="R194" s="29">
        <v>163829</v>
      </c>
      <c r="S194" s="29">
        <v>0</v>
      </c>
      <c r="T194" s="29">
        <v>0</v>
      </c>
      <c r="U194" s="29">
        <v>895</v>
      </c>
      <c r="V194" s="29">
        <v>621</v>
      </c>
      <c r="W194" s="29">
        <v>0</v>
      </c>
      <c r="X194" s="29">
        <v>149090</v>
      </c>
      <c r="Y194" s="29">
        <v>52901</v>
      </c>
      <c r="Z194" s="29">
        <v>229172</v>
      </c>
      <c r="AA194" s="29">
        <v>236956</v>
      </c>
      <c r="AB194" s="29">
        <v>10101</v>
      </c>
      <c r="AC194" s="29">
        <v>0.13331065189999999</v>
      </c>
      <c r="AD194" s="29">
        <v>1.1200000000000002E-2</v>
      </c>
      <c r="AE194" s="29">
        <v>90.538335750000002</v>
      </c>
      <c r="AF194" s="29">
        <v>20258</v>
      </c>
      <c r="AG194" s="29">
        <v>80</v>
      </c>
      <c r="AH194" s="29">
        <v>31</v>
      </c>
      <c r="AI194" s="29">
        <v>14.429</v>
      </c>
      <c r="AJ194" s="29">
        <v>6</v>
      </c>
      <c r="AK194" s="29">
        <v>0</v>
      </c>
      <c r="AL194" s="29">
        <v>0</v>
      </c>
      <c r="AM194" s="29">
        <v>0</v>
      </c>
      <c r="AN194" s="29">
        <v>0</v>
      </c>
      <c r="AO194" s="29">
        <v>54</v>
      </c>
      <c r="AP194" s="29">
        <v>51</v>
      </c>
      <c r="AQ194" s="29">
        <v>741</v>
      </c>
      <c r="AR194" s="29">
        <v>144</v>
      </c>
      <c r="AS194" s="29">
        <v>255</v>
      </c>
      <c r="AT194" s="29">
        <v>37678</v>
      </c>
      <c r="AU194" s="29">
        <v>44113</v>
      </c>
      <c r="AV194" s="29">
        <v>19745</v>
      </c>
      <c r="AW194" s="29">
        <v>21351</v>
      </c>
      <c r="AX194" s="29">
        <v>40695</v>
      </c>
      <c r="AY194" s="29">
        <v>0</v>
      </c>
      <c r="AZ194" s="29">
        <v>0</v>
      </c>
      <c r="BA194" s="29">
        <v>0</v>
      </c>
      <c r="BB194" s="29">
        <v>0</v>
      </c>
      <c r="BC194" s="29">
        <v>0</v>
      </c>
      <c r="BD194" s="29">
        <v>0</v>
      </c>
      <c r="BE194" s="29">
        <v>0</v>
      </c>
      <c r="BF194" s="29">
        <v>0</v>
      </c>
      <c r="BG194" s="29">
        <v>0</v>
      </c>
      <c r="BH194" s="29">
        <v>0</v>
      </c>
      <c r="BI194" s="29">
        <v>0</v>
      </c>
      <c r="BJ194" s="29">
        <v>0</v>
      </c>
      <c r="BK194" s="29">
        <v>0</v>
      </c>
      <c r="BL194" s="29">
        <v>0</v>
      </c>
      <c r="BM194" s="29">
        <v>0</v>
      </c>
      <c r="BN194" s="29">
        <v>9.23</v>
      </c>
      <c r="BO194" s="29">
        <v>7430.16</v>
      </c>
      <c r="BP194" s="29">
        <v>0</v>
      </c>
      <c r="BQ194" s="29">
        <v>7430.16</v>
      </c>
      <c r="BR194" s="29">
        <v>7430.16</v>
      </c>
      <c r="BS194" s="29">
        <v>0</v>
      </c>
      <c r="BT194" s="29">
        <v>0</v>
      </c>
      <c r="BU194" s="29">
        <v>129.19</v>
      </c>
      <c r="BV194" s="29">
        <v>33.520000000000003</v>
      </c>
      <c r="BW194" s="29">
        <v>0</v>
      </c>
      <c r="BX194" s="29">
        <v>377</v>
      </c>
      <c r="BY194" s="29">
        <v>1345.3699999999976</v>
      </c>
      <c r="BZ194" s="29">
        <v>1479.2999999999972</v>
      </c>
      <c r="CA194" s="157">
        <v>498.06999999999857</v>
      </c>
      <c r="CB194" s="157">
        <v>2326.5999999999963</v>
      </c>
      <c r="CC194" s="29">
        <v>0</v>
      </c>
      <c r="CD194" s="29">
        <v>2326.5999999999963</v>
      </c>
      <c r="CE194" s="29">
        <v>15729</v>
      </c>
      <c r="CF194" s="29">
        <v>0</v>
      </c>
      <c r="CG194" s="29">
        <v>66062</v>
      </c>
      <c r="CH194" s="29">
        <v>66062</v>
      </c>
      <c r="CI194" s="29">
        <v>281.14999999999947</v>
      </c>
      <c r="CJ194" s="25">
        <v>0</v>
      </c>
      <c r="CK194" s="25">
        <v>0</v>
      </c>
      <c r="CL194" s="29">
        <v>855.33999999999878</v>
      </c>
      <c r="CM194" s="25">
        <v>0</v>
      </c>
      <c r="CN194" s="29">
        <v>1688.1799999999973</v>
      </c>
      <c r="CO194" s="25">
        <v>0</v>
      </c>
      <c r="CP194" s="25">
        <v>281.14999999999947</v>
      </c>
      <c r="CQ194" s="25">
        <v>0</v>
      </c>
      <c r="CR194" s="25">
        <v>0</v>
      </c>
      <c r="CS194" s="25">
        <v>21351</v>
      </c>
      <c r="CT194" s="25">
        <v>0</v>
      </c>
      <c r="CU194" s="25">
        <v>40695</v>
      </c>
      <c r="CV194" s="25">
        <v>0</v>
      </c>
      <c r="CW194" s="25">
        <v>19745</v>
      </c>
      <c r="CX194" s="33">
        <v>0</v>
      </c>
      <c r="CY194" s="33">
        <v>0</v>
      </c>
      <c r="CZ194" s="33">
        <v>0</v>
      </c>
      <c r="DA194" s="33">
        <v>0</v>
      </c>
      <c r="DB194" s="161">
        <v>21351</v>
      </c>
      <c r="DC194" s="33">
        <v>40695</v>
      </c>
      <c r="DD194" s="33">
        <v>0</v>
      </c>
      <c r="DE194" s="33">
        <v>19745</v>
      </c>
      <c r="DF194" s="154">
        <v>0</v>
      </c>
      <c r="DG194" s="154">
        <v>0</v>
      </c>
      <c r="DH194" s="154">
        <v>0</v>
      </c>
      <c r="DI194" s="154">
        <v>0</v>
      </c>
      <c r="DJ194" s="154">
        <v>855.33999999999878</v>
      </c>
      <c r="DK194" s="154">
        <v>1688.1799999999973</v>
      </c>
      <c r="DL194" s="154">
        <v>0</v>
      </c>
      <c r="DM194" s="154">
        <v>281.14999999999947</v>
      </c>
      <c r="DN194" s="25">
        <v>0</v>
      </c>
      <c r="DO194" s="25">
        <v>529130</v>
      </c>
      <c r="DP194" s="25">
        <v>855.33999999999878</v>
      </c>
      <c r="DQ194" s="25">
        <v>21351</v>
      </c>
      <c r="DR194" s="25">
        <v>0</v>
      </c>
      <c r="DS194" s="25">
        <v>0</v>
      </c>
      <c r="ED194" s="156">
        <v>43962</v>
      </c>
      <c r="EE194" s="25">
        <v>855.33999999999878</v>
      </c>
      <c r="EF194" s="25">
        <v>1688.1799999999973</v>
      </c>
      <c r="EG194" s="25">
        <v>0</v>
      </c>
      <c r="EH194" s="25">
        <v>281.14999999999947</v>
      </c>
    </row>
    <row r="195" spans="1:138" x14ac:dyDescent="0.25">
      <c r="A195" s="25" t="s">
        <v>67</v>
      </c>
      <c r="B195" s="25" t="s">
        <v>63</v>
      </c>
      <c r="C195" s="156">
        <v>43963</v>
      </c>
      <c r="D195" s="156">
        <v>43963</v>
      </c>
      <c r="E195" s="25" t="s">
        <v>126</v>
      </c>
      <c r="F195" s="25" t="s">
        <v>127</v>
      </c>
      <c r="G195" s="29">
        <v>15824.469999999981</v>
      </c>
      <c r="H195" s="29">
        <v>1394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1266</v>
      </c>
      <c r="O195" s="29">
        <v>199541</v>
      </c>
      <c r="P195" s="29">
        <v>0</v>
      </c>
      <c r="Q195" s="29">
        <v>199541</v>
      </c>
      <c r="R195" s="29">
        <v>199541</v>
      </c>
      <c r="S195" s="29">
        <v>0</v>
      </c>
      <c r="T195" s="29">
        <v>0</v>
      </c>
      <c r="U195" s="29">
        <v>1019</v>
      </c>
      <c r="V195" s="29">
        <v>731</v>
      </c>
      <c r="W195" s="29">
        <v>0</v>
      </c>
      <c r="X195" s="29">
        <v>60772</v>
      </c>
      <c r="Y195" s="29">
        <v>52690</v>
      </c>
      <c r="Z195" s="29">
        <v>282539</v>
      </c>
      <c r="AA195" s="29">
        <v>246741</v>
      </c>
      <c r="AB195" s="29">
        <v>9592</v>
      </c>
      <c r="AC195" s="29">
        <v>0.13331065189999999</v>
      </c>
      <c r="AD195" s="29">
        <v>1.1200000000000002E-2</v>
      </c>
      <c r="AE195" s="29">
        <v>90.538335750000002</v>
      </c>
      <c r="AF195" s="29">
        <v>18117</v>
      </c>
      <c r="AG195" s="29">
        <v>80</v>
      </c>
      <c r="AH195" s="29">
        <v>31</v>
      </c>
      <c r="AI195" s="29">
        <v>14.286</v>
      </c>
      <c r="AJ195" s="29">
        <v>6.7140000000000004</v>
      </c>
      <c r="AK195" s="29">
        <v>0</v>
      </c>
      <c r="AL195" s="29">
        <v>0</v>
      </c>
      <c r="AM195" s="29">
        <v>432</v>
      </c>
      <c r="AN195" s="29">
        <v>90</v>
      </c>
      <c r="AO195" s="29">
        <v>55</v>
      </c>
      <c r="AP195" s="29">
        <v>51</v>
      </c>
      <c r="AQ195" s="29">
        <v>496</v>
      </c>
      <c r="AR195" s="29">
        <v>95</v>
      </c>
      <c r="AS195" s="29">
        <v>308</v>
      </c>
      <c r="AT195" s="29">
        <v>42245</v>
      </c>
      <c r="AU195" s="29">
        <v>50770</v>
      </c>
      <c r="AV195" s="29">
        <v>26084</v>
      </c>
      <c r="AW195" s="29">
        <v>22572</v>
      </c>
      <c r="AX195" s="29">
        <v>44359</v>
      </c>
      <c r="AY195" s="29">
        <v>0</v>
      </c>
      <c r="AZ195" s="29">
        <v>0</v>
      </c>
      <c r="BA195" s="29">
        <v>0</v>
      </c>
      <c r="BB195" s="29">
        <v>0</v>
      </c>
      <c r="BC195" s="29">
        <v>0</v>
      </c>
      <c r="BD195" s="29">
        <v>0</v>
      </c>
      <c r="BE195" s="29">
        <v>0</v>
      </c>
      <c r="BF195" s="2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>
        <v>0</v>
      </c>
      <c r="BN195" s="29">
        <v>4.9800000000000004</v>
      </c>
      <c r="BO195" s="29">
        <v>10236.1</v>
      </c>
      <c r="BP195" s="29">
        <v>0</v>
      </c>
      <c r="BQ195" s="29">
        <v>10236.1</v>
      </c>
      <c r="BR195" s="29">
        <v>10236.1</v>
      </c>
      <c r="BS195" s="29">
        <v>0</v>
      </c>
      <c r="BT195" s="29">
        <v>0</v>
      </c>
      <c r="BU195" s="29">
        <v>74.05</v>
      </c>
      <c r="BV195" s="29">
        <v>24.63</v>
      </c>
      <c r="BW195" s="29">
        <v>0</v>
      </c>
      <c r="BX195" s="29">
        <v>867.8</v>
      </c>
      <c r="BY195" s="29">
        <v>1260.1671542765764</v>
      </c>
      <c r="BZ195" s="29">
        <v>1464.729999999998</v>
      </c>
      <c r="CA195" s="157">
        <v>424.19999999999902</v>
      </c>
      <c r="CB195" s="157">
        <v>2300.6971542765755</v>
      </c>
      <c r="CC195" s="29">
        <v>0</v>
      </c>
      <c r="CD195" s="29">
        <v>2300.6971542765755</v>
      </c>
      <c r="CE195" s="29">
        <v>14902</v>
      </c>
      <c r="CF195" s="29">
        <v>0</v>
      </c>
      <c r="CG195" s="29">
        <v>78113</v>
      </c>
      <c r="CH195" s="29">
        <v>78113</v>
      </c>
      <c r="CI195" s="29">
        <v>342.54999999999939</v>
      </c>
      <c r="CJ195" s="25">
        <v>0</v>
      </c>
      <c r="CK195" s="25">
        <v>0</v>
      </c>
      <c r="CL195" s="29">
        <v>803.28999999999883</v>
      </c>
      <c r="CM195" s="25">
        <v>0</v>
      </c>
      <c r="CN195" s="29">
        <v>1579.0571542765758</v>
      </c>
      <c r="CO195" s="25">
        <v>0</v>
      </c>
      <c r="CP195" s="25">
        <v>342.54999999999939</v>
      </c>
      <c r="CQ195" s="25">
        <v>0</v>
      </c>
      <c r="CR195" s="25">
        <v>0</v>
      </c>
      <c r="CS195" s="25">
        <v>22572</v>
      </c>
      <c r="CT195" s="25">
        <v>0</v>
      </c>
      <c r="CU195" s="25">
        <v>44359</v>
      </c>
      <c r="CV195" s="25">
        <v>0</v>
      </c>
      <c r="CW195" s="25">
        <v>26084</v>
      </c>
      <c r="CX195" s="33">
        <v>0</v>
      </c>
      <c r="CY195" s="33">
        <v>0</v>
      </c>
      <c r="CZ195" s="33">
        <v>0</v>
      </c>
      <c r="DA195" s="33">
        <v>0</v>
      </c>
      <c r="DB195" s="161">
        <v>22572</v>
      </c>
      <c r="DC195" s="33">
        <v>44359</v>
      </c>
      <c r="DD195" s="33">
        <v>0</v>
      </c>
      <c r="DE195" s="33">
        <v>26084</v>
      </c>
      <c r="DF195" s="154">
        <v>0</v>
      </c>
      <c r="DG195" s="154">
        <v>0</v>
      </c>
      <c r="DH195" s="154">
        <v>0</v>
      </c>
      <c r="DI195" s="154">
        <v>0</v>
      </c>
      <c r="DJ195" s="154">
        <v>803.28999999999883</v>
      </c>
      <c r="DK195" s="154">
        <v>1579.0571542765758</v>
      </c>
      <c r="DL195" s="154">
        <v>0</v>
      </c>
      <c r="DM195" s="154">
        <v>342.54999999999939</v>
      </c>
      <c r="DN195" s="25">
        <v>0</v>
      </c>
      <c r="DO195" s="25">
        <v>591562</v>
      </c>
      <c r="DP195" s="25">
        <v>803.28999999999883</v>
      </c>
      <c r="DQ195" s="25">
        <v>22572</v>
      </c>
      <c r="DR195" s="25">
        <v>0</v>
      </c>
      <c r="DS195" s="25">
        <v>0</v>
      </c>
      <c r="ED195" s="156">
        <v>43963</v>
      </c>
      <c r="EE195" s="25">
        <v>803.28999999999883</v>
      </c>
      <c r="EF195" s="25">
        <v>1579.0571542765758</v>
      </c>
      <c r="EG195" s="25">
        <v>0</v>
      </c>
      <c r="EH195" s="25">
        <v>342.54999999999939</v>
      </c>
    </row>
    <row r="196" spans="1:138" x14ac:dyDescent="0.25">
      <c r="A196" s="25" t="s">
        <v>67</v>
      </c>
      <c r="B196" s="25" t="s">
        <v>63</v>
      </c>
      <c r="C196" s="156">
        <v>43964</v>
      </c>
      <c r="D196" s="156">
        <v>43964</v>
      </c>
      <c r="E196" s="25" t="s">
        <v>126</v>
      </c>
      <c r="F196" s="25" t="s">
        <v>127</v>
      </c>
      <c r="G196" s="29">
        <v>23377.040000000012</v>
      </c>
      <c r="H196" s="29">
        <v>1257</v>
      </c>
      <c r="I196" s="29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1447</v>
      </c>
      <c r="O196" s="29">
        <v>114277</v>
      </c>
      <c r="P196" s="29">
        <v>0</v>
      </c>
      <c r="Q196" s="29">
        <v>114277</v>
      </c>
      <c r="R196" s="29">
        <v>114277</v>
      </c>
      <c r="S196" s="29">
        <v>0</v>
      </c>
      <c r="T196" s="29">
        <v>0</v>
      </c>
      <c r="U196" s="29">
        <v>871</v>
      </c>
      <c r="V196" s="29">
        <v>829</v>
      </c>
      <c r="W196" s="29">
        <v>0</v>
      </c>
      <c r="X196" s="29">
        <v>270717</v>
      </c>
      <c r="Y196" s="29">
        <v>55624</v>
      </c>
      <c r="Z196" s="29">
        <v>292448</v>
      </c>
      <c r="AA196" s="29">
        <v>318388</v>
      </c>
      <c r="AB196" s="29">
        <v>18909</v>
      </c>
      <c r="AC196" s="29">
        <v>0.13331065189999999</v>
      </c>
      <c r="AD196" s="29">
        <v>1.1200000000000002E-2</v>
      </c>
      <c r="AE196" s="29">
        <v>90.538335750000002</v>
      </c>
      <c r="AF196" s="29">
        <v>22048</v>
      </c>
      <c r="AG196" s="29">
        <v>80</v>
      </c>
      <c r="AH196" s="29">
        <v>31</v>
      </c>
      <c r="AI196" s="29">
        <v>14.143000000000001</v>
      </c>
      <c r="AJ196" s="29">
        <v>8.4290000000000003</v>
      </c>
      <c r="AK196" s="29">
        <v>0</v>
      </c>
      <c r="AL196" s="29">
        <v>0</v>
      </c>
      <c r="AM196" s="29">
        <v>462</v>
      </c>
      <c r="AN196" s="29">
        <v>95</v>
      </c>
      <c r="AO196" s="29">
        <v>55</v>
      </c>
      <c r="AP196" s="29">
        <v>52</v>
      </c>
      <c r="AQ196" s="29">
        <v>722</v>
      </c>
      <c r="AR196" s="29">
        <v>132</v>
      </c>
      <c r="AS196" s="29">
        <v>286</v>
      </c>
      <c r="AT196" s="29">
        <v>43474</v>
      </c>
      <c r="AU196" s="29">
        <v>48924</v>
      </c>
      <c r="AV196" s="29">
        <v>23383</v>
      </c>
      <c r="AW196" s="29">
        <v>24043</v>
      </c>
      <c r="AX196" s="29">
        <v>44972</v>
      </c>
      <c r="AY196" s="29">
        <v>0</v>
      </c>
      <c r="AZ196" s="29">
        <v>0</v>
      </c>
      <c r="BA196" s="29">
        <v>0</v>
      </c>
      <c r="BB196" s="29">
        <v>0</v>
      </c>
      <c r="BC196" s="29">
        <v>0</v>
      </c>
      <c r="BD196" s="29">
        <v>0</v>
      </c>
      <c r="BE196" s="29">
        <v>0</v>
      </c>
      <c r="BF196" s="29">
        <v>0</v>
      </c>
      <c r="BG196" s="29">
        <v>0</v>
      </c>
      <c r="BH196" s="29">
        <v>0</v>
      </c>
      <c r="BI196" s="29">
        <v>0</v>
      </c>
      <c r="BJ196" s="29">
        <v>0</v>
      </c>
      <c r="BK196" s="29">
        <v>0</v>
      </c>
      <c r="BL196" s="29">
        <v>0</v>
      </c>
      <c r="BM196" s="29">
        <v>0</v>
      </c>
      <c r="BN196" s="29">
        <v>5.18</v>
      </c>
      <c r="BO196" s="29">
        <v>6109.71</v>
      </c>
      <c r="BP196" s="29">
        <v>0</v>
      </c>
      <c r="BQ196" s="29">
        <v>6109.71</v>
      </c>
      <c r="BR196" s="29">
        <v>6109.71</v>
      </c>
      <c r="BS196" s="29">
        <v>0</v>
      </c>
      <c r="BT196" s="29">
        <v>0</v>
      </c>
      <c r="BU196" s="29">
        <v>190.25</v>
      </c>
      <c r="BV196" s="29">
        <v>34.869999999999997</v>
      </c>
      <c r="BW196" s="29">
        <v>0</v>
      </c>
      <c r="BX196" s="29">
        <v>472.8</v>
      </c>
      <c r="BY196" s="29">
        <v>1191.5099999999991</v>
      </c>
      <c r="BZ196" s="29">
        <v>1323.2399999999971</v>
      </c>
      <c r="CA196" s="157">
        <v>315.01999999999907</v>
      </c>
      <c r="CB196" s="157">
        <v>2199.7299999999964</v>
      </c>
      <c r="CC196" s="29">
        <v>0</v>
      </c>
      <c r="CD196" s="29">
        <v>2199.7299999999964</v>
      </c>
      <c r="CE196" s="29">
        <v>10774</v>
      </c>
      <c r="CF196" s="29">
        <v>0</v>
      </c>
      <c r="CG196" s="29">
        <v>81624</v>
      </c>
      <c r="CH196" s="29">
        <v>81624</v>
      </c>
      <c r="CI196" s="29">
        <v>354.25000000000063</v>
      </c>
      <c r="CJ196" s="25">
        <v>0</v>
      </c>
      <c r="CK196" s="25">
        <v>0</v>
      </c>
      <c r="CL196" s="29">
        <v>821.27999999999781</v>
      </c>
      <c r="CM196" s="25">
        <v>0</v>
      </c>
      <c r="CN196" s="29">
        <v>1339.2199999999971</v>
      </c>
      <c r="CO196" s="25">
        <v>0</v>
      </c>
      <c r="CP196" s="25">
        <v>354.25000000000063</v>
      </c>
      <c r="CQ196" s="25">
        <v>0</v>
      </c>
      <c r="CR196" s="25">
        <v>0</v>
      </c>
      <c r="CS196" s="25">
        <v>24043</v>
      </c>
      <c r="CT196" s="25">
        <v>0</v>
      </c>
      <c r="CU196" s="25">
        <v>44972</v>
      </c>
      <c r="CV196" s="25">
        <v>0</v>
      </c>
      <c r="CW196" s="25">
        <v>23383</v>
      </c>
      <c r="CX196" s="33">
        <v>0</v>
      </c>
      <c r="CY196" s="33">
        <v>0</v>
      </c>
      <c r="CZ196" s="33">
        <v>0</v>
      </c>
      <c r="DA196" s="33">
        <v>0</v>
      </c>
      <c r="DB196" s="161">
        <v>24043</v>
      </c>
      <c r="DC196" s="33">
        <v>44972</v>
      </c>
      <c r="DD196" s="33">
        <v>0</v>
      </c>
      <c r="DE196" s="33">
        <v>23383</v>
      </c>
      <c r="DF196" s="154">
        <v>0</v>
      </c>
      <c r="DG196" s="154">
        <v>0</v>
      </c>
      <c r="DH196" s="154">
        <v>0</v>
      </c>
      <c r="DI196" s="154">
        <v>0</v>
      </c>
      <c r="DJ196" s="154">
        <v>821.27999999999781</v>
      </c>
      <c r="DK196" s="154">
        <v>1339.2199999999971</v>
      </c>
      <c r="DL196" s="154">
        <v>0</v>
      </c>
      <c r="DM196" s="154">
        <v>354.25000000000063</v>
      </c>
      <c r="DN196" s="25">
        <v>0</v>
      </c>
      <c r="DO196" s="25">
        <v>685369</v>
      </c>
      <c r="DP196" s="25">
        <v>821.27999999999781</v>
      </c>
      <c r="DQ196" s="25">
        <v>24043</v>
      </c>
      <c r="DR196" s="25">
        <v>0</v>
      </c>
      <c r="DS196" s="25">
        <v>0</v>
      </c>
      <c r="ED196" s="156">
        <v>43964</v>
      </c>
      <c r="EE196" s="25">
        <v>821.27999999999781</v>
      </c>
      <c r="EF196" s="25">
        <v>1339.2199999999971</v>
      </c>
      <c r="EG196" s="25">
        <v>0</v>
      </c>
      <c r="EH196" s="25">
        <v>354.25000000000063</v>
      </c>
    </row>
    <row r="197" spans="1:138" x14ac:dyDescent="0.25">
      <c r="A197" s="25" t="s">
        <v>67</v>
      </c>
      <c r="B197" s="25" t="s">
        <v>63</v>
      </c>
      <c r="C197" s="156">
        <v>43965</v>
      </c>
      <c r="D197" s="156">
        <v>43965</v>
      </c>
      <c r="E197" s="25" t="s">
        <v>126</v>
      </c>
      <c r="F197" s="25" t="s">
        <v>127</v>
      </c>
      <c r="G197" s="29">
        <v>20800.230000000007</v>
      </c>
      <c r="H197" s="29">
        <v>1422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4712</v>
      </c>
      <c r="O197" s="29">
        <v>391804</v>
      </c>
      <c r="P197" s="29">
        <v>0</v>
      </c>
      <c r="Q197" s="29">
        <v>391804</v>
      </c>
      <c r="R197" s="29">
        <v>391804</v>
      </c>
      <c r="S197" s="29">
        <v>0</v>
      </c>
      <c r="T197" s="29">
        <v>0</v>
      </c>
      <c r="U197" s="29">
        <v>832</v>
      </c>
      <c r="V197" s="29">
        <v>720</v>
      </c>
      <c r="W197" s="29">
        <v>0</v>
      </c>
      <c r="X197" s="29">
        <v>140923</v>
      </c>
      <c r="Y197" s="29">
        <v>68149</v>
      </c>
      <c r="Z197" s="29">
        <v>348720</v>
      </c>
      <c r="AA197" s="29">
        <v>232892</v>
      </c>
      <c r="AB197" s="29">
        <v>16676</v>
      </c>
      <c r="AC197" s="29">
        <v>0.13331065189999999</v>
      </c>
      <c r="AD197" s="29">
        <v>1.1200000000000002E-2</v>
      </c>
      <c r="AE197" s="29">
        <v>90.538335750000002</v>
      </c>
      <c r="AF197" s="29">
        <v>20782</v>
      </c>
      <c r="AG197" s="29">
        <v>80</v>
      </c>
      <c r="AH197" s="29">
        <v>31</v>
      </c>
      <c r="AI197" s="29">
        <v>14.143000000000001</v>
      </c>
      <c r="AJ197" s="29">
        <v>7.8570000000000002</v>
      </c>
      <c r="AK197" s="29">
        <v>0</v>
      </c>
      <c r="AL197" s="29">
        <v>0</v>
      </c>
      <c r="AM197" s="29">
        <v>446</v>
      </c>
      <c r="AN197" s="29">
        <v>98</v>
      </c>
      <c r="AO197" s="29">
        <v>52</v>
      </c>
      <c r="AP197" s="29">
        <v>54</v>
      </c>
      <c r="AQ197" s="29">
        <v>629</v>
      </c>
      <c r="AR197" s="29">
        <v>121</v>
      </c>
      <c r="AS197" s="29">
        <v>316</v>
      </c>
      <c r="AT197" s="29">
        <v>45570</v>
      </c>
      <c r="AU197" s="29">
        <v>49632</v>
      </c>
      <c r="AV197" s="29">
        <v>25689</v>
      </c>
      <c r="AW197" s="29">
        <v>30274</v>
      </c>
      <c r="AX197" s="29">
        <v>39239</v>
      </c>
      <c r="AY197" s="29">
        <v>0</v>
      </c>
      <c r="AZ197" s="29">
        <v>0</v>
      </c>
      <c r="BA197" s="29">
        <v>0</v>
      </c>
      <c r="BB197" s="29">
        <v>0</v>
      </c>
      <c r="BC197" s="29">
        <v>0</v>
      </c>
      <c r="BD197" s="29">
        <v>0</v>
      </c>
      <c r="BE197" s="29">
        <v>0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  <c r="BM197" s="29">
        <v>0</v>
      </c>
      <c r="BN197" s="29">
        <v>16.510000000000002</v>
      </c>
      <c r="BO197" s="29">
        <v>5510.86</v>
      </c>
      <c r="BP197" s="29">
        <v>0</v>
      </c>
      <c r="BQ197" s="29">
        <v>5510.86</v>
      </c>
      <c r="BR197" s="29">
        <v>5510.86</v>
      </c>
      <c r="BS197" s="29">
        <v>0</v>
      </c>
      <c r="BT197" s="29">
        <v>0</v>
      </c>
      <c r="BU197" s="29">
        <v>39.479999999999997</v>
      </c>
      <c r="BV197" s="29">
        <v>18.440000000000001</v>
      </c>
      <c r="BW197" s="29">
        <v>0</v>
      </c>
      <c r="BX197" s="29">
        <v>522.5</v>
      </c>
      <c r="BY197" s="29">
        <v>1227.1262527826254</v>
      </c>
      <c r="BZ197" s="29">
        <v>1336.5207739059949</v>
      </c>
      <c r="CA197" s="157">
        <v>204.13999999999919</v>
      </c>
      <c r="CB197" s="157">
        <v>2359.5070266886214</v>
      </c>
      <c r="CC197" s="29">
        <v>0</v>
      </c>
      <c r="CD197" s="29">
        <v>2359.5070266886214</v>
      </c>
      <c r="CE197" s="29">
        <v>7857</v>
      </c>
      <c r="CF197" s="29">
        <v>0</v>
      </c>
      <c r="CG197" s="29">
        <v>87345</v>
      </c>
      <c r="CH197" s="29">
        <v>87345</v>
      </c>
      <c r="CI197" s="29">
        <v>424.23000000000053</v>
      </c>
      <c r="CJ197" s="25">
        <v>0</v>
      </c>
      <c r="CK197" s="25">
        <v>0</v>
      </c>
      <c r="CL197" s="29">
        <v>846.18364596257572</v>
      </c>
      <c r="CM197" s="25">
        <v>0</v>
      </c>
      <c r="CN197" s="29">
        <v>1293.2333807260441</v>
      </c>
      <c r="CO197" s="25">
        <v>0</v>
      </c>
      <c r="CP197" s="25">
        <v>424.23000000000053</v>
      </c>
      <c r="CQ197" s="25">
        <v>0</v>
      </c>
      <c r="CR197" s="25">
        <v>0</v>
      </c>
      <c r="CS197" s="25">
        <v>30274</v>
      </c>
      <c r="CT197" s="25">
        <v>0</v>
      </c>
      <c r="CU197" s="25">
        <v>39239</v>
      </c>
      <c r="CV197" s="25">
        <v>0</v>
      </c>
      <c r="CW197" s="25">
        <v>25689</v>
      </c>
      <c r="CX197" s="33">
        <v>0</v>
      </c>
      <c r="CY197" s="33">
        <v>0</v>
      </c>
      <c r="CZ197" s="33">
        <v>0</v>
      </c>
      <c r="DA197" s="33">
        <v>0</v>
      </c>
      <c r="DB197" s="161">
        <v>30274</v>
      </c>
      <c r="DC197" s="33">
        <v>39239</v>
      </c>
      <c r="DD197" s="33">
        <v>0</v>
      </c>
      <c r="DE197" s="33">
        <v>25689</v>
      </c>
      <c r="DF197" s="154">
        <v>0</v>
      </c>
      <c r="DG197" s="154">
        <v>0</v>
      </c>
      <c r="DH197" s="154">
        <v>0</v>
      </c>
      <c r="DI197" s="154">
        <v>0</v>
      </c>
      <c r="DJ197" s="154">
        <v>846.18364596257572</v>
      </c>
      <c r="DK197" s="154">
        <v>1293.2333807260441</v>
      </c>
      <c r="DL197" s="154">
        <v>0</v>
      </c>
      <c r="DM197" s="154">
        <v>424.23000000000053</v>
      </c>
      <c r="DN197" s="25">
        <v>0</v>
      </c>
      <c r="DO197" s="25">
        <v>666437</v>
      </c>
      <c r="DP197" s="25">
        <v>846.18364596257572</v>
      </c>
      <c r="DQ197" s="25">
        <v>30274</v>
      </c>
      <c r="DR197" s="25">
        <v>0</v>
      </c>
      <c r="DS197" s="25">
        <v>0</v>
      </c>
      <c r="ED197" s="156">
        <v>43965</v>
      </c>
      <c r="EE197" s="25">
        <v>846.18364596257572</v>
      </c>
      <c r="EF197" s="25">
        <v>1293.2333807260441</v>
      </c>
      <c r="EG197" s="25">
        <v>0</v>
      </c>
      <c r="EH197" s="25">
        <v>424.23000000000053</v>
      </c>
    </row>
    <row r="198" spans="1:138" x14ac:dyDescent="0.25">
      <c r="A198" s="25" t="s">
        <v>67</v>
      </c>
      <c r="B198" s="25" t="s">
        <v>63</v>
      </c>
      <c r="C198" s="156">
        <v>43966</v>
      </c>
      <c r="D198" s="156">
        <v>43966</v>
      </c>
      <c r="E198" s="25" t="s">
        <v>126</v>
      </c>
      <c r="F198" s="25" t="s">
        <v>127</v>
      </c>
      <c r="G198" s="29">
        <v>30513.610000000011</v>
      </c>
      <c r="H198" s="29">
        <v>1483</v>
      </c>
      <c r="I198" s="29">
        <v>0</v>
      </c>
      <c r="J198" s="29">
        <v>0</v>
      </c>
      <c r="K198" s="29">
        <v>0</v>
      </c>
      <c r="L198" s="29">
        <v>1</v>
      </c>
      <c r="M198" s="29">
        <v>0</v>
      </c>
      <c r="N198" s="29">
        <v>2191</v>
      </c>
      <c r="O198" s="29">
        <v>615234</v>
      </c>
      <c r="P198" s="29">
        <v>0</v>
      </c>
      <c r="Q198" s="29">
        <v>615234</v>
      </c>
      <c r="R198" s="29">
        <v>615234</v>
      </c>
      <c r="S198" s="29">
        <v>0</v>
      </c>
      <c r="T198" s="29">
        <v>0</v>
      </c>
      <c r="U198" s="29">
        <v>858</v>
      </c>
      <c r="V198" s="29">
        <v>715</v>
      </c>
      <c r="W198" s="29">
        <v>0</v>
      </c>
      <c r="X198" s="29">
        <v>244816</v>
      </c>
      <c r="Y198" s="29">
        <v>74695</v>
      </c>
      <c r="Z198" s="29">
        <v>343289</v>
      </c>
      <c r="AA198" s="29">
        <v>183295</v>
      </c>
      <c r="AB198" s="29">
        <v>16240</v>
      </c>
      <c r="AC198" s="29">
        <v>0.13331065189999999</v>
      </c>
      <c r="AD198" s="29">
        <v>1.1200000000000002E-2</v>
      </c>
      <c r="AE198" s="29">
        <v>90.538335750000002</v>
      </c>
      <c r="AF198" s="29">
        <v>27143</v>
      </c>
      <c r="AG198" s="29">
        <v>80</v>
      </c>
      <c r="AH198" s="29">
        <v>31</v>
      </c>
      <c r="AI198" s="29">
        <v>13.856999999999999</v>
      </c>
      <c r="AJ198" s="29">
        <v>11.143000000000001</v>
      </c>
      <c r="AK198" s="29">
        <v>0</v>
      </c>
      <c r="AL198" s="29">
        <v>0</v>
      </c>
      <c r="AM198" s="29">
        <v>435</v>
      </c>
      <c r="AN198" s="29">
        <v>95</v>
      </c>
      <c r="AO198" s="29">
        <v>49</v>
      </c>
      <c r="AP198" s="29">
        <v>51</v>
      </c>
      <c r="AQ198" s="29">
        <v>753</v>
      </c>
      <c r="AR198" s="29">
        <v>146</v>
      </c>
      <c r="AS198" s="29">
        <v>340</v>
      </c>
      <c r="AT198" s="29">
        <v>60853</v>
      </c>
      <c r="AU198" s="29">
        <v>63243</v>
      </c>
      <c r="AV198" s="29">
        <v>24175</v>
      </c>
      <c r="AW198" s="29">
        <v>31041</v>
      </c>
      <c r="AX198" s="29">
        <v>68880</v>
      </c>
      <c r="AY198" s="29">
        <v>0</v>
      </c>
      <c r="AZ198" s="29">
        <v>1</v>
      </c>
      <c r="BA198" s="29">
        <v>0</v>
      </c>
      <c r="BB198" s="29">
        <v>0</v>
      </c>
      <c r="BC198" s="29">
        <v>0</v>
      </c>
      <c r="BD198" s="29">
        <v>0</v>
      </c>
      <c r="BE198" s="29">
        <v>0</v>
      </c>
      <c r="BF198" s="29">
        <v>0</v>
      </c>
      <c r="BG198" s="29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  <c r="BM198" s="29">
        <v>0</v>
      </c>
      <c r="BN198" s="29">
        <v>8.4</v>
      </c>
      <c r="BO198" s="29">
        <v>4247.8</v>
      </c>
      <c r="BP198" s="29">
        <v>0</v>
      </c>
      <c r="BQ198" s="29">
        <v>4247.8</v>
      </c>
      <c r="BR198" s="29">
        <v>4247.8</v>
      </c>
      <c r="BS198" s="29">
        <v>0</v>
      </c>
      <c r="BT198" s="29">
        <v>0</v>
      </c>
      <c r="BU198" s="29">
        <v>65.36</v>
      </c>
      <c r="BV198" s="29">
        <v>50.6</v>
      </c>
      <c r="BW198" s="29">
        <v>0</v>
      </c>
      <c r="BX198" s="29">
        <v>517.6</v>
      </c>
      <c r="BY198" s="29">
        <v>1817.0713300083114</v>
      </c>
      <c r="BZ198" s="29">
        <v>1896.8499999999985</v>
      </c>
      <c r="CA198" s="157">
        <v>395.98999999999921</v>
      </c>
      <c r="CB198" s="157">
        <v>3317.9313300083118</v>
      </c>
      <c r="CC198" s="29">
        <v>0</v>
      </c>
      <c r="CD198" s="29">
        <v>3317.9313300083118</v>
      </c>
      <c r="CE198" s="29">
        <v>11437</v>
      </c>
      <c r="CF198" s="29">
        <v>0</v>
      </c>
      <c r="CG198" s="29">
        <v>112659</v>
      </c>
      <c r="CH198" s="29">
        <v>112659</v>
      </c>
      <c r="CI198" s="29">
        <v>439.22999999999996</v>
      </c>
      <c r="CJ198" s="25">
        <v>0</v>
      </c>
      <c r="CK198" s="25">
        <v>0</v>
      </c>
      <c r="CL198" s="29">
        <v>903.35133000831183</v>
      </c>
      <c r="CM198" s="25">
        <v>0</v>
      </c>
      <c r="CN198" s="29">
        <v>2371.3399999999974</v>
      </c>
      <c r="CO198" s="25">
        <v>0</v>
      </c>
      <c r="CP198" s="25">
        <v>439.22999999999996</v>
      </c>
      <c r="CQ198" s="25">
        <v>0</v>
      </c>
      <c r="CR198" s="25">
        <v>0</v>
      </c>
      <c r="CS198" s="25">
        <v>31041</v>
      </c>
      <c r="CT198" s="25">
        <v>0</v>
      </c>
      <c r="CU198" s="25">
        <v>68880</v>
      </c>
      <c r="CV198" s="25">
        <v>0</v>
      </c>
      <c r="CW198" s="25">
        <v>24175</v>
      </c>
      <c r="CX198" s="33">
        <v>0</v>
      </c>
      <c r="CY198" s="33">
        <v>0</v>
      </c>
      <c r="CZ198" s="33">
        <v>0</v>
      </c>
      <c r="DA198" s="33">
        <v>0</v>
      </c>
      <c r="DB198" s="161">
        <v>31041</v>
      </c>
      <c r="DC198" s="33">
        <v>68880</v>
      </c>
      <c r="DD198" s="33">
        <v>0</v>
      </c>
      <c r="DE198" s="33">
        <v>24175</v>
      </c>
      <c r="DF198" s="154">
        <v>0</v>
      </c>
      <c r="DG198" s="154">
        <v>0</v>
      </c>
      <c r="DH198" s="154">
        <v>0</v>
      </c>
      <c r="DI198" s="154">
        <v>0</v>
      </c>
      <c r="DJ198" s="154">
        <v>903.35133000831183</v>
      </c>
      <c r="DK198" s="154">
        <v>2371.3399999999974</v>
      </c>
      <c r="DL198" s="154">
        <v>0</v>
      </c>
      <c r="DM198" s="154">
        <v>439.22999999999996</v>
      </c>
      <c r="DN198" s="25">
        <v>0</v>
      </c>
      <c r="DO198" s="25">
        <v>617519</v>
      </c>
      <c r="DP198" s="25">
        <v>903.35133000831183</v>
      </c>
      <c r="DQ198" s="25">
        <v>31041</v>
      </c>
      <c r="DR198" s="25">
        <v>0</v>
      </c>
      <c r="DS198" s="25">
        <v>0</v>
      </c>
      <c r="ED198" s="156">
        <v>43966</v>
      </c>
      <c r="EE198" s="25">
        <v>903.35133000831183</v>
      </c>
      <c r="EF198" s="25">
        <v>2371.3399999999974</v>
      </c>
      <c r="EG198" s="25">
        <v>0</v>
      </c>
      <c r="EH198" s="25">
        <v>439.22999999999996</v>
      </c>
    </row>
    <row r="199" spans="1:138" x14ac:dyDescent="0.25">
      <c r="A199" s="25" t="s">
        <v>67</v>
      </c>
      <c r="B199" s="25" t="s">
        <v>63</v>
      </c>
      <c r="C199" s="156">
        <v>43967</v>
      </c>
      <c r="D199" s="156">
        <v>43967</v>
      </c>
      <c r="E199" s="25" t="s">
        <v>126</v>
      </c>
      <c r="F199" s="25" t="s">
        <v>127</v>
      </c>
      <c r="G199" s="29">
        <v>23393.600000000017</v>
      </c>
      <c r="H199" s="29">
        <v>1788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3272</v>
      </c>
      <c r="O199" s="29">
        <v>264790</v>
      </c>
      <c r="P199" s="29">
        <v>0</v>
      </c>
      <c r="Q199" s="29">
        <v>264790</v>
      </c>
      <c r="R199" s="29">
        <v>264790</v>
      </c>
      <c r="S199" s="29">
        <v>0</v>
      </c>
      <c r="T199" s="29">
        <v>0</v>
      </c>
      <c r="U199" s="29">
        <v>1035</v>
      </c>
      <c r="V199" s="29">
        <v>746</v>
      </c>
      <c r="W199" s="29">
        <v>0</v>
      </c>
      <c r="X199" s="29">
        <v>407032</v>
      </c>
      <c r="Y199" s="29">
        <v>59752</v>
      </c>
      <c r="Z199" s="29">
        <v>357877</v>
      </c>
      <c r="AA199" s="29">
        <v>143905</v>
      </c>
      <c r="AB199" s="29">
        <v>15019</v>
      </c>
      <c r="AC199" s="29">
        <v>0.13331065189999999</v>
      </c>
      <c r="AD199" s="29">
        <v>1.1200000000000002E-2</v>
      </c>
      <c r="AE199" s="29">
        <v>90.538335750000002</v>
      </c>
      <c r="AF199" s="29">
        <v>25508</v>
      </c>
      <c r="AG199" s="29">
        <v>80</v>
      </c>
      <c r="AH199" s="29">
        <v>31</v>
      </c>
      <c r="AI199" s="29">
        <v>13.856999999999999</v>
      </c>
      <c r="AJ199" s="29">
        <v>14.429</v>
      </c>
      <c r="AK199" s="29">
        <v>0</v>
      </c>
      <c r="AL199" s="29">
        <v>1</v>
      </c>
      <c r="AM199" s="29">
        <v>522</v>
      </c>
      <c r="AN199" s="29">
        <v>114</v>
      </c>
      <c r="AO199" s="29">
        <v>48</v>
      </c>
      <c r="AP199" s="29">
        <v>56</v>
      </c>
      <c r="AQ199" s="29">
        <v>624</v>
      </c>
      <c r="AR199" s="29">
        <v>125</v>
      </c>
      <c r="AS199" s="29">
        <v>280</v>
      </c>
      <c r="AT199" s="29">
        <v>63993</v>
      </c>
      <c r="AU199" s="29">
        <v>65878</v>
      </c>
      <c r="AV199" s="29">
        <v>22911</v>
      </c>
      <c r="AW199" s="29">
        <v>29013</v>
      </c>
      <c r="AX199" s="29">
        <v>77947</v>
      </c>
      <c r="AY199" s="29">
        <v>0</v>
      </c>
      <c r="AZ199" s="29">
        <v>0</v>
      </c>
      <c r="BA199" s="29">
        <v>0</v>
      </c>
      <c r="BB199" s="29">
        <v>0</v>
      </c>
      <c r="BC199" s="29">
        <v>0</v>
      </c>
      <c r="BD199" s="29">
        <v>0</v>
      </c>
      <c r="BE199" s="29">
        <v>0</v>
      </c>
      <c r="BF199" s="29">
        <v>0</v>
      </c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0</v>
      </c>
      <c r="BM199" s="29">
        <v>0</v>
      </c>
      <c r="BN199" s="29">
        <v>12.53</v>
      </c>
      <c r="BO199" s="29">
        <v>5247.83</v>
      </c>
      <c r="BP199" s="29">
        <v>0</v>
      </c>
      <c r="BQ199" s="29">
        <v>5247.83</v>
      </c>
      <c r="BR199" s="29">
        <v>5247.83</v>
      </c>
      <c r="BS199" s="29">
        <v>0</v>
      </c>
      <c r="BT199" s="29">
        <v>0</v>
      </c>
      <c r="BU199" s="29">
        <v>96.97</v>
      </c>
      <c r="BV199" s="29">
        <v>40.630000000000003</v>
      </c>
      <c r="BW199" s="29">
        <v>0</v>
      </c>
      <c r="BX199" s="29">
        <v>440.6</v>
      </c>
      <c r="BY199" s="29">
        <v>1950.2199999999978</v>
      </c>
      <c r="BZ199" s="29">
        <v>2007.2699999999979</v>
      </c>
      <c r="CA199" s="157">
        <v>277.20999999999918</v>
      </c>
      <c r="CB199" s="157">
        <v>3680.2799999999984</v>
      </c>
      <c r="CC199" s="29">
        <v>0</v>
      </c>
      <c r="CD199" s="29">
        <v>3680.2799999999984</v>
      </c>
      <c r="CE199" s="29">
        <v>6944</v>
      </c>
      <c r="CF199" s="29">
        <v>0</v>
      </c>
      <c r="CG199" s="29">
        <v>122927</v>
      </c>
      <c r="CH199" s="29">
        <v>122927</v>
      </c>
      <c r="CI199" s="29">
        <v>450.66999999999979</v>
      </c>
      <c r="CJ199" s="25">
        <v>0</v>
      </c>
      <c r="CK199" s="25">
        <v>0</v>
      </c>
      <c r="CL199" s="29">
        <v>901.47999999999888</v>
      </c>
      <c r="CM199" s="25">
        <v>0</v>
      </c>
      <c r="CN199" s="29">
        <v>2605.3399999999983</v>
      </c>
      <c r="CO199" s="25">
        <v>0</v>
      </c>
      <c r="CP199" s="25">
        <v>450.66999999999979</v>
      </c>
      <c r="CQ199" s="25">
        <v>0</v>
      </c>
      <c r="CR199" s="25">
        <v>0</v>
      </c>
      <c r="CS199" s="25">
        <v>29013</v>
      </c>
      <c r="CT199" s="25">
        <v>0</v>
      </c>
      <c r="CU199" s="25">
        <v>77947</v>
      </c>
      <c r="CV199" s="25">
        <v>0</v>
      </c>
      <c r="CW199" s="25">
        <v>22911</v>
      </c>
      <c r="CX199" s="33">
        <v>0</v>
      </c>
      <c r="CY199" s="33">
        <v>0</v>
      </c>
      <c r="CZ199" s="33">
        <v>0</v>
      </c>
      <c r="DA199" s="33">
        <v>0</v>
      </c>
      <c r="DB199" s="161">
        <v>29013</v>
      </c>
      <c r="DC199" s="33">
        <v>77947</v>
      </c>
      <c r="DD199" s="33">
        <v>0</v>
      </c>
      <c r="DE199" s="33">
        <v>22911</v>
      </c>
      <c r="DF199" s="154">
        <v>0</v>
      </c>
      <c r="DG199" s="154">
        <v>0</v>
      </c>
      <c r="DH199" s="154">
        <v>0</v>
      </c>
      <c r="DI199" s="154">
        <v>0</v>
      </c>
      <c r="DJ199" s="154">
        <v>901.47999999999888</v>
      </c>
      <c r="DK199" s="154">
        <v>2605.3399999999983</v>
      </c>
      <c r="DL199" s="154">
        <v>0</v>
      </c>
      <c r="DM199" s="154">
        <v>450.66999999999979</v>
      </c>
      <c r="DN199" s="25">
        <v>0</v>
      </c>
      <c r="DO199" s="25">
        <v>576553</v>
      </c>
      <c r="DP199" s="25">
        <v>901.47999999999888</v>
      </c>
      <c r="DQ199" s="25">
        <v>29013</v>
      </c>
      <c r="DR199" s="25">
        <v>0</v>
      </c>
      <c r="DS199" s="25">
        <v>0</v>
      </c>
      <c r="ED199" s="156">
        <v>43967</v>
      </c>
      <c r="EE199" s="25">
        <v>901.47999999999888</v>
      </c>
      <c r="EF199" s="25">
        <v>2605.3399999999983</v>
      </c>
      <c r="EG199" s="25">
        <v>0</v>
      </c>
      <c r="EH199" s="25">
        <v>450.66999999999979</v>
      </c>
    </row>
    <row r="200" spans="1:138" x14ac:dyDescent="0.25">
      <c r="A200" s="25" t="s">
        <v>67</v>
      </c>
      <c r="B200" s="25" t="s">
        <v>63</v>
      </c>
      <c r="C200" s="156">
        <v>43968</v>
      </c>
      <c r="D200" s="156">
        <v>43968</v>
      </c>
      <c r="E200" s="25" t="s">
        <v>126</v>
      </c>
      <c r="F200" s="25" t="s">
        <v>127</v>
      </c>
      <c r="G200" s="29">
        <v>20784.440000000006</v>
      </c>
      <c r="H200" s="29">
        <v>1931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4531</v>
      </c>
      <c r="O200" s="29">
        <v>1730158</v>
      </c>
      <c r="P200" s="29">
        <v>0</v>
      </c>
      <c r="Q200" s="29">
        <v>1730158</v>
      </c>
      <c r="R200" s="29">
        <v>1730158</v>
      </c>
      <c r="S200" s="29">
        <v>0</v>
      </c>
      <c r="T200" s="29">
        <v>0</v>
      </c>
      <c r="U200" s="29">
        <v>1463</v>
      </c>
      <c r="V200" s="29">
        <v>1156</v>
      </c>
      <c r="W200" s="29">
        <v>0</v>
      </c>
      <c r="X200" s="29">
        <v>272650</v>
      </c>
      <c r="Y200" s="29">
        <v>59485</v>
      </c>
      <c r="Z200" s="29">
        <v>321458</v>
      </c>
      <c r="AA200" s="29">
        <v>122735</v>
      </c>
      <c r="AB200" s="29">
        <v>13874</v>
      </c>
      <c r="AC200" s="29">
        <v>0.13331065189999999</v>
      </c>
      <c r="AD200" s="29">
        <v>1.1200000000000002E-2</v>
      </c>
      <c r="AE200" s="29">
        <v>90.538335750000002</v>
      </c>
      <c r="AF200" s="29">
        <v>24487</v>
      </c>
      <c r="AG200" s="29">
        <v>74</v>
      </c>
      <c r="AH200" s="29">
        <v>0</v>
      </c>
      <c r="AI200" s="29">
        <v>14</v>
      </c>
      <c r="AJ200" s="29">
        <v>16</v>
      </c>
      <c r="AK200" s="29">
        <v>0</v>
      </c>
      <c r="AL200" s="29">
        <v>0</v>
      </c>
      <c r="AM200" s="29">
        <v>523</v>
      </c>
      <c r="AN200" s="29">
        <v>107</v>
      </c>
      <c r="AO200" s="29">
        <v>49</v>
      </c>
      <c r="AP200" s="29">
        <v>54</v>
      </c>
      <c r="AQ200" s="29">
        <v>586</v>
      </c>
      <c r="AR200" s="29">
        <v>116</v>
      </c>
      <c r="AS200" s="29">
        <v>275</v>
      </c>
      <c r="AT200" s="29">
        <v>54881</v>
      </c>
      <c r="AU200" s="29">
        <v>53294</v>
      </c>
      <c r="AV200" s="29">
        <v>22130</v>
      </c>
      <c r="AW200" s="29">
        <v>25218</v>
      </c>
      <c r="AX200" s="29">
        <v>60827</v>
      </c>
      <c r="AY200" s="29">
        <v>0</v>
      </c>
      <c r="AZ200" s="29">
        <v>0</v>
      </c>
      <c r="BA200" s="29">
        <v>0</v>
      </c>
      <c r="BB200" s="29">
        <v>0</v>
      </c>
      <c r="BC200" s="29">
        <v>0</v>
      </c>
      <c r="BD200" s="29">
        <v>0</v>
      </c>
      <c r="BE200" s="29">
        <v>0</v>
      </c>
      <c r="BF200" s="29">
        <v>0</v>
      </c>
      <c r="BG200" s="29">
        <v>0</v>
      </c>
      <c r="BH200" s="29">
        <v>0</v>
      </c>
      <c r="BI200" s="29">
        <v>0</v>
      </c>
      <c r="BJ200" s="29">
        <v>0</v>
      </c>
      <c r="BK200" s="29">
        <v>0</v>
      </c>
      <c r="BL200" s="29">
        <v>0</v>
      </c>
      <c r="BM200" s="29">
        <v>0</v>
      </c>
      <c r="BN200" s="29">
        <v>19.559999999999999</v>
      </c>
      <c r="BO200" s="29">
        <v>11353.55</v>
      </c>
      <c r="BP200" s="29">
        <v>0</v>
      </c>
      <c r="BQ200" s="29">
        <v>11353.55</v>
      </c>
      <c r="BR200" s="29">
        <v>11353.55</v>
      </c>
      <c r="BS200" s="29">
        <v>0</v>
      </c>
      <c r="BT200" s="29">
        <v>0</v>
      </c>
      <c r="BU200" s="29">
        <v>148.69</v>
      </c>
      <c r="BV200" s="29">
        <v>57.01</v>
      </c>
      <c r="BW200" s="29">
        <v>0</v>
      </c>
      <c r="BX200" s="29">
        <v>617</v>
      </c>
      <c r="BY200" s="29">
        <v>1673.789999999997</v>
      </c>
      <c r="BZ200" s="29">
        <v>1864.5399999999979</v>
      </c>
      <c r="CA200" s="157">
        <v>223.12999999999911</v>
      </c>
      <c r="CB200" s="157">
        <v>3315.1999999999953</v>
      </c>
      <c r="CC200" s="29">
        <v>0</v>
      </c>
      <c r="CD200" s="29">
        <v>3315.1999999999953</v>
      </c>
      <c r="CE200" s="29">
        <v>4781</v>
      </c>
      <c r="CF200" s="29">
        <v>0</v>
      </c>
      <c r="CG200" s="29">
        <v>103394</v>
      </c>
      <c r="CH200" s="29">
        <v>103394</v>
      </c>
      <c r="CI200" s="29">
        <v>397.19999999999959</v>
      </c>
      <c r="CJ200" s="25">
        <v>0</v>
      </c>
      <c r="CK200" s="25">
        <v>0</v>
      </c>
      <c r="CL200" s="29">
        <v>861.22999999999911</v>
      </c>
      <c r="CM200" s="25">
        <v>0</v>
      </c>
      <c r="CN200" s="29">
        <v>2279.8999999999955</v>
      </c>
      <c r="CO200" s="25">
        <v>0</v>
      </c>
      <c r="CP200" s="25">
        <v>397.19999999999959</v>
      </c>
      <c r="CQ200" s="25">
        <v>0</v>
      </c>
      <c r="CR200" s="25">
        <v>0</v>
      </c>
      <c r="CS200" s="25">
        <v>25218</v>
      </c>
      <c r="CT200" s="25">
        <v>0</v>
      </c>
      <c r="CU200" s="25">
        <v>60827</v>
      </c>
      <c r="CV200" s="25">
        <v>0</v>
      </c>
      <c r="CW200" s="25">
        <v>22130</v>
      </c>
      <c r="CX200" s="33">
        <v>0</v>
      </c>
      <c r="CY200" s="33">
        <v>0</v>
      </c>
      <c r="CZ200" s="33">
        <v>0</v>
      </c>
      <c r="DA200" s="33">
        <v>0</v>
      </c>
      <c r="DB200" s="161">
        <v>25218</v>
      </c>
      <c r="DC200" s="33">
        <v>60827</v>
      </c>
      <c r="DD200" s="33">
        <v>0</v>
      </c>
      <c r="DE200" s="33">
        <v>22130</v>
      </c>
      <c r="DF200" s="154">
        <v>0</v>
      </c>
      <c r="DG200" s="154">
        <v>0</v>
      </c>
      <c r="DH200" s="154">
        <v>0</v>
      </c>
      <c r="DI200" s="154">
        <v>0</v>
      </c>
      <c r="DJ200" s="154">
        <v>861.22999999999911</v>
      </c>
      <c r="DK200" s="154">
        <v>2279.8999999999955</v>
      </c>
      <c r="DL200" s="154">
        <v>0</v>
      </c>
      <c r="DM200" s="154">
        <v>397.19999999999959</v>
      </c>
      <c r="DN200" s="25">
        <v>0</v>
      </c>
      <c r="DO200" s="25">
        <v>517552</v>
      </c>
      <c r="DP200" s="25">
        <v>861.22999999999911</v>
      </c>
      <c r="DQ200" s="25">
        <v>25218</v>
      </c>
      <c r="DR200" s="25">
        <v>0</v>
      </c>
      <c r="DS200" s="25">
        <v>0</v>
      </c>
      <c r="ED200" s="156">
        <v>43968</v>
      </c>
      <c r="EE200" s="25">
        <v>861.22999999999911</v>
      </c>
      <c r="EF200" s="25">
        <v>2279.8999999999955</v>
      </c>
      <c r="EG200" s="25">
        <v>0</v>
      </c>
      <c r="EH200" s="25">
        <v>397.19999999999959</v>
      </c>
    </row>
    <row r="201" spans="1:138" x14ac:dyDescent="0.25">
      <c r="A201" s="25" t="s">
        <v>67</v>
      </c>
      <c r="B201" s="25" t="s">
        <v>63</v>
      </c>
      <c r="C201" s="156">
        <v>43969</v>
      </c>
      <c r="D201" s="156">
        <v>43969</v>
      </c>
      <c r="E201" s="25" t="s">
        <v>126</v>
      </c>
      <c r="F201" s="25" t="s">
        <v>127</v>
      </c>
      <c r="G201" s="29">
        <v>16972.799999999985</v>
      </c>
      <c r="H201" s="29">
        <v>1722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5753</v>
      </c>
      <c r="O201" s="29">
        <v>1024218</v>
      </c>
      <c r="P201" s="29">
        <v>0</v>
      </c>
      <c r="Q201" s="29">
        <v>1024218</v>
      </c>
      <c r="R201" s="29">
        <v>1024218</v>
      </c>
      <c r="S201" s="29">
        <v>0</v>
      </c>
      <c r="T201" s="29">
        <v>0</v>
      </c>
      <c r="U201" s="29">
        <v>1526</v>
      </c>
      <c r="V201" s="29">
        <v>1129</v>
      </c>
      <c r="W201" s="29">
        <v>0</v>
      </c>
      <c r="X201" s="29">
        <v>268178</v>
      </c>
      <c r="Y201" s="29">
        <v>50148</v>
      </c>
      <c r="Z201" s="29">
        <v>238762</v>
      </c>
      <c r="AA201" s="29">
        <v>151320</v>
      </c>
      <c r="AB201" s="29">
        <v>14961</v>
      </c>
      <c r="AC201" s="29">
        <v>0.13331065189999999</v>
      </c>
      <c r="AD201" s="29">
        <v>1.1200000000000002E-2</v>
      </c>
      <c r="AE201" s="29">
        <v>90.538335750000002</v>
      </c>
      <c r="AF201" s="29">
        <v>18873</v>
      </c>
      <c r="AG201" s="29">
        <v>74</v>
      </c>
      <c r="AH201" s="29">
        <v>0</v>
      </c>
      <c r="AI201" s="29">
        <v>13.856999999999999</v>
      </c>
      <c r="AJ201" s="29">
        <v>16.713999999999999</v>
      </c>
      <c r="AK201" s="29">
        <v>0</v>
      </c>
      <c r="AL201" s="29">
        <v>0</v>
      </c>
      <c r="AM201" s="29">
        <v>406</v>
      </c>
      <c r="AN201" s="29">
        <v>87</v>
      </c>
      <c r="AO201" s="29">
        <v>49</v>
      </c>
      <c r="AP201" s="29">
        <v>56</v>
      </c>
      <c r="AQ201" s="29">
        <v>730</v>
      </c>
      <c r="AR201" s="29">
        <v>142</v>
      </c>
      <c r="AS201" s="29">
        <v>304</v>
      </c>
      <c r="AT201" s="29">
        <v>65851</v>
      </c>
      <c r="AU201" s="29">
        <v>72738</v>
      </c>
      <c r="AV201" s="29">
        <v>24597</v>
      </c>
      <c r="AW201" s="29">
        <v>35869</v>
      </c>
      <c r="AX201" s="29">
        <v>78123</v>
      </c>
      <c r="AY201" s="29">
        <v>0</v>
      </c>
      <c r="AZ201" s="29">
        <v>0</v>
      </c>
      <c r="BA201" s="29">
        <v>0</v>
      </c>
      <c r="BB201" s="29">
        <v>0</v>
      </c>
      <c r="BC201" s="29">
        <v>0</v>
      </c>
      <c r="BD201" s="29">
        <v>0</v>
      </c>
      <c r="BE201" s="29">
        <v>0</v>
      </c>
      <c r="BF201" s="29">
        <v>0</v>
      </c>
      <c r="BG201" s="29">
        <v>0</v>
      </c>
      <c r="BH201" s="29">
        <v>0</v>
      </c>
      <c r="BI201" s="29">
        <v>0</v>
      </c>
      <c r="BJ201" s="29">
        <v>0</v>
      </c>
      <c r="BK201" s="29">
        <v>0</v>
      </c>
      <c r="BL201" s="29">
        <v>0</v>
      </c>
      <c r="BM201" s="29">
        <v>0</v>
      </c>
      <c r="BN201" s="29">
        <v>18.72</v>
      </c>
      <c r="BO201" s="29">
        <v>11260.29</v>
      </c>
      <c r="BP201" s="29">
        <v>0</v>
      </c>
      <c r="BQ201" s="29">
        <v>11260.29</v>
      </c>
      <c r="BR201" s="29">
        <v>11260.29</v>
      </c>
      <c r="BS201" s="29">
        <v>0</v>
      </c>
      <c r="BT201" s="29">
        <v>0</v>
      </c>
      <c r="BU201" s="29">
        <v>225.66</v>
      </c>
      <c r="BV201" s="29">
        <v>47.43</v>
      </c>
      <c r="BW201" s="29">
        <v>0</v>
      </c>
      <c r="BX201" s="29">
        <v>385.6</v>
      </c>
      <c r="BY201" s="29">
        <v>1748.3099999999972</v>
      </c>
      <c r="BZ201" s="29">
        <v>1858.2399999999975</v>
      </c>
      <c r="CA201" s="157">
        <v>229.28999999999868</v>
      </c>
      <c r="CB201" s="157">
        <v>3377.2599999999943</v>
      </c>
      <c r="CC201" s="29">
        <v>0</v>
      </c>
      <c r="CD201" s="29">
        <v>3377.2599999999943</v>
      </c>
      <c r="CE201" s="29">
        <v>6155</v>
      </c>
      <c r="CF201" s="29">
        <v>0</v>
      </c>
      <c r="CG201" s="29">
        <v>132434</v>
      </c>
      <c r="CH201" s="29">
        <v>132434</v>
      </c>
      <c r="CI201" s="29">
        <v>393.4899999999995</v>
      </c>
      <c r="CJ201" s="25">
        <v>0</v>
      </c>
      <c r="CK201" s="25">
        <v>0</v>
      </c>
      <c r="CL201" s="29">
        <v>931.86999999999898</v>
      </c>
      <c r="CM201" s="25">
        <v>0</v>
      </c>
      <c r="CN201" s="29">
        <v>2281.1899999999951</v>
      </c>
      <c r="CO201" s="25">
        <v>0</v>
      </c>
      <c r="CP201" s="25">
        <v>393.4899999999995</v>
      </c>
      <c r="CQ201" s="25">
        <v>0</v>
      </c>
      <c r="CR201" s="25">
        <v>0</v>
      </c>
      <c r="CS201" s="25">
        <v>35869</v>
      </c>
      <c r="CT201" s="25">
        <v>0</v>
      </c>
      <c r="CU201" s="25">
        <v>78123</v>
      </c>
      <c r="CV201" s="25">
        <v>0</v>
      </c>
      <c r="CW201" s="25">
        <v>24597</v>
      </c>
      <c r="CX201" s="33">
        <v>0</v>
      </c>
      <c r="CY201" s="33">
        <v>0</v>
      </c>
      <c r="CZ201" s="33">
        <v>0</v>
      </c>
      <c r="DA201" s="33">
        <v>0</v>
      </c>
      <c r="DB201" s="161">
        <v>35869</v>
      </c>
      <c r="DC201" s="33">
        <v>78123</v>
      </c>
      <c r="DD201" s="33">
        <v>0</v>
      </c>
      <c r="DE201" s="33">
        <v>24597</v>
      </c>
      <c r="DF201" s="154">
        <v>0</v>
      </c>
      <c r="DG201" s="154">
        <v>0</v>
      </c>
      <c r="DH201" s="154">
        <v>0</v>
      </c>
      <c r="DI201" s="154">
        <v>0</v>
      </c>
      <c r="DJ201" s="154">
        <v>931.86999999999898</v>
      </c>
      <c r="DK201" s="154">
        <v>2281.1899999999951</v>
      </c>
      <c r="DL201" s="154">
        <v>0</v>
      </c>
      <c r="DM201" s="154">
        <v>393.4899999999995</v>
      </c>
      <c r="DN201" s="25">
        <v>0</v>
      </c>
      <c r="DO201" s="25">
        <v>455191</v>
      </c>
      <c r="DP201" s="25">
        <v>931.86999999999898</v>
      </c>
      <c r="DQ201" s="25">
        <v>35869</v>
      </c>
      <c r="DR201" s="25">
        <v>0</v>
      </c>
      <c r="DS201" s="25">
        <v>0</v>
      </c>
      <c r="ED201" s="156">
        <v>43969</v>
      </c>
      <c r="EE201" s="25">
        <v>931.86999999999898</v>
      </c>
      <c r="EF201" s="25">
        <v>2281.1899999999951</v>
      </c>
      <c r="EG201" s="25">
        <v>0</v>
      </c>
      <c r="EH201" s="25">
        <v>393.4899999999995</v>
      </c>
    </row>
    <row r="202" spans="1:138" x14ac:dyDescent="0.25">
      <c r="A202" s="25" t="s">
        <v>67</v>
      </c>
      <c r="B202" s="25" t="s">
        <v>63</v>
      </c>
      <c r="C202" s="156">
        <v>43970</v>
      </c>
      <c r="D202" s="156">
        <v>43970</v>
      </c>
      <c r="E202" s="25" t="s">
        <v>126</v>
      </c>
      <c r="F202" s="25" t="s">
        <v>127</v>
      </c>
      <c r="G202" s="29">
        <v>22689.940000000021</v>
      </c>
      <c r="H202" s="29">
        <v>1610</v>
      </c>
      <c r="I202" s="29">
        <v>0</v>
      </c>
      <c r="J202" s="29">
        <v>0</v>
      </c>
      <c r="K202" s="29">
        <v>0</v>
      </c>
      <c r="L202" s="29">
        <v>0</v>
      </c>
      <c r="M202" s="29">
        <v>0</v>
      </c>
      <c r="N202" s="29">
        <v>10717</v>
      </c>
      <c r="O202" s="29">
        <v>536296</v>
      </c>
      <c r="P202" s="29">
        <v>0</v>
      </c>
      <c r="Q202" s="29">
        <v>536296</v>
      </c>
      <c r="R202" s="29">
        <v>536296</v>
      </c>
      <c r="S202" s="29">
        <v>0</v>
      </c>
      <c r="T202" s="29">
        <v>0</v>
      </c>
      <c r="U202" s="29">
        <v>1070</v>
      </c>
      <c r="V202" s="29">
        <v>1716</v>
      </c>
      <c r="W202" s="29">
        <v>0</v>
      </c>
      <c r="X202" s="29">
        <v>67682</v>
      </c>
      <c r="Y202" s="29">
        <v>52140</v>
      </c>
      <c r="Z202" s="29">
        <v>211446</v>
      </c>
      <c r="AA202" s="29">
        <v>138147</v>
      </c>
      <c r="AB202" s="29">
        <v>13335</v>
      </c>
      <c r="AC202" s="29">
        <v>0.13331065189999999</v>
      </c>
      <c r="AD202" s="29">
        <v>1.1200000000000002E-2</v>
      </c>
      <c r="AE202" s="29">
        <v>90.538335750000002</v>
      </c>
      <c r="AF202" s="29">
        <v>21841</v>
      </c>
      <c r="AG202" s="29">
        <v>74</v>
      </c>
      <c r="AH202" s="29">
        <v>0</v>
      </c>
      <c r="AI202" s="29">
        <v>13.714</v>
      </c>
      <c r="AJ202" s="29">
        <v>17.428999999999998</v>
      </c>
      <c r="AK202" s="29">
        <v>0</v>
      </c>
      <c r="AL202" s="29">
        <v>0</v>
      </c>
      <c r="AM202" s="29">
        <v>468</v>
      </c>
      <c r="AN202" s="29">
        <v>101</v>
      </c>
      <c r="AO202" s="29">
        <v>49</v>
      </c>
      <c r="AP202" s="29">
        <v>60</v>
      </c>
      <c r="AQ202" s="29">
        <v>622</v>
      </c>
      <c r="AR202" s="29">
        <v>132</v>
      </c>
      <c r="AS202" s="29">
        <v>347</v>
      </c>
      <c r="AT202" s="29">
        <v>63264</v>
      </c>
      <c r="AU202" s="29">
        <v>72606</v>
      </c>
      <c r="AV202" s="29">
        <v>26570</v>
      </c>
      <c r="AW202" s="29">
        <v>39173</v>
      </c>
      <c r="AX202" s="29">
        <v>70127</v>
      </c>
      <c r="AY202" s="29">
        <v>0</v>
      </c>
      <c r="AZ202" s="29">
        <v>0</v>
      </c>
      <c r="BA202" s="29">
        <v>0</v>
      </c>
      <c r="BB202" s="29">
        <v>0</v>
      </c>
      <c r="BC202" s="29">
        <v>0</v>
      </c>
      <c r="BD202" s="29">
        <v>0</v>
      </c>
      <c r="BE202" s="29">
        <v>0</v>
      </c>
      <c r="BF202" s="29">
        <v>0</v>
      </c>
      <c r="BG202" s="29">
        <v>0</v>
      </c>
      <c r="BH202" s="29">
        <v>0</v>
      </c>
      <c r="BI202" s="29">
        <v>0</v>
      </c>
      <c r="BJ202" s="29">
        <v>0</v>
      </c>
      <c r="BK202" s="29">
        <v>0</v>
      </c>
      <c r="BL202" s="29">
        <v>0</v>
      </c>
      <c r="BM202" s="29">
        <v>0</v>
      </c>
      <c r="BN202" s="29">
        <v>24.75</v>
      </c>
      <c r="BO202" s="29">
        <v>7345.99</v>
      </c>
      <c r="BP202" s="29">
        <v>0</v>
      </c>
      <c r="BQ202" s="29">
        <v>7345.99</v>
      </c>
      <c r="BR202" s="29">
        <v>7345.99</v>
      </c>
      <c r="BS202" s="29">
        <v>0</v>
      </c>
      <c r="BT202" s="29">
        <v>0</v>
      </c>
      <c r="BU202" s="29">
        <v>106.95</v>
      </c>
      <c r="BV202" s="29">
        <v>32.33</v>
      </c>
      <c r="BW202" s="29">
        <v>0</v>
      </c>
      <c r="BX202" s="29">
        <v>869.8</v>
      </c>
      <c r="BY202" s="29">
        <v>1706.8199999999977</v>
      </c>
      <c r="BZ202" s="29">
        <v>1800.2499999999973</v>
      </c>
      <c r="CA202" s="157">
        <v>230.78999999999905</v>
      </c>
      <c r="CB202" s="157">
        <v>3276.2799999999966</v>
      </c>
      <c r="CC202" s="29">
        <v>0</v>
      </c>
      <c r="CD202" s="29">
        <v>3276.2799999999966</v>
      </c>
      <c r="CE202" s="29">
        <v>6796</v>
      </c>
      <c r="CF202" s="29">
        <v>0</v>
      </c>
      <c r="CG202" s="29">
        <v>129074</v>
      </c>
      <c r="CH202" s="29">
        <v>129074</v>
      </c>
      <c r="CI202" s="29">
        <v>400.42999999999978</v>
      </c>
      <c r="CJ202" s="25">
        <v>0</v>
      </c>
      <c r="CK202" s="25">
        <v>0</v>
      </c>
      <c r="CL202" s="29">
        <v>1086.6299999999983</v>
      </c>
      <c r="CM202" s="25">
        <v>0</v>
      </c>
      <c r="CN202" s="29">
        <v>2020.0099999999966</v>
      </c>
      <c r="CO202" s="25">
        <v>0</v>
      </c>
      <c r="CP202" s="25">
        <v>400.42999999999978</v>
      </c>
      <c r="CQ202" s="25">
        <v>0</v>
      </c>
      <c r="CR202" s="25">
        <v>0</v>
      </c>
      <c r="CS202" s="25">
        <v>39173</v>
      </c>
      <c r="CT202" s="25">
        <v>0</v>
      </c>
      <c r="CU202" s="25">
        <v>70127</v>
      </c>
      <c r="CV202" s="25">
        <v>0</v>
      </c>
      <c r="CW202" s="25">
        <v>26570</v>
      </c>
      <c r="CX202" s="33">
        <v>0</v>
      </c>
      <c r="CY202" s="33">
        <v>0</v>
      </c>
      <c r="CZ202" s="33">
        <v>0</v>
      </c>
      <c r="DA202" s="33">
        <v>0</v>
      </c>
      <c r="DB202" s="161">
        <v>39173</v>
      </c>
      <c r="DC202" s="33">
        <v>70127</v>
      </c>
      <c r="DD202" s="33">
        <v>0</v>
      </c>
      <c r="DE202" s="33">
        <v>26570</v>
      </c>
      <c r="DF202" s="154">
        <v>0</v>
      </c>
      <c r="DG202" s="154">
        <v>0</v>
      </c>
      <c r="DH202" s="154">
        <v>0</v>
      </c>
      <c r="DI202" s="154">
        <v>0</v>
      </c>
      <c r="DJ202" s="154">
        <v>1086.6299999999983</v>
      </c>
      <c r="DK202" s="154">
        <v>2020.0099999999966</v>
      </c>
      <c r="DL202" s="154">
        <v>0</v>
      </c>
      <c r="DM202" s="154">
        <v>400.42999999999978</v>
      </c>
      <c r="DN202" s="25">
        <v>0</v>
      </c>
      <c r="DO202" s="25">
        <v>415068</v>
      </c>
      <c r="DP202" s="25">
        <v>1086.6299999999983</v>
      </c>
      <c r="DQ202" s="25">
        <v>39173</v>
      </c>
      <c r="DR202" s="25">
        <v>0</v>
      </c>
      <c r="DS202" s="25">
        <v>0</v>
      </c>
      <c r="ED202" s="156">
        <v>43970</v>
      </c>
      <c r="EE202" s="25">
        <v>1086.6299999999983</v>
      </c>
      <c r="EF202" s="25">
        <v>2020.0099999999966</v>
      </c>
      <c r="EG202" s="25">
        <v>0</v>
      </c>
      <c r="EH202" s="25">
        <v>400.42999999999978</v>
      </c>
    </row>
    <row r="203" spans="1:138" x14ac:dyDescent="0.25">
      <c r="A203" s="25" t="s">
        <v>67</v>
      </c>
      <c r="B203" s="25" t="s">
        <v>63</v>
      </c>
      <c r="C203" s="156">
        <v>43971</v>
      </c>
      <c r="D203" s="156">
        <v>43971</v>
      </c>
      <c r="E203" s="25" t="s">
        <v>126</v>
      </c>
      <c r="F203" s="25" t="s">
        <v>127</v>
      </c>
      <c r="G203" s="29">
        <v>20293.120000000014</v>
      </c>
      <c r="H203" s="29">
        <v>1525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20464</v>
      </c>
      <c r="O203" s="29">
        <v>676920</v>
      </c>
      <c r="P203" s="29">
        <v>0</v>
      </c>
      <c r="Q203" s="29">
        <v>676920</v>
      </c>
      <c r="R203" s="29">
        <v>676920</v>
      </c>
      <c r="S203" s="29">
        <v>0</v>
      </c>
      <c r="T203" s="29">
        <v>0</v>
      </c>
      <c r="U203" s="29">
        <v>816</v>
      </c>
      <c r="V203" s="29">
        <v>1613</v>
      </c>
      <c r="W203" s="29">
        <v>0</v>
      </c>
      <c r="X203" s="29">
        <v>213628</v>
      </c>
      <c r="Y203" s="29">
        <v>49378</v>
      </c>
      <c r="Z203" s="29">
        <v>306604</v>
      </c>
      <c r="AA203" s="29">
        <v>149937</v>
      </c>
      <c r="AB203" s="29">
        <v>9263</v>
      </c>
      <c r="AC203" s="29">
        <v>0.13331065189999999</v>
      </c>
      <c r="AD203" s="29">
        <v>1.1200000000000002E-2</v>
      </c>
      <c r="AE203" s="29">
        <v>90.538335750000002</v>
      </c>
      <c r="AF203" s="29">
        <v>19970</v>
      </c>
      <c r="AG203" s="29">
        <v>74</v>
      </c>
      <c r="AH203" s="29">
        <v>0</v>
      </c>
      <c r="AI203" s="29">
        <v>13.571</v>
      </c>
      <c r="AJ203" s="29">
        <v>18.143000000000001</v>
      </c>
      <c r="AK203" s="29">
        <v>0</v>
      </c>
      <c r="AL203" s="29">
        <v>0</v>
      </c>
      <c r="AM203" s="29">
        <v>0</v>
      </c>
      <c r="AN203" s="29">
        <v>0</v>
      </c>
      <c r="AO203" s="29">
        <v>50</v>
      </c>
      <c r="AP203" s="29">
        <v>55</v>
      </c>
      <c r="AQ203" s="29">
        <v>571</v>
      </c>
      <c r="AR203" s="29">
        <v>115</v>
      </c>
      <c r="AS203" s="29">
        <v>259</v>
      </c>
      <c r="AT203" s="29">
        <v>55050</v>
      </c>
      <c r="AU203" s="29">
        <v>53213</v>
      </c>
      <c r="AV203" s="29">
        <v>21212</v>
      </c>
      <c r="AW203" s="29">
        <v>35643</v>
      </c>
      <c r="AX203" s="29">
        <v>51408</v>
      </c>
      <c r="AY203" s="29">
        <v>0</v>
      </c>
      <c r="AZ203" s="29">
        <v>0</v>
      </c>
      <c r="BA203" s="29">
        <v>0</v>
      </c>
      <c r="BB203" s="29">
        <v>0</v>
      </c>
      <c r="BC203" s="29">
        <v>0</v>
      </c>
      <c r="BD203" s="29">
        <v>0</v>
      </c>
      <c r="BE203" s="2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>
        <v>0</v>
      </c>
      <c r="BN203" s="29">
        <v>40.659999999999997</v>
      </c>
      <c r="BO203" s="29">
        <v>7011.81</v>
      </c>
      <c r="BP203" s="29">
        <v>0</v>
      </c>
      <c r="BQ203" s="29">
        <v>7011.81</v>
      </c>
      <c r="BR203" s="29">
        <v>7011.81</v>
      </c>
      <c r="BS203" s="29">
        <v>0</v>
      </c>
      <c r="BT203" s="29">
        <v>0</v>
      </c>
      <c r="BU203" s="29">
        <v>62.63</v>
      </c>
      <c r="BV203" s="29">
        <v>25.8</v>
      </c>
      <c r="BW203" s="29">
        <v>0</v>
      </c>
      <c r="BX203" s="29">
        <v>430.5</v>
      </c>
      <c r="BY203" s="29">
        <v>1479.3099999999984</v>
      </c>
      <c r="BZ203" s="29">
        <v>1551.4646946815485</v>
      </c>
      <c r="CA203" s="157">
        <v>64.87999999999974</v>
      </c>
      <c r="CB203" s="157">
        <v>2965.8946946815472</v>
      </c>
      <c r="CC203" s="29">
        <v>0</v>
      </c>
      <c r="CD203" s="29">
        <v>2965.8946946815472</v>
      </c>
      <c r="CE203" s="29">
        <v>2207</v>
      </c>
      <c r="CF203" s="29">
        <v>0</v>
      </c>
      <c r="CG203" s="29">
        <v>106056</v>
      </c>
      <c r="CH203" s="29">
        <v>106056</v>
      </c>
      <c r="CI203" s="29">
        <v>386.16999999999956</v>
      </c>
      <c r="CJ203" s="25">
        <v>0</v>
      </c>
      <c r="CK203" s="25">
        <v>0</v>
      </c>
      <c r="CL203" s="29">
        <v>1099.1199999999994</v>
      </c>
      <c r="CM203" s="25">
        <v>0</v>
      </c>
      <c r="CN203" s="29">
        <v>1545.4846946815478</v>
      </c>
      <c r="CO203" s="25">
        <v>0</v>
      </c>
      <c r="CP203" s="25">
        <v>386.16999999999956</v>
      </c>
      <c r="CQ203" s="25">
        <v>0</v>
      </c>
      <c r="CR203" s="25">
        <v>0</v>
      </c>
      <c r="CS203" s="25">
        <v>35643</v>
      </c>
      <c r="CT203" s="25">
        <v>0</v>
      </c>
      <c r="CU203" s="25">
        <v>51408</v>
      </c>
      <c r="CV203" s="25">
        <v>0</v>
      </c>
      <c r="CW203" s="25">
        <v>21212</v>
      </c>
      <c r="CX203" s="33">
        <v>0</v>
      </c>
      <c r="CY203" s="33">
        <v>0</v>
      </c>
      <c r="CZ203" s="33">
        <v>0</v>
      </c>
      <c r="DA203" s="33">
        <v>0</v>
      </c>
      <c r="DB203" s="161">
        <v>35643</v>
      </c>
      <c r="DC203" s="33">
        <v>51408</v>
      </c>
      <c r="DD203" s="33">
        <v>0</v>
      </c>
      <c r="DE203" s="33">
        <v>21212</v>
      </c>
      <c r="DF203" s="154">
        <v>0</v>
      </c>
      <c r="DG203" s="154">
        <v>0</v>
      </c>
      <c r="DH203" s="154">
        <v>0</v>
      </c>
      <c r="DI203" s="154">
        <v>0</v>
      </c>
      <c r="DJ203" s="154">
        <v>1099.1199999999994</v>
      </c>
      <c r="DK203" s="154">
        <v>1545.4846946815478</v>
      </c>
      <c r="DL203" s="154">
        <v>0</v>
      </c>
      <c r="DM203" s="154">
        <v>386.16999999999956</v>
      </c>
      <c r="DN203" s="25">
        <v>0</v>
      </c>
      <c r="DO203" s="25">
        <v>515182</v>
      </c>
      <c r="DP203" s="25">
        <v>1099.1199999999994</v>
      </c>
      <c r="DQ203" s="25">
        <v>35643</v>
      </c>
      <c r="DR203" s="25">
        <v>0</v>
      </c>
      <c r="DS203" s="25">
        <v>0</v>
      </c>
      <c r="ED203" s="156">
        <v>43971</v>
      </c>
      <c r="EE203" s="25">
        <v>1099.1199999999994</v>
      </c>
      <c r="EF203" s="25">
        <v>1545.4846946815478</v>
      </c>
      <c r="EG203" s="25">
        <v>0</v>
      </c>
      <c r="EH203" s="25">
        <v>386.16999999999956</v>
      </c>
    </row>
    <row r="204" spans="1:138" x14ac:dyDescent="0.25">
      <c r="A204" s="25" t="s">
        <v>67</v>
      </c>
      <c r="B204" s="25" t="s">
        <v>63</v>
      </c>
      <c r="C204" s="156">
        <v>43972</v>
      </c>
      <c r="D204" s="156">
        <v>43972</v>
      </c>
      <c r="E204" s="25" t="s">
        <v>126</v>
      </c>
      <c r="F204" s="25" t="s">
        <v>127</v>
      </c>
      <c r="G204" s="29">
        <v>21950.720000000012</v>
      </c>
      <c r="H204" s="29">
        <v>1575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5478</v>
      </c>
      <c r="O204" s="29">
        <v>789956</v>
      </c>
      <c r="P204" s="29">
        <v>0</v>
      </c>
      <c r="Q204" s="29">
        <v>789956</v>
      </c>
      <c r="R204" s="29">
        <v>789956</v>
      </c>
      <c r="S204" s="29">
        <v>0</v>
      </c>
      <c r="T204" s="29">
        <v>0</v>
      </c>
      <c r="U204" s="29">
        <v>743</v>
      </c>
      <c r="V204" s="29">
        <v>1314</v>
      </c>
      <c r="W204" s="29">
        <v>0</v>
      </c>
      <c r="X204" s="29">
        <v>118769</v>
      </c>
      <c r="Y204" s="29">
        <v>65809</v>
      </c>
      <c r="Z204" s="29">
        <v>332648</v>
      </c>
      <c r="AA204" s="29">
        <v>156929</v>
      </c>
      <c r="AB204" s="29">
        <v>8164</v>
      </c>
      <c r="AC204" s="29">
        <v>0.13331065189999999</v>
      </c>
      <c r="AD204" s="29">
        <v>1.1200000000000002E-2</v>
      </c>
      <c r="AE204" s="29">
        <v>90.538335750000002</v>
      </c>
      <c r="AF204" s="29">
        <v>23285</v>
      </c>
      <c r="AG204" s="29">
        <v>74</v>
      </c>
      <c r="AH204" s="29">
        <v>0</v>
      </c>
      <c r="AI204" s="29">
        <v>13.286</v>
      </c>
      <c r="AJ204" s="29">
        <v>20.143000000000001</v>
      </c>
      <c r="AK204" s="29">
        <v>1</v>
      </c>
      <c r="AL204" s="29">
        <v>0</v>
      </c>
      <c r="AM204" s="29">
        <v>438</v>
      </c>
      <c r="AN204" s="29">
        <v>104</v>
      </c>
      <c r="AO204" s="29">
        <v>51</v>
      </c>
      <c r="AP204" s="29">
        <v>47</v>
      </c>
      <c r="AQ204" s="29">
        <v>685</v>
      </c>
      <c r="AR204" s="29">
        <v>139</v>
      </c>
      <c r="AS204" s="29">
        <v>224</v>
      </c>
      <c r="AT204" s="29">
        <v>53333</v>
      </c>
      <c r="AU204" s="29">
        <v>47476</v>
      </c>
      <c r="AV204" s="29">
        <v>23095</v>
      </c>
      <c r="AW204" s="29">
        <v>24653</v>
      </c>
      <c r="AX204" s="29">
        <v>53061</v>
      </c>
      <c r="AY204" s="29">
        <v>0</v>
      </c>
      <c r="AZ204" s="29">
        <v>0</v>
      </c>
      <c r="BA204" s="29">
        <v>0</v>
      </c>
      <c r="BB204" s="29">
        <v>0</v>
      </c>
      <c r="BC204" s="29">
        <v>0</v>
      </c>
      <c r="BD204" s="29">
        <v>0</v>
      </c>
      <c r="BE204" s="29">
        <v>0</v>
      </c>
      <c r="BF204" s="29">
        <v>0</v>
      </c>
      <c r="BG204" s="29">
        <v>0</v>
      </c>
      <c r="BH204" s="29">
        <v>0</v>
      </c>
      <c r="BI204" s="29">
        <v>0</v>
      </c>
      <c r="BJ204" s="29">
        <v>0</v>
      </c>
      <c r="BK204" s="29">
        <v>0</v>
      </c>
      <c r="BL204" s="29">
        <v>0</v>
      </c>
      <c r="BM204" s="29">
        <v>0</v>
      </c>
      <c r="BN204" s="29">
        <v>20.65</v>
      </c>
      <c r="BO204" s="29">
        <v>6271.08</v>
      </c>
      <c r="BP204" s="29">
        <v>0</v>
      </c>
      <c r="BQ204" s="29">
        <v>6271.08</v>
      </c>
      <c r="BR204" s="29">
        <v>6271.08</v>
      </c>
      <c r="BS204" s="29">
        <v>0</v>
      </c>
      <c r="BT204" s="29">
        <v>0</v>
      </c>
      <c r="BU204" s="29">
        <v>82.55</v>
      </c>
      <c r="BV204" s="29">
        <v>39.22</v>
      </c>
      <c r="BW204" s="29">
        <v>0</v>
      </c>
      <c r="BX204" s="29">
        <v>584.29999999999995</v>
      </c>
      <c r="BY204" s="29">
        <v>1506.1899999999982</v>
      </c>
      <c r="BZ204" s="29">
        <v>1564.4899999999986</v>
      </c>
      <c r="CA204" s="157">
        <v>91.469999999999644</v>
      </c>
      <c r="CB204" s="157">
        <v>2979.2099999999982</v>
      </c>
      <c r="CC204" s="29">
        <v>0</v>
      </c>
      <c r="CD204" s="29">
        <v>2979.2099999999982</v>
      </c>
      <c r="CE204" s="29">
        <v>2694</v>
      </c>
      <c r="CF204" s="29">
        <v>0</v>
      </c>
      <c r="CG204" s="29">
        <v>98115</v>
      </c>
      <c r="CH204" s="29">
        <v>98115</v>
      </c>
      <c r="CI204" s="29">
        <v>408.51999999999953</v>
      </c>
      <c r="CJ204" s="25">
        <v>0</v>
      </c>
      <c r="CK204" s="25">
        <v>0</v>
      </c>
      <c r="CL204" s="29">
        <v>993.5599999999996</v>
      </c>
      <c r="CM204" s="25">
        <v>0</v>
      </c>
      <c r="CN204" s="29">
        <v>1668.5999999999981</v>
      </c>
      <c r="CO204" s="25">
        <v>0</v>
      </c>
      <c r="CP204" s="25">
        <v>408.51999999999953</v>
      </c>
      <c r="CQ204" s="25">
        <v>0</v>
      </c>
      <c r="CR204" s="25">
        <v>0</v>
      </c>
      <c r="CS204" s="25">
        <v>24653</v>
      </c>
      <c r="CT204" s="25">
        <v>0</v>
      </c>
      <c r="CU204" s="25">
        <v>53061</v>
      </c>
      <c r="CV204" s="25">
        <v>0</v>
      </c>
      <c r="CW204" s="25">
        <v>23095</v>
      </c>
      <c r="CX204" s="33">
        <v>0</v>
      </c>
      <c r="CY204" s="33">
        <v>0</v>
      </c>
      <c r="CZ204" s="33">
        <v>0</v>
      </c>
      <c r="DA204" s="33">
        <v>0</v>
      </c>
      <c r="DB204" s="161">
        <v>24653</v>
      </c>
      <c r="DC204" s="33">
        <v>53061</v>
      </c>
      <c r="DD204" s="33">
        <v>0</v>
      </c>
      <c r="DE204" s="33">
        <v>23095</v>
      </c>
      <c r="DF204" s="154">
        <v>0</v>
      </c>
      <c r="DG204" s="154">
        <v>0</v>
      </c>
      <c r="DH204" s="154">
        <v>0</v>
      </c>
      <c r="DI204" s="154">
        <v>0</v>
      </c>
      <c r="DJ204" s="154">
        <v>993.5599999999996</v>
      </c>
      <c r="DK204" s="154">
        <v>1668.5999999999981</v>
      </c>
      <c r="DL204" s="154">
        <v>0</v>
      </c>
      <c r="DM204" s="154">
        <v>408.51999999999953</v>
      </c>
      <c r="DN204" s="25">
        <v>0</v>
      </c>
      <c r="DO204" s="25">
        <v>563550</v>
      </c>
      <c r="DP204" s="25">
        <v>993.5599999999996</v>
      </c>
      <c r="DQ204" s="25">
        <v>24653</v>
      </c>
      <c r="DR204" s="25">
        <v>0</v>
      </c>
      <c r="DS204" s="25">
        <v>0</v>
      </c>
      <c r="ED204" s="156">
        <v>43972</v>
      </c>
      <c r="EE204" s="25">
        <v>993.5599999999996</v>
      </c>
      <c r="EF204" s="25">
        <v>1668.5999999999981</v>
      </c>
      <c r="EG204" s="25">
        <v>0</v>
      </c>
      <c r="EH204" s="25">
        <v>408.51999999999953</v>
      </c>
    </row>
    <row r="205" spans="1:138" x14ac:dyDescent="0.25">
      <c r="A205" s="25" t="s">
        <v>67</v>
      </c>
      <c r="B205" s="25" t="s">
        <v>63</v>
      </c>
      <c r="C205" s="156">
        <v>43973</v>
      </c>
      <c r="D205" s="156">
        <v>43973</v>
      </c>
      <c r="E205" s="25" t="s">
        <v>126</v>
      </c>
      <c r="F205" s="25" t="s">
        <v>127</v>
      </c>
      <c r="G205" s="29">
        <v>28476.970000000041</v>
      </c>
      <c r="H205" s="29">
        <v>1754</v>
      </c>
      <c r="I205" s="29">
        <v>0</v>
      </c>
      <c r="J205" s="29">
        <v>0</v>
      </c>
      <c r="K205" s="29">
        <v>0</v>
      </c>
      <c r="L205" s="29">
        <v>1</v>
      </c>
      <c r="M205" s="29">
        <v>0</v>
      </c>
      <c r="N205" s="29">
        <v>1915</v>
      </c>
      <c r="O205" s="29">
        <v>1540113</v>
      </c>
      <c r="P205" s="29">
        <v>0</v>
      </c>
      <c r="Q205" s="29">
        <v>1540113</v>
      </c>
      <c r="R205" s="29">
        <v>1540113</v>
      </c>
      <c r="S205" s="29">
        <v>0</v>
      </c>
      <c r="T205" s="29">
        <v>0</v>
      </c>
      <c r="U205" s="29">
        <v>745</v>
      </c>
      <c r="V205" s="29">
        <v>1281</v>
      </c>
      <c r="W205" s="29">
        <v>0</v>
      </c>
      <c r="X205" s="29">
        <v>213111</v>
      </c>
      <c r="Y205" s="29">
        <v>69316</v>
      </c>
      <c r="Z205" s="29">
        <v>299768</v>
      </c>
      <c r="AA205" s="29">
        <v>146399</v>
      </c>
      <c r="AB205" s="29">
        <v>12750</v>
      </c>
      <c r="AC205" s="29">
        <v>0.13331065189999999</v>
      </c>
      <c r="AD205" s="29">
        <v>1.1200000000000002E-2</v>
      </c>
      <c r="AE205" s="29">
        <v>90.538335750000002</v>
      </c>
      <c r="AF205" s="29">
        <v>25434</v>
      </c>
      <c r="AG205" s="29">
        <v>74</v>
      </c>
      <c r="AH205" s="29">
        <v>0</v>
      </c>
      <c r="AI205" s="29">
        <v>13.143000000000001</v>
      </c>
      <c r="AJ205" s="29">
        <v>21.571000000000002</v>
      </c>
      <c r="AK205" s="29">
        <v>2</v>
      </c>
      <c r="AL205" s="29">
        <v>0</v>
      </c>
      <c r="AM205" s="29">
        <v>386</v>
      </c>
      <c r="AN205" s="29">
        <v>86</v>
      </c>
      <c r="AO205" s="29">
        <v>51</v>
      </c>
      <c r="AP205" s="29">
        <v>42</v>
      </c>
      <c r="AQ205" s="29">
        <v>766</v>
      </c>
      <c r="AR205" s="29">
        <v>150</v>
      </c>
      <c r="AS205" s="29">
        <v>253</v>
      </c>
      <c r="AT205" s="29">
        <v>60397</v>
      </c>
      <c r="AU205" s="29">
        <v>60295</v>
      </c>
      <c r="AV205" s="29">
        <v>22550</v>
      </c>
      <c r="AW205" s="29">
        <v>32705</v>
      </c>
      <c r="AX205" s="29">
        <v>65437</v>
      </c>
      <c r="AY205" s="29">
        <v>0</v>
      </c>
      <c r="AZ205" s="29">
        <v>1</v>
      </c>
      <c r="BA205" s="29">
        <v>0</v>
      </c>
      <c r="BB205" s="29">
        <v>0</v>
      </c>
      <c r="BC205" s="29">
        <v>0</v>
      </c>
      <c r="BD205" s="29">
        <v>0</v>
      </c>
      <c r="BE205" s="29">
        <v>0</v>
      </c>
      <c r="BF205" s="29">
        <v>1</v>
      </c>
      <c r="BG205" s="29">
        <v>0</v>
      </c>
      <c r="BH205" s="29">
        <v>0</v>
      </c>
      <c r="BI205" s="29">
        <v>0</v>
      </c>
      <c r="BJ205" s="29">
        <v>0</v>
      </c>
      <c r="BK205" s="29">
        <v>0</v>
      </c>
      <c r="BL205" s="29">
        <v>0</v>
      </c>
      <c r="BM205" s="29">
        <v>0</v>
      </c>
      <c r="BN205" s="29">
        <v>11.25</v>
      </c>
      <c r="BO205" s="29">
        <v>7908.01</v>
      </c>
      <c r="BP205" s="29">
        <v>0</v>
      </c>
      <c r="BQ205" s="29">
        <v>7908.01</v>
      </c>
      <c r="BR205" s="29">
        <v>7908.01</v>
      </c>
      <c r="BS205" s="29">
        <v>0</v>
      </c>
      <c r="BT205" s="29">
        <v>0</v>
      </c>
      <c r="BU205" s="29">
        <v>53.59</v>
      </c>
      <c r="BV205" s="29">
        <v>32.36</v>
      </c>
      <c r="BW205" s="29">
        <v>0</v>
      </c>
      <c r="BX205" s="29">
        <v>563.6</v>
      </c>
      <c r="BY205" s="29">
        <v>1591.0399999999986</v>
      </c>
      <c r="BZ205" s="29">
        <v>1668.5199999999975</v>
      </c>
      <c r="CA205" s="157">
        <v>85.249999999999602</v>
      </c>
      <c r="CB205" s="157">
        <v>3174.3099999999968</v>
      </c>
      <c r="CC205" s="29">
        <v>0</v>
      </c>
      <c r="CD205" s="29">
        <v>3174.3099999999968</v>
      </c>
      <c r="CE205" s="29">
        <v>2750</v>
      </c>
      <c r="CF205" s="29">
        <v>0</v>
      </c>
      <c r="CG205" s="29">
        <v>117942</v>
      </c>
      <c r="CH205" s="29">
        <v>117942</v>
      </c>
      <c r="CI205" s="29">
        <v>407.3199999999996</v>
      </c>
      <c r="CJ205" s="25">
        <v>0</v>
      </c>
      <c r="CK205" s="25">
        <v>0</v>
      </c>
      <c r="CL205" s="29">
        <v>1005.009999999999</v>
      </c>
      <c r="CM205" s="25">
        <v>0</v>
      </c>
      <c r="CN205" s="29">
        <v>1847.2299999999977</v>
      </c>
      <c r="CO205" s="25">
        <v>0</v>
      </c>
      <c r="CP205" s="25">
        <v>407.3199999999996</v>
      </c>
      <c r="CQ205" s="25">
        <v>0</v>
      </c>
      <c r="CR205" s="25">
        <v>0</v>
      </c>
      <c r="CS205" s="25">
        <v>32705</v>
      </c>
      <c r="CT205" s="25">
        <v>0</v>
      </c>
      <c r="CU205" s="25">
        <v>65437</v>
      </c>
      <c r="CV205" s="25">
        <v>0</v>
      </c>
      <c r="CW205" s="25">
        <v>22550</v>
      </c>
      <c r="CX205" s="33">
        <v>0</v>
      </c>
      <c r="CY205" s="33">
        <v>0</v>
      </c>
      <c r="CZ205" s="33">
        <v>0</v>
      </c>
      <c r="DA205" s="33">
        <v>0</v>
      </c>
      <c r="DB205" s="161">
        <v>32705</v>
      </c>
      <c r="DC205" s="33">
        <v>65437</v>
      </c>
      <c r="DD205" s="33">
        <v>0</v>
      </c>
      <c r="DE205" s="33">
        <v>22550</v>
      </c>
      <c r="DF205" s="154">
        <v>0</v>
      </c>
      <c r="DG205" s="154">
        <v>0</v>
      </c>
      <c r="DH205" s="154">
        <v>0</v>
      </c>
      <c r="DI205" s="154">
        <v>0</v>
      </c>
      <c r="DJ205" s="154">
        <v>1005.009999999999</v>
      </c>
      <c r="DK205" s="154">
        <v>1847.2299999999977</v>
      </c>
      <c r="DL205" s="154">
        <v>0</v>
      </c>
      <c r="DM205" s="154">
        <v>407.3199999999996</v>
      </c>
      <c r="DN205" s="25">
        <v>0</v>
      </c>
      <c r="DO205" s="25">
        <v>528233</v>
      </c>
      <c r="DP205" s="25">
        <v>1005.009999999999</v>
      </c>
      <c r="DQ205" s="25">
        <v>32705</v>
      </c>
      <c r="DR205" s="25">
        <v>0</v>
      </c>
      <c r="DS205" s="25">
        <v>0</v>
      </c>
      <c r="ED205" s="156">
        <v>43973</v>
      </c>
      <c r="EE205" s="25">
        <v>1005.009999999999</v>
      </c>
      <c r="EF205" s="25">
        <v>1847.2299999999977</v>
      </c>
      <c r="EG205" s="25">
        <v>0</v>
      </c>
      <c r="EH205" s="25">
        <v>407.3199999999996</v>
      </c>
    </row>
    <row r="206" spans="1:138" x14ac:dyDescent="0.25">
      <c r="A206" s="25" t="s">
        <v>67</v>
      </c>
      <c r="B206" s="25" t="s">
        <v>63</v>
      </c>
      <c r="C206" s="156">
        <v>43974</v>
      </c>
      <c r="D206" s="156">
        <v>43974</v>
      </c>
      <c r="E206" s="25" t="s">
        <v>126</v>
      </c>
      <c r="F206" s="25" t="s">
        <v>127</v>
      </c>
      <c r="G206" s="29">
        <v>18025.629999999986</v>
      </c>
      <c r="H206" s="29">
        <v>1583</v>
      </c>
      <c r="I206" s="29">
        <v>0</v>
      </c>
      <c r="J206" s="29">
        <v>0</v>
      </c>
      <c r="K206" s="29">
        <v>0</v>
      </c>
      <c r="L206" s="29">
        <v>0</v>
      </c>
      <c r="M206" s="29">
        <v>0</v>
      </c>
      <c r="N206" s="29">
        <v>4374</v>
      </c>
      <c r="O206" s="29">
        <v>957556</v>
      </c>
      <c r="P206" s="29">
        <v>0</v>
      </c>
      <c r="Q206" s="29">
        <v>957556</v>
      </c>
      <c r="R206" s="29">
        <v>957556</v>
      </c>
      <c r="S206" s="29">
        <v>0</v>
      </c>
      <c r="T206" s="29">
        <v>0</v>
      </c>
      <c r="U206" s="29">
        <v>754</v>
      </c>
      <c r="V206" s="29">
        <v>1514</v>
      </c>
      <c r="W206" s="29">
        <v>0</v>
      </c>
      <c r="X206" s="29">
        <v>295756</v>
      </c>
      <c r="Y206" s="29">
        <v>62053</v>
      </c>
      <c r="Z206" s="29">
        <v>270507</v>
      </c>
      <c r="AA206" s="29">
        <v>120296</v>
      </c>
      <c r="AB206" s="29">
        <v>12817</v>
      </c>
      <c r="AC206" s="29">
        <v>0.13331065189999999</v>
      </c>
      <c r="AD206" s="29">
        <v>1.1200000000000002E-2</v>
      </c>
      <c r="AE206" s="29">
        <v>90.538335750000002</v>
      </c>
      <c r="AF206" s="29">
        <v>24147</v>
      </c>
      <c r="AG206" s="29">
        <v>74</v>
      </c>
      <c r="AH206" s="29">
        <v>0</v>
      </c>
      <c r="AI206" s="29">
        <v>12.856999999999999</v>
      </c>
      <c r="AJ206" s="29">
        <v>23.143000000000001</v>
      </c>
      <c r="AK206" s="29">
        <v>0</v>
      </c>
      <c r="AL206" s="29">
        <v>1</v>
      </c>
      <c r="AM206" s="29">
        <v>0</v>
      </c>
      <c r="AN206" s="29">
        <v>0</v>
      </c>
      <c r="AO206" s="29">
        <v>51</v>
      </c>
      <c r="AP206" s="29">
        <v>52</v>
      </c>
      <c r="AQ206" s="29">
        <v>0</v>
      </c>
      <c r="AR206" s="29">
        <v>0</v>
      </c>
      <c r="AS206" s="29">
        <v>0</v>
      </c>
      <c r="AT206" s="29">
        <v>50531</v>
      </c>
      <c r="AU206" s="29">
        <v>54767</v>
      </c>
      <c r="AV206" s="29">
        <v>18958</v>
      </c>
      <c r="AW206" s="29">
        <v>34166</v>
      </c>
      <c r="AX206" s="29">
        <v>52174</v>
      </c>
      <c r="AY206" s="29">
        <v>0</v>
      </c>
      <c r="AZ206" s="29">
        <v>0</v>
      </c>
      <c r="BA206" s="29">
        <v>0</v>
      </c>
      <c r="BB206" s="29">
        <v>0</v>
      </c>
      <c r="BC206" s="29">
        <v>0</v>
      </c>
      <c r="BD206" s="29">
        <v>0</v>
      </c>
      <c r="BE206" s="29">
        <v>0</v>
      </c>
      <c r="BF206" s="29">
        <v>0</v>
      </c>
      <c r="BG206" s="29">
        <v>0</v>
      </c>
      <c r="BH206" s="29">
        <v>0</v>
      </c>
      <c r="BI206" s="29">
        <v>0</v>
      </c>
      <c r="BJ206" s="29">
        <v>0</v>
      </c>
      <c r="BK206" s="29">
        <v>0</v>
      </c>
      <c r="BL206" s="29">
        <v>0</v>
      </c>
      <c r="BM206" s="29">
        <v>0</v>
      </c>
      <c r="BN206" s="29">
        <v>19.760000000000002</v>
      </c>
      <c r="BO206" s="29">
        <v>7565.39</v>
      </c>
      <c r="BP206" s="29">
        <v>0</v>
      </c>
      <c r="BQ206" s="29">
        <v>7565.39</v>
      </c>
      <c r="BR206" s="29">
        <v>7565.39</v>
      </c>
      <c r="BS206" s="29">
        <v>0</v>
      </c>
      <c r="BT206" s="29">
        <v>0</v>
      </c>
      <c r="BU206" s="29">
        <v>66.89</v>
      </c>
      <c r="BV206" s="29">
        <v>38.85</v>
      </c>
      <c r="BW206" s="29">
        <v>0</v>
      </c>
      <c r="BX206" s="29">
        <v>403</v>
      </c>
      <c r="BY206" s="29">
        <v>1614.1199999999981</v>
      </c>
      <c r="BZ206" s="29">
        <v>1771.2299999999977</v>
      </c>
      <c r="CA206" s="157">
        <v>81.179999999999836</v>
      </c>
      <c r="CB206" s="157">
        <v>3304.1699999999946</v>
      </c>
      <c r="CC206" s="29">
        <v>0</v>
      </c>
      <c r="CD206" s="29">
        <v>3304.1699999999946</v>
      </c>
      <c r="CE206" s="29">
        <v>2342</v>
      </c>
      <c r="CF206" s="29">
        <v>0</v>
      </c>
      <c r="CG206" s="29">
        <v>102956</v>
      </c>
      <c r="CH206" s="29">
        <v>102956</v>
      </c>
      <c r="CI206" s="29">
        <v>406.86999999999944</v>
      </c>
      <c r="CJ206" s="25">
        <v>0</v>
      </c>
      <c r="CK206" s="25">
        <v>0</v>
      </c>
      <c r="CL206" s="29">
        <v>1028.2799999999988</v>
      </c>
      <c r="CM206" s="25">
        <v>0</v>
      </c>
      <c r="CN206" s="29">
        <v>1950.1999999999973</v>
      </c>
      <c r="CO206" s="25">
        <v>0</v>
      </c>
      <c r="CP206" s="25">
        <v>406.86999999999944</v>
      </c>
      <c r="CQ206" s="25">
        <v>0</v>
      </c>
      <c r="CR206" s="25">
        <v>0</v>
      </c>
      <c r="CS206" s="25">
        <v>34166</v>
      </c>
      <c r="CT206" s="25">
        <v>0</v>
      </c>
      <c r="CU206" s="25">
        <v>52174</v>
      </c>
      <c r="CV206" s="25">
        <v>0</v>
      </c>
      <c r="CW206" s="25">
        <v>18958</v>
      </c>
      <c r="CX206" s="33">
        <v>0</v>
      </c>
      <c r="CY206" s="33">
        <v>0</v>
      </c>
      <c r="CZ206" s="33">
        <v>0</v>
      </c>
      <c r="DA206" s="33">
        <v>0</v>
      </c>
      <c r="DB206" s="161">
        <v>34166</v>
      </c>
      <c r="DC206" s="33">
        <v>52174</v>
      </c>
      <c r="DD206" s="33">
        <v>0</v>
      </c>
      <c r="DE206" s="33">
        <v>18958</v>
      </c>
      <c r="DF206" s="154">
        <v>0</v>
      </c>
      <c r="DG206" s="154">
        <v>0</v>
      </c>
      <c r="DH206" s="154">
        <v>0</v>
      </c>
      <c r="DI206" s="154">
        <v>0</v>
      </c>
      <c r="DJ206" s="154">
        <v>1028.2799999999988</v>
      </c>
      <c r="DK206" s="154">
        <v>1950.1999999999973</v>
      </c>
      <c r="DL206" s="154">
        <v>0</v>
      </c>
      <c r="DM206" s="154">
        <v>406.86999999999944</v>
      </c>
      <c r="DN206" s="25">
        <v>0</v>
      </c>
      <c r="DO206" s="25">
        <v>465673</v>
      </c>
      <c r="DP206" s="25">
        <v>1028.2799999999988</v>
      </c>
      <c r="DQ206" s="25">
        <v>34166</v>
      </c>
      <c r="DR206" s="25">
        <v>0</v>
      </c>
      <c r="DS206" s="25">
        <v>0</v>
      </c>
      <c r="ED206" s="156">
        <v>43974</v>
      </c>
      <c r="EE206" s="25">
        <v>1028.2799999999988</v>
      </c>
      <c r="EF206" s="25">
        <v>1950.1999999999973</v>
      </c>
      <c r="EG206" s="25">
        <v>0</v>
      </c>
      <c r="EH206" s="25">
        <v>406.86999999999944</v>
      </c>
    </row>
    <row r="207" spans="1:138" x14ac:dyDescent="0.25">
      <c r="A207" s="25" t="s">
        <v>67</v>
      </c>
      <c r="B207" s="25" t="s">
        <v>63</v>
      </c>
      <c r="C207" s="156">
        <v>43975</v>
      </c>
      <c r="D207" s="156">
        <v>43975</v>
      </c>
      <c r="E207" s="25" t="s">
        <v>126</v>
      </c>
      <c r="F207" s="25" t="s">
        <v>127</v>
      </c>
      <c r="G207" s="29">
        <v>12505.109999999984</v>
      </c>
      <c r="H207" s="29">
        <v>1484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35307</v>
      </c>
      <c r="O207" s="29">
        <v>625076</v>
      </c>
      <c r="P207" s="29">
        <v>0</v>
      </c>
      <c r="Q207" s="29">
        <v>625076</v>
      </c>
      <c r="R207" s="29">
        <v>625076</v>
      </c>
      <c r="S207" s="29">
        <v>0</v>
      </c>
      <c r="T207" s="29">
        <v>0</v>
      </c>
      <c r="U207" s="29">
        <v>889</v>
      </c>
      <c r="V207" s="29">
        <v>1117</v>
      </c>
      <c r="W207" s="29">
        <v>0</v>
      </c>
      <c r="X207" s="29">
        <v>115210</v>
      </c>
      <c r="Y207" s="29">
        <v>64535</v>
      </c>
      <c r="Z207" s="29">
        <v>282832</v>
      </c>
      <c r="AA207" s="29">
        <v>158156</v>
      </c>
      <c r="AB207" s="29">
        <v>11235</v>
      </c>
      <c r="AC207" s="29">
        <v>0.13331065189999999</v>
      </c>
      <c r="AD207" s="29">
        <v>1.1200000000000002E-2</v>
      </c>
      <c r="AE207" s="29">
        <v>90.538335750000002</v>
      </c>
      <c r="AF207" s="29">
        <v>21236</v>
      </c>
      <c r="AG207" s="29">
        <v>47</v>
      </c>
      <c r="AH207" s="29">
        <v>0</v>
      </c>
      <c r="AI207" s="29">
        <v>12.429</v>
      </c>
      <c r="AJ207" s="29">
        <v>28.856999999999999</v>
      </c>
      <c r="AK207" s="29">
        <v>0</v>
      </c>
      <c r="AL207" s="29">
        <v>0</v>
      </c>
      <c r="AM207" s="29">
        <v>399</v>
      </c>
      <c r="AN207" s="29">
        <v>92</v>
      </c>
      <c r="AO207" s="29">
        <v>51</v>
      </c>
      <c r="AP207" s="29">
        <v>53</v>
      </c>
      <c r="AQ207" s="29">
        <v>1078</v>
      </c>
      <c r="AR207" s="29">
        <v>204</v>
      </c>
      <c r="AS207" s="29">
        <v>401</v>
      </c>
      <c r="AT207" s="29">
        <v>44346</v>
      </c>
      <c r="AU207" s="29">
        <v>43391</v>
      </c>
      <c r="AV207" s="29">
        <v>18898</v>
      </c>
      <c r="AW207" s="29">
        <v>30838</v>
      </c>
      <c r="AX207" s="29">
        <v>38001</v>
      </c>
      <c r="AY207" s="29">
        <v>0</v>
      </c>
      <c r="AZ207" s="29">
        <v>0</v>
      </c>
      <c r="BA207" s="29">
        <v>0</v>
      </c>
      <c r="BB207" s="29">
        <v>0</v>
      </c>
      <c r="BC207" s="29">
        <v>0</v>
      </c>
      <c r="BD207" s="29">
        <v>0</v>
      </c>
      <c r="BE207" s="29">
        <v>0</v>
      </c>
      <c r="BF207" s="29">
        <v>0</v>
      </c>
      <c r="BG207" s="29">
        <v>0</v>
      </c>
      <c r="BH207" s="29">
        <v>0</v>
      </c>
      <c r="BI207" s="29">
        <v>0</v>
      </c>
      <c r="BJ207" s="29">
        <v>0</v>
      </c>
      <c r="BK207" s="29">
        <v>0</v>
      </c>
      <c r="BL207" s="29">
        <v>0</v>
      </c>
      <c r="BM207" s="29">
        <v>0</v>
      </c>
      <c r="BN207" s="29">
        <v>172.6</v>
      </c>
      <c r="BO207" s="29">
        <v>8136.46</v>
      </c>
      <c r="BP207" s="29">
        <v>0</v>
      </c>
      <c r="BQ207" s="29">
        <v>8136.46</v>
      </c>
      <c r="BR207" s="29">
        <v>8136.46</v>
      </c>
      <c r="BS207" s="29">
        <v>0</v>
      </c>
      <c r="BT207" s="29">
        <v>0</v>
      </c>
      <c r="BU207" s="29">
        <v>146.11000000000001</v>
      </c>
      <c r="BV207" s="29">
        <v>49.43</v>
      </c>
      <c r="BW207" s="29">
        <v>0</v>
      </c>
      <c r="BX207" s="29">
        <v>465.1</v>
      </c>
      <c r="BY207" s="29">
        <v>1329.5399999999993</v>
      </c>
      <c r="BZ207" s="29">
        <v>1501.6199999999969</v>
      </c>
      <c r="CA207" s="157">
        <v>85.089999999999563</v>
      </c>
      <c r="CB207" s="157">
        <v>2746.0699999999961</v>
      </c>
      <c r="CC207" s="29">
        <v>0</v>
      </c>
      <c r="CD207" s="29">
        <v>2746.0699999999961</v>
      </c>
      <c r="CE207" s="29">
        <v>2699</v>
      </c>
      <c r="CF207" s="29">
        <v>0</v>
      </c>
      <c r="CG207" s="29">
        <v>85038</v>
      </c>
      <c r="CH207" s="29">
        <v>85038</v>
      </c>
      <c r="CI207" s="29">
        <v>353.58999999999975</v>
      </c>
      <c r="CJ207" s="25">
        <v>0</v>
      </c>
      <c r="CK207" s="25">
        <v>0</v>
      </c>
      <c r="CL207" s="29">
        <v>956.60999999999785</v>
      </c>
      <c r="CM207" s="25">
        <v>0</v>
      </c>
      <c r="CN207" s="29">
        <v>1520.9599999999982</v>
      </c>
      <c r="CO207" s="25">
        <v>0</v>
      </c>
      <c r="CP207" s="25">
        <v>353.58999999999975</v>
      </c>
      <c r="CQ207" s="25">
        <v>0</v>
      </c>
      <c r="CR207" s="25">
        <v>0</v>
      </c>
      <c r="CS207" s="25">
        <v>30838</v>
      </c>
      <c r="CT207" s="25">
        <v>0</v>
      </c>
      <c r="CU207" s="25">
        <v>38001</v>
      </c>
      <c r="CV207" s="25">
        <v>0</v>
      </c>
      <c r="CW207" s="25">
        <v>18898</v>
      </c>
      <c r="CX207" s="33">
        <v>0</v>
      </c>
      <c r="CY207" s="33">
        <v>0</v>
      </c>
      <c r="CZ207" s="33">
        <v>0</v>
      </c>
      <c r="DA207" s="33">
        <v>0</v>
      </c>
      <c r="DB207" s="161">
        <v>30838</v>
      </c>
      <c r="DC207" s="33">
        <v>38001</v>
      </c>
      <c r="DD207" s="33">
        <v>0</v>
      </c>
      <c r="DE207" s="33">
        <v>18898</v>
      </c>
      <c r="DF207" s="154">
        <v>0</v>
      </c>
      <c r="DG207" s="154">
        <v>0</v>
      </c>
      <c r="DH207" s="154">
        <v>0</v>
      </c>
      <c r="DI207" s="154">
        <v>0</v>
      </c>
      <c r="DJ207" s="154">
        <v>956.60999999999785</v>
      </c>
      <c r="DK207" s="154">
        <v>1520.9599999999982</v>
      </c>
      <c r="DL207" s="154">
        <v>0</v>
      </c>
      <c r="DM207" s="154">
        <v>353.58999999999975</v>
      </c>
      <c r="DN207" s="25">
        <v>0</v>
      </c>
      <c r="DO207" s="25">
        <v>516758</v>
      </c>
      <c r="DP207" s="25">
        <v>956.60999999999785</v>
      </c>
      <c r="DQ207" s="25">
        <v>30838</v>
      </c>
      <c r="DR207" s="25">
        <v>0</v>
      </c>
      <c r="DS207" s="25">
        <v>0</v>
      </c>
      <c r="ED207" s="156">
        <v>43975</v>
      </c>
      <c r="EE207" s="25">
        <v>956.60999999999785</v>
      </c>
      <c r="EF207" s="25">
        <v>1520.9599999999982</v>
      </c>
      <c r="EG207" s="25">
        <v>0</v>
      </c>
      <c r="EH207" s="25">
        <v>353.58999999999975</v>
      </c>
    </row>
    <row r="208" spans="1:138" x14ac:dyDescent="0.25">
      <c r="A208" s="25" t="s">
        <v>67</v>
      </c>
      <c r="B208" s="25" t="s">
        <v>63</v>
      </c>
      <c r="C208" s="156">
        <v>43976</v>
      </c>
      <c r="D208" s="156">
        <v>43976</v>
      </c>
      <c r="E208" s="25" t="s">
        <v>126</v>
      </c>
      <c r="F208" s="25" t="s">
        <v>127</v>
      </c>
      <c r="G208" s="29">
        <v>16287.729999999987</v>
      </c>
      <c r="H208" s="29">
        <v>1651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116029</v>
      </c>
      <c r="O208" s="29">
        <v>750150</v>
      </c>
      <c r="P208" s="29">
        <v>0</v>
      </c>
      <c r="Q208" s="29">
        <v>750150</v>
      </c>
      <c r="R208" s="29">
        <v>750150</v>
      </c>
      <c r="S208" s="29">
        <v>0</v>
      </c>
      <c r="T208" s="29">
        <v>0</v>
      </c>
      <c r="U208" s="29">
        <v>1015</v>
      </c>
      <c r="V208" s="29">
        <v>1119</v>
      </c>
      <c r="W208" s="29">
        <v>0</v>
      </c>
      <c r="X208" s="29">
        <v>184004</v>
      </c>
      <c r="Y208" s="29">
        <v>56931</v>
      </c>
      <c r="Z208" s="29">
        <v>241685</v>
      </c>
      <c r="AA208" s="29">
        <v>203220</v>
      </c>
      <c r="AB208" s="29">
        <v>8842</v>
      </c>
      <c r="AC208" s="29">
        <v>0.13331065189999999</v>
      </c>
      <c r="AD208" s="29">
        <v>1.1200000000000002E-2</v>
      </c>
      <c r="AE208" s="29">
        <v>90.538335750000002</v>
      </c>
      <c r="AF208" s="29">
        <v>20568</v>
      </c>
      <c r="AG208" s="29">
        <v>47</v>
      </c>
      <c r="AH208" s="29">
        <v>0</v>
      </c>
      <c r="AI208" s="29">
        <v>13.143000000000001</v>
      </c>
      <c r="AJ208" s="29">
        <v>37.143000000000001</v>
      </c>
      <c r="AK208" s="29">
        <v>0</v>
      </c>
      <c r="AL208" s="29">
        <v>0</v>
      </c>
      <c r="AM208" s="29">
        <v>511</v>
      </c>
      <c r="AN208" s="29">
        <v>110</v>
      </c>
      <c r="AO208" s="29">
        <v>51</v>
      </c>
      <c r="AP208" s="29">
        <v>61</v>
      </c>
      <c r="AQ208" s="29">
        <v>564</v>
      </c>
      <c r="AR208" s="29">
        <v>104</v>
      </c>
      <c r="AS208" s="29">
        <v>304</v>
      </c>
      <c r="AT208" s="29">
        <v>49397</v>
      </c>
      <c r="AU208" s="29">
        <v>52487</v>
      </c>
      <c r="AV208" s="29">
        <v>22571</v>
      </c>
      <c r="AW208" s="29">
        <v>30804</v>
      </c>
      <c r="AX208" s="29">
        <v>48509</v>
      </c>
      <c r="AY208" s="29">
        <v>0</v>
      </c>
      <c r="AZ208" s="29">
        <v>0</v>
      </c>
      <c r="BA208" s="29">
        <v>0</v>
      </c>
      <c r="BB208" s="29">
        <v>0</v>
      </c>
      <c r="BC208" s="29">
        <v>0</v>
      </c>
      <c r="BD208" s="29">
        <v>0</v>
      </c>
      <c r="BE208" s="29">
        <v>0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0</v>
      </c>
      <c r="BM208" s="29">
        <v>0</v>
      </c>
      <c r="BN208" s="29">
        <v>367.66</v>
      </c>
      <c r="BO208" s="29">
        <v>8472.49</v>
      </c>
      <c r="BP208" s="29">
        <v>0</v>
      </c>
      <c r="BQ208" s="29">
        <v>8472.49</v>
      </c>
      <c r="BR208" s="29">
        <v>8472.49</v>
      </c>
      <c r="BS208" s="29">
        <v>0</v>
      </c>
      <c r="BT208" s="29">
        <v>0</v>
      </c>
      <c r="BU208" s="29">
        <v>106.33</v>
      </c>
      <c r="BV208" s="29">
        <v>49.61</v>
      </c>
      <c r="BW208" s="29">
        <v>0</v>
      </c>
      <c r="BX208" s="29">
        <v>465.1</v>
      </c>
      <c r="BY208" s="29">
        <v>1522.2999999999972</v>
      </c>
      <c r="BZ208" s="29">
        <v>1618.7599999999973</v>
      </c>
      <c r="CA208" s="157">
        <v>84.199999999999719</v>
      </c>
      <c r="CB208" s="157">
        <v>3056.8599999999969</v>
      </c>
      <c r="CC208" s="29">
        <v>0</v>
      </c>
      <c r="CD208" s="29">
        <v>3056.8599999999969</v>
      </c>
      <c r="CE208" s="29">
        <v>3678</v>
      </c>
      <c r="CF208" s="29">
        <v>0</v>
      </c>
      <c r="CG208" s="29">
        <v>98206</v>
      </c>
      <c r="CH208" s="29">
        <v>98206</v>
      </c>
      <c r="CI208" s="29">
        <v>351.63999999999947</v>
      </c>
      <c r="CJ208" s="25">
        <v>0</v>
      </c>
      <c r="CK208" s="25">
        <v>0</v>
      </c>
      <c r="CL208" s="29">
        <v>932.09999999999889</v>
      </c>
      <c r="CM208" s="25">
        <v>0</v>
      </c>
      <c r="CN208" s="29">
        <v>1857.319999999997</v>
      </c>
      <c r="CO208" s="25">
        <v>0</v>
      </c>
      <c r="CP208" s="25">
        <v>351.63999999999947</v>
      </c>
      <c r="CQ208" s="25">
        <v>0</v>
      </c>
      <c r="CR208" s="25">
        <v>0</v>
      </c>
      <c r="CS208" s="25">
        <v>30804</v>
      </c>
      <c r="CT208" s="25">
        <v>0</v>
      </c>
      <c r="CU208" s="25">
        <v>48509</v>
      </c>
      <c r="CV208" s="25">
        <v>0</v>
      </c>
      <c r="CW208" s="25">
        <v>22571</v>
      </c>
      <c r="CX208" s="33">
        <v>0</v>
      </c>
      <c r="CY208" s="33">
        <v>0</v>
      </c>
      <c r="CZ208" s="33">
        <v>0</v>
      </c>
      <c r="DA208" s="33">
        <v>0</v>
      </c>
      <c r="DB208" s="161">
        <v>30804</v>
      </c>
      <c r="DC208" s="33">
        <v>48509</v>
      </c>
      <c r="DD208" s="33">
        <v>0</v>
      </c>
      <c r="DE208" s="33">
        <v>22571</v>
      </c>
      <c r="DF208" s="154">
        <v>0</v>
      </c>
      <c r="DG208" s="154">
        <v>0</v>
      </c>
      <c r="DH208" s="154">
        <v>0</v>
      </c>
      <c r="DI208" s="154">
        <v>0</v>
      </c>
      <c r="DJ208" s="154">
        <v>932.09999999999889</v>
      </c>
      <c r="DK208" s="154">
        <v>1857.319999999997</v>
      </c>
      <c r="DL208" s="154">
        <v>0</v>
      </c>
      <c r="DM208" s="154">
        <v>351.63999999999947</v>
      </c>
      <c r="DN208" s="25">
        <v>0</v>
      </c>
      <c r="DO208" s="25">
        <v>510678</v>
      </c>
      <c r="DP208" s="25">
        <v>932.09999999999889</v>
      </c>
      <c r="DQ208" s="25">
        <v>30804</v>
      </c>
      <c r="DR208" s="25">
        <v>0</v>
      </c>
      <c r="DS208" s="25">
        <v>0</v>
      </c>
      <c r="ED208" s="156">
        <v>43976</v>
      </c>
      <c r="EE208" s="25">
        <v>932.09999999999889</v>
      </c>
      <c r="EF208" s="25">
        <v>1857.319999999997</v>
      </c>
      <c r="EG208" s="25">
        <v>0</v>
      </c>
      <c r="EH208" s="25">
        <v>351.63999999999947</v>
      </c>
    </row>
    <row r="209" spans="1:138" x14ac:dyDescent="0.25">
      <c r="A209" s="25" t="s">
        <v>67</v>
      </c>
      <c r="B209" s="25" t="s">
        <v>63</v>
      </c>
      <c r="C209" s="156">
        <v>43977</v>
      </c>
      <c r="D209" s="156">
        <v>43977</v>
      </c>
      <c r="E209" s="25" t="s">
        <v>126</v>
      </c>
      <c r="F209" s="25" t="s">
        <v>127</v>
      </c>
      <c r="G209" s="29">
        <v>15387.749999999991</v>
      </c>
      <c r="H209" s="29">
        <v>1543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246117</v>
      </c>
      <c r="O209" s="29">
        <v>745309</v>
      </c>
      <c r="P209" s="29">
        <v>0</v>
      </c>
      <c r="Q209" s="29">
        <v>745309</v>
      </c>
      <c r="R209" s="29">
        <v>745309</v>
      </c>
      <c r="S209" s="29">
        <v>0</v>
      </c>
      <c r="T209" s="29">
        <v>0</v>
      </c>
      <c r="U209" s="29">
        <v>1194</v>
      </c>
      <c r="V209" s="29">
        <v>1316</v>
      </c>
      <c r="W209" s="29">
        <v>0</v>
      </c>
      <c r="X209" s="29">
        <v>129059</v>
      </c>
      <c r="Y209" s="29">
        <v>50563</v>
      </c>
      <c r="Z209" s="29">
        <v>206823</v>
      </c>
      <c r="AA209" s="29">
        <v>198808</v>
      </c>
      <c r="AB209" s="29">
        <v>9306</v>
      </c>
      <c r="AC209" s="29">
        <v>0.13331065189999999</v>
      </c>
      <c r="AD209" s="29">
        <v>1.1200000000000002E-2</v>
      </c>
      <c r="AE209" s="29">
        <v>90.538335750000002</v>
      </c>
      <c r="AF209" s="29">
        <v>19064</v>
      </c>
      <c r="AG209" s="29">
        <v>47</v>
      </c>
      <c r="AH209" s="29">
        <v>0</v>
      </c>
      <c r="AI209" s="29">
        <v>13</v>
      </c>
      <c r="AJ209" s="29">
        <v>39</v>
      </c>
      <c r="AK209" s="29">
        <v>0</v>
      </c>
      <c r="AL209" s="29">
        <v>0</v>
      </c>
      <c r="AM209" s="29">
        <v>553</v>
      </c>
      <c r="AN209" s="29">
        <v>117</v>
      </c>
      <c r="AO209" s="29">
        <v>50</v>
      </c>
      <c r="AP209" s="29">
        <v>59</v>
      </c>
      <c r="AQ209" s="29">
        <v>581</v>
      </c>
      <c r="AR209" s="29">
        <v>102</v>
      </c>
      <c r="AS209" s="29">
        <v>357</v>
      </c>
      <c r="AT209" s="29">
        <v>51142</v>
      </c>
      <c r="AU209" s="29">
        <v>48178</v>
      </c>
      <c r="AV209" s="29">
        <v>22009</v>
      </c>
      <c r="AW209" s="29">
        <v>27318</v>
      </c>
      <c r="AX209" s="29">
        <v>49993</v>
      </c>
      <c r="AY209" s="29">
        <v>0</v>
      </c>
      <c r="AZ209" s="29">
        <v>0</v>
      </c>
      <c r="BA209" s="29">
        <v>0</v>
      </c>
      <c r="BB209" s="29">
        <v>0</v>
      </c>
      <c r="BC209" s="29">
        <v>0</v>
      </c>
      <c r="BD209" s="29">
        <v>0</v>
      </c>
      <c r="BE209" s="29">
        <v>0</v>
      </c>
      <c r="BF209" s="29">
        <v>0</v>
      </c>
      <c r="BG209" s="29">
        <v>0</v>
      </c>
      <c r="BH209" s="29">
        <v>0</v>
      </c>
      <c r="BI209" s="29">
        <v>0</v>
      </c>
      <c r="BJ209" s="29">
        <v>0</v>
      </c>
      <c r="BK209" s="29">
        <v>0</v>
      </c>
      <c r="BL209" s="29">
        <v>0</v>
      </c>
      <c r="BM209" s="29">
        <v>0</v>
      </c>
      <c r="BN209" s="29">
        <v>687.58</v>
      </c>
      <c r="BO209" s="29">
        <v>7480.97</v>
      </c>
      <c r="BP209" s="29">
        <v>0</v>
      </c>
      <c r="BQ209" s="29">
        <v>7480.97</v>
      </c>
      <c r="BR209" s="29">
        <v>7480.97</v>
      </c>
      <c r="BS209" s="29">
        <v>0</v>
      </c>
      <c r="BT209" s="29">
        <v>0</v>
      </c>
      <c r="BU209" s="29">
        <v>58.51</v>
      </c>
      <c r="BV209" s="29">
        <v>46.72</v>
      </c>
      <c r="BW209" s="29">
        <v>0</v>
      </c>
      <c r="BX209" s="29">
        <v>564.6</v>
      </c>
      <c r="BY209" s="29">
        <v>1736.2299999999964</v>
      </c>
      <c r="BZ209" s="29">
        <v>1620.6299999999967</v>
      </c>
      <c r="CA209" s="157">
        <v>106.87999999999974</v>
      </c>
      <c r="CB209" s="157">
        <v>3249.9799999999927</v>
      </c>
      <c r="CC209" s="29">
        <v>0</v>
      </c>
      <c r="CD209" s="29">
        <v>3249.9799999999927</v>
      </c>
      <c r="CE209" s="29">
        <v>3894</v>
      </c>
      <c r="CF209" s="29">
        <v>0</v>
      </c>
      <c r="CG209" s="29">
        <v>95426</v>
      </c>
      <c r="CH209" s="29">
        <v>95426</v>
      </c>
      <c r="CI209" s="29">
        <v>366.83999999999764</v>
      </c>
      <c r="CJ209" s="25">
        <v>0</v>
      </c>
      <c r="CK209" s="25">
        <v>0</v>
      </c>
      <c r="CL209" s="29">
        <v>886.60999999999922</v>
      </c>
      <c r="CM209" s="25">
        <v>0</v>
      </c>
      <c r="CN209" s="29">
        <v>2103.4099999999962</v>
      </c>
      <c r="CO209" s="25">
        <v>0</v>
      </c>
      <c r="CP209" s="25">
        <v>366.83999999999764</v>
      </c>
      <c r="CQ209" s="25">
        <v>0</v>
      </c>
      <c r="CR209" s="25">
        <v>0</v>
      </c>
      <c r="CS209" s="25">
        <v>27318</v>
      </c>
      <c r="CT209" s="25">
        <v>0</v>
      </c>
      <c r="CU209" s="25">
        <v>49993</v>
      </c>
      <c r="CV209" s="25">
        <v>0</v>
      </c>
      <c r="CW209" s="25">
        <v>22009</v>
      </c>
      <c r="CX209" s="33">
        <v>0</v>
      </c>
      <c r="CY209" s="33">
        <v>0</v>
      </c>
      <c r="CZ209" s="33">
        <v>0</v>
      </c>
      <c r="DA209" s="33">
        <v>0</v>
      </c>
      <c r="DB209" s="161">
        <v>27318</v>
      </c>
      <c r="DC209" s="33">
        <v>49993</v>
      </c>
      <c r="DD209" s="33">
        <v>0</v>
      </c>
      <c r="DE209" s="33">
        <v>22009</v>
      </c>
      <c r="DF209" s="154">
        <v>0</v>
      </c>
      <c r="DG209" s="154">
        <v>0</v>
      </c>
      <c r="DH209" s="154">
        <v>0</v>
      </c>
      <c r="DI209" s="154">
        <v>0</v>
      </c>
      <c r="DJ209" s="154">
        <v>886.60999999999922</v>
      </c>
      <c r="DK209" s="154">
        <v>2103.4099999999962</v>
      </c>
      <c r="DL209" s="154">
        <v>0</v>
      </c>
      <c r="DM209" s="154">
        <v>366.83999999999764</v>
      </c>
      <c r="DN209" s="25">
        <v>0</v>
      </c>
      <c r="DO209" s="25">
        <v>465500</v>
      </c>
      <c r="DP209" s="25">
        <v>886.60999999999922</v>
      </c>
      <c r="DQ209" s="25">
        <v>27318</v>
      </c>
      <c r="DR209" s="25">
        <v>0</v>
      </c>
      <c r="DS209" s="25">
        <v>0</v>
      </c>
      <c r="ED209" s="156">
        <v>43977</v>
      </c>
      <c r="EE209" s="25">
        <v>886.60999999999922</v>
      </c>
      <c r="EF209" s="25">
        <v>2103.4099999999962</v>
      </c>
      <c r="EG209" s="25">
        <v>0</v>
      </c>
      <c r="EH209" s="25">
        <v>366.83999999999764</v>
      </c>
    </row>
    <row r="210" spans="1:138" x14ac:dyDescent="0.25">
      <c r="A210" s="25" t="s">
        <v>67</v>
      </c>
      <c r="B210" s="25" t="s">
        <v>63</v>
      </c>
      <c r="C210" s="156">
        <v>43978</v>
      </c>
      <c r="D210" s="156">
        <v>43978</v>
      </c>
      <c r="E210" s="25" t="s">
        <v>126</v>
      </c>
      <c r="F210" s="25" t="s">
        <v>127</v>
      </c>
      <c r="G210" s="29">
        <v>19158.840000000011</v>
      </c>
      <c r="H210" s="29">
        <v>1545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29">
        <v>145043</v>
      </c>
      <c r="O210" s="29">
        <v>624202</v>
      </c>
      <c r="P210" s="29">
        <v>0</v>
      </c>
      <c r="Q210" s="29">
        <v>624202</v>
      </c>
      <c r="R210" s="29">
        <v>624202</v>
      </c>
      <c r="S210" s="29">
        <v>0</v>
      </c>
      <c r="T210" s="29">
        <v>0</v>
      </c>
      <c r="U210" s="29">
        <v>997</v>
      </c>
      <c r="V210" s="29">
        <v>3889</v>
      </c>
      <c r="W210" s="29">
        <v>0</v>
      </c>
      <c r="X210" s="29">
        <v>125901</v>
      </c>
      <c r="Y210" s="29">
        <v>54667</v>
      </c>
      <c r="Z210" s="29">
        <v>231776</v>
      </c>
      <c r="AA210" s="29">
        <v>227046</v>
      </c>
      <c r="AB210" s="29">
        <v>8666</v>
      </c>
      <c r="AC210" s="29">
        <v>0.13331065189999999</v>
      </c>
      <c r="AD210" s="29">
        <v>1.1200000000000002E-2</v>
      </c>
      <c r="AE210" s="29">
        <v>90.538335750000002</v>
      </c>
      <c r="AF210" s="29">
        <v>18910</v>
      </c>
      <c r="AG210" s="29">
        <v>47</v>
      </c>
      <c r="AH210" s="29">
        <v>0</v>
      </c>
      <c r="AI210" s="29">
        <v>12.856999999999999</v>
      </c>
      <c r="AJ210" s="29">
        <v>40.286000000000001</v>
      </c>
      <c r="AK210" s="29">
        <v>0</v>
      </c>
      <c r="AL210" s="29">
        <v>0</v>
      </c>
      <c r="AM210" s="29">
        <v>0</v>
      </c>
      <c r="AN210" s="29">
        <v>0</v>
      </c>
      <c r="AO210" s="29">
        <v>50</v>
      </c>
      <c r="AP210" s="29">
        <v>61</v>
      </c>
      <c r="AQ210" s="29">
        <v>517</v>
      </c>
      <c r="AR210" s="29">
        <v>103</v>
      </c>
      <c r="AS210" s="29">
        <v>328</v>
      </c>
      <c r="AT210" s="29">
        <v>54132</v>
      </c>
      <c r="AU210" s="29">
        <v>56097</v>
      </c>
      <c r="AV210" s="29">
        <v>21866</v>
      </c>
      <c r="AW210" s="29">
        <v>30461</v>
      </c>
      <c r="AX210" s="29">
        <v>57902</v>
      </c>
      <c r="AY210" s="29">
        <v>0</v>
      </c>
      <c r="AZ210" s="29">
        <v>0</v>
      </c>
      <c r="BA210" s="29">
        <v>0</v>
      </c>
      <c r="BB210" s="29">
        <v>0</v>
      </c>
      <c r="BC210" s="29">
        <v>0</v>
      </c>
      <c r="BD210" s="29">
        <v>0</v>
      </c>
      <c r="BE210" s="29">
        <v>0</v>
      </c>
      <c r="BF210" s="29">
        <v>0</v>
      </c>
      <c r="BG210" s="29">
        <v>0</v>
      </c>
      <c r="BH210" s="29">
        <v>0</v>
      </c>
      <c r="BI210" s="29">
        <v>0</v>
      </c>
      <c r="BJ210" s="29">
        <v>0</v>
      </c>
      <c r="BK210" s="29">
        <v>0</v>
      </c>
      <c r="BL210" s="29">
        <v>0</v>
      </c>
      <c r="BM210" s="29">
        <v>0</v>
      </c>
      <c r="BN210" s="29">
        <v>285.24</v>
      </c>
      <c r="BO210" s="29">
        <v>7589.42</v>
      </c>
      <c r="BP210" s="29">
        <v>0</v>
      </c>
      <c r="BQ210" s="29">
        <v>7589.42</v>
      </c>
      <c r="BR210" s="29">
        <v>7589.42</v>
      </c>
      <c r="BS210" s="29">
        <v>0</v>
      </c>
      <c r="BT210" s="29">
        <v>0</v>
      </c>
      <c r="BU210" s="29">
        <v>67.81</v>
      </c>
      <c r="BV210" s="29">
        <v>40.97</v>
      </c>
      <c r="BW210" s="29">
        <v>0</v>
      </c>
      <c r="BX210" s="29">
        <v>1298.9000000000001</v>
      </c>
      <c r="BY210" s="29">
        <v>1417.209999999998</v>
      </c>
      <c r="BZ210" s="29">
        <v>1355.3699999999985</v>
      </c>
      <c r="CA210" s="157">
        <v>106.47999999999992</v>
      </c>
      <c r="CB210" s="157">
        <v>2666.0999999999963</v>
      </c>
      <c r="CC210" s="29">
        <v>0</v>
      </c>
      <c r="CD210" s="29">
        <v>2666.0999999999963</v>
      </c>
      <c r="CE210" s="29">
        <v>3242</v>
      </c>
      <c r="CF210" s="29">
        <v>0</v>
      </c>
      <c r="CG210" s="29">
        <v>106987</v>
      </c>
      <c r="CH210" s="29">
        <v>106987</v>
      </c>
      <c r="CI210" s="29">
        <v>349.67999999999955</v>
      </c>
      <c r="CJ210" s="25">
        <v>0</v>
      </c>
      <c r="CK210" s="25">
        <v>0</v>
      </c>
      <c r="CL210" s="29">
        <v>787.16999999999916</v>
      </c>
      <c r="CM210" s="25">
        <v>0</v>
      </c>
      <c r="CN210" s="29">
        <v>1635.7299999999975</v>
      </c>
      <c r="CO210" s="25">
        <v>0</v>
      </c>
      <c r="CP210" s="25">
        <v>349.67999999999955</v>
      </c>
      <c r="CQ210" s="25">
        <v>0</v>
      </c>
      <c r="CR210" s="25">
        <v>0</v>
      </c>
      <c r="CS210" s="25">
        <v>30461</v>
      </c>
      <c r="CT210" s="25">
        <v>0</v>
      </c>
      <c r="CU210" s="25">
        <v>57902</v>
      </c>
      <c r="CV210" s="25">
        <v>0</v>
      </c>
      <c r="CW210" s="25">
        <v>21866</v>
      </c>
      <c r="CX210" s="33">
        <v>0</v>
      </c>
      <c r="CY210" s="33">
        <v>0</v>
      </c>
      <c r="CZ210" s="33">
        <v>0</v>
      </c>
      <c r="DA210" s="33">
        <v>0</v>
      </c>
      <c r="DB210" s="161">
        <v>30461</v>
      </c>
      <c r="DC210" s="33">
        <v>57902</v>
      </c>
      <c r="DD210" s="33">
        <v>0</v>
      </c>
      <c r="DE210" s="33">
        <v>21866</v>
      </c>
      <c r="DF210" s="154">
        <v>0</v>
      </c>
      <c r="DG210" s="154">
        <v>0</v>
      </c>
      <c r="DH210" s="154">
        <v>0</v>
      </c>
      <c r="DI210" s="154">
        <v>0</v>
      </c>
      <c r="DJ210" s="154">
        <v>787.16999999999916</v>
      </c>
      <c r="DK210" s="154">
        <v>1635.7299999999975</v>
      </c>
      <c r="DL210" s="154">
        <v>0</v>
      </c>
      <c r="DM210" s="154">
        <v>349.67999999999955</v>
      </c>
      <c r="DN210" s="25">
        <v>0</v>
      </c>
      <c r="DO210" s="25">
        <v>522155</v>
      </c>
      <c r="DP210" s="25">
        <v>787.16999999999916</v>
      </c>
      <c r="DQ210" s="25">
        <v>30461</v>
      </c>
      <c r="DR210" s="25">
        <v>0</v>
      </c>
      <c r="DS210" s="25">
        <v>0</v>
      </c>
      <c r="ED210" s="156">
        <v>43978</v>
      </c>
      <c r="EE210" s="25">
        <v>787.16999999999916</v>
      </c>
      <c r="EF210" s="25">
        <v>1635.7299999999975</v>
      </c>
      <c r="EG210" s="25">
        <v>0</v>
      </c>
      <c r="EH210" s="25">
        <v>349.67999999999955</v>
      </c>
    </row>
    <row r="211" spans="1:138" x14ac:dyDescent="0.25">
      <c r="A211" s="25" t="s">
        <v>67</v>
      </c>
      <c r="B211" s="25" t="s">
        <v>63</v>
      </c>
      <c r="C211" s="156">
        <v>43979</v>
      </c>
      <c r="D211" s="156">
        <v>43979</v>
      </c>
      <c r="E211" s="25" t="s">
        <v>126</v>
      </c>
      <c r="F211" s="25" t="s">
        <v>127</v>
      </c>
      <c r="G211" s="29">
        <v>22322.280000000028</v>
      </c>
      <c r="H211" s="29">
        <v>1364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152912</v>
      </c>
      <c r="O211" s="29">
        <v>615725</v>
      </c>
      <c r="P211" s="29">
        <v>0</v>
      </c>
      <c r="Q211" s="29">
        <v>615725</v>
      </c>
      <c r="R211" s="29">
        <v>615725</v>
      </c>
      <c r="S211" s="29">
        <v>0</v>
      </c>
      <c r="T211" s="29">
        <v>0</v>
      </c>
      <c r="U211" s="29">
        <v>988</v>
      </c>
      <c r="V211" s="29">
        <v>4156</v>
      </c>
      <c r="W211" s="29">
        <v>0</v>
      </c>
      <c r="X211" s="29">
        <v>231096</v>
      </c>
      <c r="Y211" s="29">
        <v>76545</v>
      </c>
      <c r="Z211" s="29">
        <v>250009</v>
      </c>
      <c r="AA211" s="29">
        <v>191184</v>
      </c>
      <c r="AB211" s="29">
        <v>9337</v>
      </c>
      <c r="AC211" s="29">
        <v>0.13331065189999999</v>
      </c>
      <c r="AD211" s="29">
        <v>1.1200000000000002E-2</v>
      </c>
      <c r="AE211" s="29">
        <v>90.538335750000002</v>
      </c>
      <c r="AF211" s="29">
        <v>18721</v>
      </c>
      <c r="AG211" s="29">
        <v>47</v>
      </c>
      <c r="AH211" s="29">
        <v>0</v>
      </c>
      <c r="AI211" s="29">
        <v>12.714</v>
      </c>
      <c r="AJ211" s="29">
        <v>39.570999999999998</v>
      </c>
      <c r="AK211" s="29">
        <v>1</v>
      </c>
      <c r="AL211" s="29">
        <v>0</v>
      </c>
      <c r="AM211" s="29">
        <v>407</v>
      </c>
      <c r="AN211" s="29">
        <v>93</v>
      </c>
      <c r="AO211" s="29">
        <v>50</v>
      </c>
      <c r="AP211" s="29">
        <v>65</v>
      </c>
      <c r="AQ211" s="29">
        <v>618</v>
      </c>
      <c r="AR211" s="29">
        <v>120</v>
      </c>
      <c r="AS211" s="29">
        <v>333</v>
      </c>
      <c r="AT211" s="29">
        <v>48282</v>
      </c>
      <c r="AU211" s="29">
        <v>48638</v>
      </c>
      <c r="AV211" s="29">
        <v>24257</v>
      </c>
      <c r="AW211" s="29">
        <v>25820</v>
      </c>
      <c r="AX211" s="29">
        <v>46843</v>
      </c>
      <c r="AY211" s="29">
        <v>0</v>
      </c>
      <c r="AZ211" s="29">
        <v>0</v>
      </c>
      <c r="BA211" s="29">
        <v>0</v>
      </c>
      <c r="BB211" s="29">
        <v>0</v>
      </c>
      <c r="BC211" s="29">
        <v>0</v>
      </c>
      <c r="BD211" s="29">
        <v>0</v>
      </c>
      <c r="BE211" s="29">
        <v>0</v>
      </c>
      <c r="BF211" s="29">
        <v>0</v>
      </c>
      <c r="BG211" s="29">
        <v>0</v>
      </c>
      <c r="BH211" s="29">
        <v>0</v>
      </c>
      <c r="BI211" s="29">
        <v>0</v>
      </c>
      <c r="BJ211" s="29">
        <v>0</v>
      </c>
      <c r="BK211" s="29">
        <v>0</v>
      </c>
      <c r="BL211" s="29">
        <v>0</v>
      </c>
      <c r="BM211" s="29">
        <v>0</v>
      </c>
      <c r="BN211" s="29">
        <v>275.22000000000003</v>
      </c>
      <c r="BO211" s="29">
        <v>8575.65</v>
      </c>
      <c r="BP211" s="29">
        <v>0</v>
      </c>
      <c r="BQ211" s="29">
        <v>8575.65</v>
      </c>
      <c r="BR211" s="29">
        <v>8575.65</v>
      </c>
      <c r="BS211" s="29">
        <v>0</v>
      </c>
      <c r="BT211" s="29">
        <v>0</v>
      </c>
      <c r="BU211" s="29">
        <v>95.01</v>
      </c>
      <c r="BV211" s="29">
        <v>51.83</v>
      </c>
      <c r="BW211" s="29">
        <v>0</v>
      </c>
      <c r="BX211" s="29">
        <v>534.6</v>
      </c>
      <c r="BY211" s="29">
        <v>1173.717465698058</v>
      </c>
      <c r="BZ211" s="29">
        <v>1073.6099999999981</v>
      </c>
      <c r="CA211" s="157">
        <v>61.86999999999982</v>
      </c>
      <c r="CB211" s="157">
        <v>2185.4574656980567</v>
      </c>
      <c r="CC211" s="29">
        <v>0</v>
      </c>
      <c r="CD211" s="29">
        <v>2185.4574656980567</v>
      </c>
      <c r="CE211" s="29">
        <v>2537</v>
      </c>
      <c r="CF211" s="29">
        <v>0</v>
      </c>
      <c r="CG211" s="29">
        <v>94383</v>
      </c>
      <c r="CH211" s="29">
        <v>94383</v>
      </c>
      <c r="CI211" s="29">
        <v>355.10999999999996</v>
      </c>
      <c r="CJ211" s="25">
        <v>0</v>
      </c>
      <c r="CK211" s="25">
        <v>0</v>
      </c>
      <c r="CL211" s="29">
        <v>614.19924137575083</v>
      </c>
      <c r="CM211" s="25">
        <v>0</v>
      </c>
      <c r="CN211" s="29">
        <v>1278.018224322306</v>
      </c>
      <c r="CO211" s="25">
        <v>0</v>
      </c>
      <c r="CP211" s="25">
        <v>355.10999999999996</v>
      </c>
      <c r="CQ211" s="25">
        <v>0</v>
      </c>
      <c r="CR211" s="25">
        <v>0</v>
      </c>
      <c r="CS211" s="25">
        <v>25820</v>
      </c>
      <c r="CT211" s="25">
        <v>0</v>
      </c>
      <c r="CU211" s="25">
        <v>46843</v>
      </c>
      <c r="CV211" s="25">
        <v>0</v>
      </c>
      <c r="CW211" s="25">
        <v>24257</v>
      </c>
      <c r="CX211" s="33">
        <v>0</v>
      </c>
      <c r="CY211" s="33">
        <v>0</v>
      </c>
      <c r="CZ211" s="33">
        <v>0</v>
      </c>
      <c r="DA211" s="33">
        <v>0</v>
      </c>
      <c r="DB211" s="161">
        <v>25820</v>
      </c>
      <c r="DC211" s="33">
        <v>46843</v>
      </c>
      <c r="DD211" s="33">
        <v>0</v>
      </c>
      <c r="DE211" s="33">
        <v>24257</v>
      </c>
      <c r="DF211" s="154">
        <v>0</v>
      </c>
      <c r="DG211" s="154">
        <v>0</v>
      </c>
      <c r="DH211" s="154">
        <v>0</v>
      </c>
      <c r="DI211" s="154">
        <v>0</v>
      </c>
      <c r="DJ211" s="154">
        <v>614.19924137575083</v>
      </c>
      <c r="DK211" s="154">
        <v>1278.018224322306</v>
      </c>
      <c r="DL211" s="154">
        <v>0</v>
      </c>
      <c r="DM211" s="154">
        <v>355.10999999999996</v>
      </c>
      <c r="DN211" s="25">
        <v>0</v>
      </c>
      <c r="DO211" s="25">
        <v>527075</v>
      </c>
      <c r="DP211" s="25">
        <v>614.19924137575083</v>
      </c>
      <c r="DQ211" s="25">
        <v>25820</v>
      </c>
      <c r="DR211" s="25">
        <v>0</v>
      </c>
      <c r="DS211" s="25">
        <v>0</v>
      </c>
      <c r="ED211" s="156">
        <v>43979</v>
      </c>
      <c r="EE211" s="25">
        <v>614.19924137575083</v>
      </c>
      <c r="EF211" s="25">
        <v>1278.018224322306</v>
      </c>
      <c r="EG211" s="25">
        <v>0</v>
      </c>
      <c r="EH211" s="25">
        <v>355.10999999999996</v>
      </c>
    </row>
    <row r="212" spans="1:138" x14ac:dyDescent="0.25">
      <c r="A212" s="25" t="s">
        <v>67</v>
      </c>
      <c r="B212" s="25" t="s">
        <v>63</v>
      </c>
      <c r="C212" s="156">
        <v>43980</v>
      </c>
      <c r="D212" s="156">
        <v>43980</v>
      </c>
      <c r="E212" s="25" t="s">
        <v>126</v>
      </c>
      <c r="F212" s="25" t="s">
        <v>127</v>
      </c>
      <c r="G212" s="29">
        <v>18541.569999999989</v>
      </c>
      <c r="H212" s="29">
        <v>1207</v>
      </c>
      <c r="I212" s="29">
        <v>0</v>
      </c>
      <c r="J212" s="29">
        <v>0</v>
      </c>
      <c r="K212" s="29">
        <v>0</v>
      </c>
      <c r="L212" s="29">
        <v>1</v>
      </c>
      <c r="M212" s="29">
        <v>0</v>
      </c>
      <c r="N212" s="29">
        <v>8419</v>
      </c>
      <c r="O212" s="29">
        <v>203306</v>
      </c>
      <c r="P212" s="29">
        <v>0</v>
      </c>
      <c r="Q212" s="29">
        <v>203306</v>
      </c>
      <c r="R212" s="29">
        <v>203306</v>
      </c>
      <c r="S212" s="29">
        <v>0</v>
      </c>
      <c r="T212" s="29">
        <v>0</v>
      </c>
      <c r="U212" s="29">
        <v>1084</v>
      </c>
      <c r="V212" s="29">
        <v>3872</v>
      </c>
      <c r="W212" s="29">
        <v>0</v>
      </c>
      <c r="X212" s="29">
        <v>119201</v>
      </c>
      <c r="Y212" s="29">
        <v>79789</v>
      </c>
      <c r="Z212" s="29">
        <v>325401</v>
      </c>
      <c r="AA212" s="29">
        <v>169935</v>
      </c>
      <c r="AB212" s="29">
        <v>18947</v>
      </c>
      <c r="AC212" s="29">
        <v>0.13331065189999999</v>
      </c>
      <c r="AD212" s="29">
        <v>1.1200000000000002E-2</v>
      </c>
      <c r="AE212" s="29">
        <v>90.538335750000002</v>
      </c>
      <c r="AF212" s="29">
        <v>21817</v>
      </c>
      <c r="AG212" s="29">
        <v>47</v>
      </c>
      <c r="AH212" s="29">
        <v>0</v>
      </c>
      <c r="AI212" s="29">
        <v>12.571</v>
      </c>
      <c r="AJ212" s="29">
        <v>39.286000000000001</v>
      </c>
      <c r="AK212" s="29">
        <v>0</v>
      </c>
      <c r="AL212" s="29">
        <v>0</v>
      </c>
      <c r="AM212" s="29">
        <v>509</v>
      </c>
      <c r="AN212" s="29">
        <v>114</v>
      </c>
      <c r="AO212" s="29">
        <v>48</v>
      </c>
      <c r="AP212" s="29">
        <v>69</v>
      </c>
      <c r="AQ212" s="29">
        <v>815</v>
      </c>
      <c r="AR212" s="29">
        <v>159</v>
      </c>
      <c r="AS212" s="29">
        <v>377</v>
      </c>
      <c r="AT212" s="29">
        <v>54670</v>
      </c>
      <c r="AU212" s="29">
        <v>54838</v>
      </c>
      <c r="AV212" s="29">
        <v>20912</v>
      </c>
      <c r="AW212" s="29">
        <v>25547</v>
      </c>
      <c r="AX212" s="29">
        <v>63049</v>
      </c>
      <c r="AY212" s="29">
        <v>0</v>
      </c>
      <c r="AZ212" s="29">
        <v>1</v>
      </c>
      <c r="BA212" s="29">
        <v>0</v>
      </c>
      <c r="BB212" s="29">
        <v>0</v>
      </c>
      <c r="BC212" s="29">
        <v>0</v>
      </c>
      <c r="BD212" s="29">
        <v>0</v>
      </c>
      <c r="BE212" s="29">
        <v>0</v>
      </c>
      <c r="BF212" s="29">
        <v>0</v>
      </c>
      <c r="BG212" s="29">
        <v>0</v>
      </c>
      <c r="BH212" s="29">
        <v>0</v>
      </c>
      <c r="BI212" s="29">
        <v>0</v>
      </c>
      <c r="BJ212" s="29">
        <v>0</v>
      </c>
      <c r="BK212" s="29">
        <v>0</v>
      </c>
      <c r="BL212" s="29">
        <v>0</v>
      </c>
      <c r="BM212" s="29">
        <v>0</v>
      </c>
      <c r="BN212" s="29">
        <v>32.200000000000003</v>
      </c>
      <c r="BO212" s="29">
        <v>7266.44</v>
      </c>
      <c r="BP212" s="29">
        <v>0</v>
      </c>
      <c r="BQ212" s="29">
        <v>7266.44</v>
      </c>
      <c r="BR212" s="29">
        <v>7266.44</v>
      </c>
      <c r="BS212" s="29">
        <v>0</v>
      </c>
      <c r="BT212" s="29">
        <v>0</v>
      </c>
      <c r="BU212" s="29">
        <v>101.42</v>
      </c>
      <c r="BV212" s="29">
        <v>50.27</v>
      </c>
      <c r="BW212" s="29">
        <v>0</v>
      </c>
      <c r="BX212" s="29">
        <v>633</v>
      </c>
      <c r="BY212" s="29">
        <v>1512.7899999999972</v>
      </c>
      <c r="BZ212" s="29">
        <v>1525.0599999999974</v>
      </c>
      <c r="CA212" s="157">
        <v>113.87999999999973</v>
      </c>
      <c r="CB212" s="157">
        <v>2923.9699999999948</v>
      </c>
      <c r="CC212" s="29">
        <v>0</v>
      </c>
      <c r="CD212" s="29">
        <v>2923.9699999999948</v>
      </c>
      <c r="CE212" s="29">
        <v>3820</v>
      </c>
      <c r="CF212" s="29">
        <v>0</v>
      </c>
      <c r="CG212" s="29">
        <v>105688</v>
      </c>
      <c r="CH212" s="29">
        <v>105688</v>
      </c>
      <c r="CI212" s="29">
        <v>365.9099999999994</v>
      </c>
      <c r="CJ212" s="25">
        <v>0</v>
      </c>
      <c r="CK212" s="25">
        <v>0</v>
      </c>
      <c r="CL212" s="29">
        <v>682.89999999999873</v>
      </c>
      <c r="CM212" s="25">
        <v>0</v>
      </c>
      <c r="CN212" s="29">
        <v>1989.0399999999961</v>
      </c>
      <c r="CO212" s="25">
        <v>0</v>
      </c>
      <c r="CP212" s="25">
        <v>365.9099999999994</v>
      </c>
      <c r="CQ212" s="25">
        <v>0</v>
      </c>
      <c r="CR212" s="25">
        <v>0</v>
      </c>
      <c r="CS212" s="25">
        <v>25547</v>
      </c>
      <c r="CT212" s="25">
        <v>0</v>
      </c>
      <c r="CU212" s="25">
        <v>63049</v>
      </c>
      <c r="CV212" s="25">
        <v>0</v>
      </c>
      <c r="CW212" s="25">
        <v>20912</v>
      </c>
      <c r="CX212" s="33">
        <v>0</v>
      </c>
      <c r="CY212" s="33">
        <v>0</v>
      </c>
      <c r="CZ212" s="33">
        <v>0</v>
      </c>
      <c r="DA212" s="33">
        <v>0</v>
      </c>
      <c r="DB212" s="161">
        <v>25547</v>
      </c>
      <c r="DC212" s="33">
        <v>63049</v>
      </c>
      <c r="DD212" s="33">
        <v>0</v>
      </c>
      <c r="DE212" s="33">
        <v>20912</v>
      </c>
      <c r="DF212" s="154">
        <v>0</v>
      </c>
      <c r="DG212" s="154">
        <v>0</v>
      </c>
      <c r="DH212" s="154">
        <v>0</v>
      </c>
      <c r="DI212" s="154">
        <v>0</v>
      </c>
      <c r="DJ212" s="154">
        <v>682.89999999999873</v>
      </c>
      <c r="DK212" s="154">
        <v>1989.0399999999961</v>
      </c>
      <c r="DL212" s="154">
        <v>0</v>
      </c>
      <c r="DM212" s="154">
        <v>365.9099999999994</v>
      </c>
      <c r="DN212" s="25">
        <v>0</v>
      </c>
      <c r="DO212" s="25">
        <v>594072</v>
      </c>
      <c r="DP212" s="25">
        <v>682.89999999999873</v>
      </c>
      <c r="DQ212" s="25">
        <v>25547</v>
      </c>
      <c r="DR212" s="25">
        <v>0</v>
      </c>
      <c r="DS212" s="25">
        <v>0</v>
      </c>
      <c r="ED212" s="156">
        <v>43980</v>
      </c>
      <c r="EE212" s="25">
        <v>682.89999999999873</v>
      </c>
      <c r="EF212" s="25">
        <v>1989.0399999999961</v>
      </c>
      <c r="EG212" s="25">
        <v>0</v>
      </c>
      <c r="EH212" s="25">
        <v>365.9099999999994</v>
      </c>
    </row>
    <row r="213" spans="1:138" x14ac:dyDescent="0.25">
      <c r="A213" s="25" t="s">
        <v>67</v>
      </c>
      <c r="B213" s="25" t="s">
        <v>63</v>
      </c>
      <c r="C213" s="156">
        <v>43981</v>
      </c>
      <c r="D213" s="156">
        <v>43981</v>
      </c>
      <c r="E213" s="25" t="s">
        <v>126</v>
      </c>
      <c r="F213" s="25" t="s">
        <v>127</v>
      </c>
      <c r="G213" s="29">
        <v>16218.049999999981</v>
      </c>
      <c r="H213" s="29">
        <v>1297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12031</v>
      </c>
      <c r="O213" s="29">
        <v>331543</v>
      </c>
      <c r="P213" s="29">
        <v>0</v>
      </c>
      <c r="Q213" s="29">
        <v>331543</v>
      </c>
      <c r="R213" s="29">
        <v>331543</v>
      </c>
      <c r="S213" s="29">
        <v>0</v>
      </c>
      <c r="T213" s="29">
        <v>0</v>
      </c>
      <c r="U213" s="29">
        <v>895</v>
      </c>
      <c r="V213" s="29">
        <v>5437</v>
      </c>
      <c r="W213" s="29">
        <v>0</v>
      </c>
      <c r="X213" s="29">
        <v>290452</v>
      </c>
      <c r="Y213" s="29">
        <v>67439</v>
      </c>
      <c r="Z213" s="29">
        <v>274003</v>
      </c>
      <c r="AA213" s="29">
        <v>144903</v>
      </c>
      <c r="AB213" s="29">
        <v>21294</v>
      </c>
      <c r="AC213" s="29">
        <v>0.13331065189999999</v>
      </c>
      <c r="AD213" s="29">
        <v>1.1200000000000002E-2</v>
      </c>
      <c r="AE213" s="29">
        <v>90.538335750000002</v>
      </c>
      <c r="AF213" s="29">
        <v>25337</v>
      </c>
      <c r="AG213" s="29">
        <v>47</v>
      </c>
      <c r="AH213" s="29">
        <v>0</v>
      </c>
      <c r="AI213" s="29">
        <v>12.429</v>
      </c>
      <c r="AJ213" s="29">
        <v>40</v>
      </c>
      <c r="AK213" s="29">
        <v>0</v>
      </c>
      <c r="AL213" s="29">
        <v>0</v>
      </c>
      <c r="AM213" s="29">
        <v>433</v>
      </c>
      <c r="AN213" s="29">
        <v>95</v>
      </c>
      <c r="AO213" s="29">
        <v>50</v>
      </c>
      <c r="AP213" s="29">
        <v>71</v>
      </c>
      <c r="AQ213" s="29">
        <v>656</v>
      </c>
      <c r="AR213" s="29">
        <v>129</v>
      </c>
      <c r="AS213" s="29">
        <v>269</v>
      </c>
      <c r="AT213" s="29">
        <v>53827</v>
      </c>
      <c r="AU213" s="29">
        <v>57252</v>
      </c>
      <c r="AV213" s="29">
        <v>22483</v>
      </c>
      <c r="AW213" s="29">
        <v>28005</v>
      </c>
      <c r="AX213" s="29">
        <v>60591</v>
      </c>
      <c r="AY213" s="29">
        <v>0</v>
      </c>
      <c r="AZ213" s="29">
        <v>0</v>
      </c>
      <c r="BA213" s="29">
        <v>0</v>
      </c>
      <c r="BB213" s="29">
        <v>0</v>
      </c>
      <c r="BC213" s="29">
        <v>0</v>
      </c>
      <c r="BD213" s="29">
        <v>0</v>
      </c>
      <c r="BE213" s="29">
        <v>0</v>
      </c>
      <c r="BF213" s="29">
        <v>0</v>
      </c>
      <c r="BG213" s="29">
        <v>0</v>
      </c>
      <c r="BH213" s="29">
        <v>0</v>
      </c>
      <c r="BI213" s="29">
        <v>0</v>
      </c>
      <c r="BJ213" s="29">
        <v>0</v>
      </c>
      <c r="BK213" s="29">
        <v>0</v>
      </c>
      <c r="BL213" s="29">
        <v>0</v>
      </c>
      <c r="BM213" s="29">
        <v>0</v>
      </c>
      <c r="BN213" s="29">
        <v>44.35</v>
      </c>
      <c r="BO213" s="29">
        <v>7092.64</v>
      </c>
      <c r="BP213" s="29">
        <v>0</v>
      </c>
      <c r="BQ213" s="29">
        <v>7092.64</v>
      </c>
      <c r="BR213" s="29">
        <v>7092.64</v>
      </c>
      <c r="BS213" s="29">
        <v>0</v>
      </c>
      <c r="BT213" s="29">
        <v>0</v>
      </c>
      <c r="BU213" s="29">
        <v>88.02</v>
      </c>
      <c r="BV213" s="29">
        <v>57.01</v>
      </c>
      <c r="BW213" s="29">
        <v>0</v>
      </c>
      <c r="BX213" s="29">
        <v>622.79999999999995</v>
      </c>
      <c r="BY213" s="29">
        <v>1643.4100035342813</v>
      </c>
      <c r="BZ213" s="29">
        <v>1541.2899999999979</v>
      </c>
      <c r="CA213" s="157">
        <v>115.80999999999958</v>
      </c>
      <c r="CB213" s="157">
        <v>3068.8900035342804</v>
      </c>
      <c r="CC213" s="29">
        <v>0</v>
      </c>
      <c r="CD213" s="29">
        <v>3068.8900035342804</v>
      </c>
      <c r="CE213" s="29">
        <v>3392</v>
      </c>
      <c r="CF213" s="29">
        <v>0</v>
      </c>
      <c r="CG213" s="29">
        <v>107687</v>
      </c>
      <c r="CH213" s="29">
        <v>107687</v>
      </c>
      <c r="CI213" s="29">
        <v>391.50999999999948</v>
      </c>
      <c r="CJ213" s="25">
        <v>0</v>
      </c>
      <c r="CK213" s="25">
        <v>0</v>
      </c>
      <c r="CL213" s="29">
        <v>865.14999999999941</v>
      </c>
      <c r="CM213" s="25">
        <v>0</v>
      </c>
      <c r="CN213" s="29">
        <v>1928.0400035342807</v>
      </c>
      <c r="CO213" s="25">
        <v>0</v>
      </c>
      <c r="CP213" s="25">
        <v>391.50999999999948</v>
      </c>
      <c r="CQ213" s="25">
        <v>0</v>
      </c>
      <c r="CR213" s="25">
        <v>0</v>
      </c>
      <c r="CS213" s="25">
        <v>28005</v>
      </c>
      <c r="CT213" s="25">
        <v>0</v>
      </c>
      <c r="CU213" s="25">
        <v>60591</v>
      </c>
      <c r="CV213" s="25">
        <v>0</v>
      </c>
      <c r="CW213" s="25">
        <v>22483</v>
      </c>
      <c r="CX213" s="33">
        <v>0</v>
      </c>
      <c r="CY213" s="33">
        <v>0</v>
      </c>
      <c r="CZ213" s="33">
        <v>0</v>
      </c>
      <c r="DA213" s="33">
        <v>0</v>
      </c>
      <c r="DB213" s="161">
        <v>28005</v>
      </c>
      <c r="DC213" s="33">
        <v>60591</v>
      </c>
      <c r="DD213" s="33">
        <v>0</v>
      </c>
      <c r="DE213" s="33">
        <v>22483</v>
      </c>
      <c r="DF213" s="154">
        <v>0</v>
      </c>
      <c r="DG213" s="154">
        <v>0</v>
      </c>
      <c r="DH213" s="154">
        <v>0</v>
      </c>
      <c r="DI213" s="154">
        <v>0</v>
      </c>
      <c r="DJ213" s="154">
        <v>865.14999999999941</v>
      </c>
      <c r="DK213" s="154">
        <v>1928.0400035342807</v>
      </c>
      <c r="DL213" s="154">
        <v>0</v>
      </c>
      <c r="DM213" s="154">
        <v>391.50999999999948</v>
      </c>
      <c r="DN213" s="25">
        <v>0</v>
      </c>
      <c r="DO213" s="25">
        <v>507639</v>
      </c>
      <c r="DP213" s="25">
        <v>865.14999999999941</v>
      </c>
      <c r="DQ213" s="25">
        <v>28005</v>
      </c>
      <c r="DR213" s="25">
        <v>0</v>
      </c>
      <c r="DS213" s="25">
        <v>0</v>
      </c>
      <c r="ED213" s="156">
        <v>43981</v>
      </c>
      <c r="EE213" s="25">
        <v>865.14999999999941</v>
      </c>
      <c r="EF213" s="25">
        <v>1928.0400035342807</v>
      </c>
      <c r="EG213" s="25">
        <v>0</v>
      </c>
      <c r="EH213" s="25">
        <v>391.50999999999948</v>
      </c>
    </row>
    <row r="214" spans="1:138" x14ac:dyDescent="0.25">
      <c r="A214" s="25" t="s">
        <v>67</v>
      </c>
      <c r="B214" s="25" t="s">
        <v>63</v>
      </c>
      <c r="C214" s="156">
        <v>43982</v>
      </c>
      <c r="D214" s="156">
        <v>43982</v>
      </c>
      <c r="E214" s="25" t="s">
        <v>126</v>
      </c>
      <c r="F214" s="25" t="s">
        <v>127</v>
      </c>
      <c r="G214" s="29">
        <v>16207.359999999988</v>
      </c>
      <c r="H214" s="29">
        <v>1347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170994</v>
      </c>
      <c r="O214" s="29">
        <v>237355</v>
      </c>
      <c r="P214" s="29">
        <v>0</v>
      </c>
      <c r="Q214" s="29">
        <v>237355</v>
      </c>
      <c r="R214" s="29">
        <v>237355</v>
      </c>
      <c r="S214" s="29">
        <v>0</v>
      </c>
      <c r="T214" s="29">
        <v>0</v>
      </c>
      <c r="U214" s="29">
        <v>1148</v>
      </c>
      <c r="V214" s="29">
        <v>4478</v>
      </c>
      <c r="W214" s="29">
        <v>0</v>
      </c>
      <c r="X214" s="29">
        <v>175736</v>
      </c>
      <c r="Y214" s="29">
        <v>66582</v>
      </c>
      <c r="Z214" s="29">
        <v>216950</v>
      </c>
      <c r="AA214" s="29">
        <v>230784</v>
      </c>
      <c r="AB214" s="29">
        <v>18010</v>
      </c>
      <c r="AC214" s="29">
        <v>0.13331065189999999</v>
      </c>
      <c r="AD214" s="29">
        <v>1.1200000000000002E-2</v>
      </c>
      <c r="AE214" s="29">
        <v>90.538335750000002</v>
      </c>
      <c r="AF214" s="29">
        <v>23297</v>
      </c>
      <c r="AG214" s="29">
        <v>70</v>
      </c>
      <c r="AH214" s="29">
        <v>0</v>
      </c>
      <c r="AI214" s="29">
        <v>12.429</v>
      </c>
      <c r="AJ214" s="29">
        <v>38.570999999999998</v>
      </c>
      <c r="AK214" s="29">
        <v>0</v>
      </c>
      <c r="AL214" s="29">
        <v>0</v>
      </c>
      <c r="AM214" s="29">
        <v>496</v>
      </c>
      <c r="AN214" s="29">
        <v>101</v>
      </c>
      <c r="AO214" s="29">
        <v>51</v>
      </c>
      <c r="AP214" s="29">
        <v>63</v>
      </c>
      <c r="AQ214" s="29">
        <v>738</v>
      </c>
      <c r="AR214" s="29">
        <v>145</v>
      </c>
      <c r="AS214" s="29">
        <v>243</v>
      </c>
      <c r="AT214" s="29">
        <v>53300</v>
      </c>
      <c r="AU214" s="29">
        <v>59031</v>
      </c>
      <c r="AV214" s="29">
        <v>20776</v>
      </c>
      <c r="AW214" s="29">
        <v>24903</v>
      </c>
      <c r="AX214" s="29">
        <v>66652</v>
      </c>
      <c r="AY214" s="29">
        <v>0</v>
      </c>
      <c r="AZ214" s="29">
        <v>0</v>
      </c>
      <c r="BA214" s="29">
        <v>0</v>
      </c>
      <c r="BB214" s="29">
        <v>0</v>
      </c>
      <c r="BC214" s="29">
        <v>0</v>
      </c>
      <c r="BD214" s="29">
        <v>0</v>
      </c>
      <c r="BE214" s="29">
        <v>0</v>
      </c>
      <c r="BF214" s="29">
        <v>0</v>
      </c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0</v>
      </c>
      <c r="BM214" s="29">
        <v>0</v>
      </c>
      <c r="BN214" s="29">
        <v>894.46</v>
      </c>
      <c r="BO214" s="29">
        <v>9491.19</v>
      </c>
      <c r="BP214" s="29">
        <v>0</v>
      </c>
      <c r="BQ214" s="29">
        <v>9491.19</v>
      </c>
      <c r="BR214" s="29">
        <v>9491.19</v>
      </c>
      <c r="BS214" s="29">
        <v>0</v>
      </c>
      <c r="BT214" s="29">
        <v>0</v>
      </c>
      <c r="BU214" s="29">
        <v>151.47</v>
      </c>
      <c r="BV214" s="29">
        <v>58.34</v>
      </c>
      <c r="BW214" s="29">
        <v>0</v>
      </c>
      <c r="BX214" s="29">
        <v>653.4</v>
      </c>
      <c r="BY214" s="29">
        <v>1519.3999999999985</v>
      </c>
      <c r="BZ214" s="29">
        <v>1455.4599999999987</v>
      </c>
      <c r="CA214" s="157">
        <v>93.359999999999857</v>
      </c>
      <c r="CB214" s="157">
        <v>2881.4999999999968</v>
      </c>
      <c r="CC214" s="29">
        <v>0</v>
      </c>
      <c r="CD214" s="29">
        <v>2881.4999999999968</v>
      </c>
      <c r="CE214" s="29">
        <v>2912</v>
      </c>
      <c r="CF214" s="29">
        <v>0</v>
      </c>
      <c r="CG214" s="29">
        <v>109419</v>
      </c>
      <c r="CH214" s="29">
        <v>109419</v>
      </c>
      <c r="CI214" s="29">
        <v>352.8099999999996</v>
      </c>
      <c r="CJ214" s="25">
        <v>0</v>
      </c>
      <c r="CK214" s="25">
        <v>0</v>
      </c>
      <c r="CL214" s="29">
        <v>744.80999999999949</v>
      </c>
      <c r="CM214" s="25">
        <v>0</v>
      </c>
      <c r="CN214" s="29">
        <v>1877.2399999999975</v>
      </c>
      <c r="CO214" s="25">
        <v>0</v>
      </c>
      <c r="CP214" s="25">
        <v>352.8099999999996</v>
      </c>
      <c r="CQ214" s="25">
        <v>0</v>
      </c>
      <c r="CR214" s="25">
        <v>0</v>
      </c>
      <c r="CS214" s="25">
        <v>24903</v>
      </c>
      <c r="CT214" s="25">
        <v>0</v>
      </c>
      <c r="CU214" s="25">
        <v>66652</v>
      </c>
      <c r="CV214" s="25">
        <v>0</v>
      </c>
      <c r="CW214" s="25">
        <v>20776</v>
      </c>
      <c r="CX214" s="33">
        <v>0</v>
      </c>
      <c r="CY214" s="33">
        <v>0</v>
      </c>
      <c r="CZ214" s="33">
        <v>0</v>
      </c>
      <c r="DA214" s="33">
        <v>0</v>
      </c>
      <c r="DB214" s="161">
        <v>24903</v>
      </c>
      <c r="DC214" s="33">
        <v>66652</v>
      </c>
      <c r="DD214" s="33">
        <v>0</v>
      </c>
      <c r="DE214" s="33">
        <v>20776</v>
      </c>
      <c r="DF214" s="154">
        <v>0</v>
      </c>
      <c r="DG214" s="154">
        <v>0</v>
      </c>
      <c r="DH214" s="154">
        <v>0</v>
      </c>
      <c r="DI214" s="154">
        <v>0</v>
      </c>
      <c r="DJ214" s="154">
        <v>744.80999999999949</v>
      </c>
      <c r="DK214" s="154">
        <v>1877.2399999999975</v>
      </c>
      <c r="DL214" s="154">
        <v>0</v>
      </c>
      <c r="DM214" s="154">
        <v>352.8099999999996</v>
      </c>
      <c r="DN214" s="25">
        <v>0</v>
      </c>
      <c r="DO214" s="25">
        <v>532326</v>
      </c>
      <c r="DP214" s="25">
        <v>744.80999999999949</v>
      </c>
      <c r="DQ214" s="25">
        <v>24903</v>
      </c>
      <c r="DR214" s="25">
        <v>0</v>
      </c>
      <c r="DS214" s="25">
        <v>0</v>
      </c>
      <c r="ED214" s="156">
        <v>43982</v>
      </c>
      <c r="EE214" s="25">
        <v>744.80999999999949</v>
      </c>
      <c r="EF214" s="25">
        <v>1877.2399999999975</v>
      </c>
      <c r="EG214" s="25">
        <v>0</v>
      </c>
      <c r="EH214" s="25">
        <v>352.8099999999996</v>
      </c>
    </row>
    <row r="215" spans="1:138" x14ac:dyDescent="0.25">
      <c r="A215" s="25" t="s">
        <v>67</v>
      </c>
      <c r="B215" s="25" t="s">
        <v>63</v>
      </c>
      <c r="C215" s="156">
        <v>43983</v>
      </c>
      <c r="D215" s="156">
        <v>43983</v>
      </c>
      <c r="E215" s="25" t="s">
        <v>126</v>
      </c>
      <c r="F215" s="25" t="s">
        <v>127</v>
      </c>
      <c r="G215" s="29">
        <v>13352.119999999984</v>
      </c>
      <c r="H215" s="29">
        <v>1471</v>
      </c>
      <c r="I215" s="29">
        <v>0</v>
      </c>
      <c r="J215" s="29">
        <v>0</v>
      </c>
      <c r="K215" s="29">
        <v>0</v>
      </c>
      <c r="L215" s="29">
        <v>0</v>
      </c>
      <c r="M215" s="29">
        <v>0</v>
      </c>
      <c r="N215" s="29">
        <v>165591</v>
      </c>
      <c r="O215" s="29">
        <v>388009</v>
      </c>
      <c r="P215" s="29">
        <v>0</v>
      </c>
      <c r="Q215" s="29">
        <v>388009</v>
      </c>
      <c r="R215" s="29">
        <v>388009</v>
      </c>
      <c r="S215" s="29">
        <v>0</v>
      </c>
      <c r="T215" s="29">
        <v>0</v>
      </c>
      <c r="U215" s="29">
        <v>826</v>
      </c>
      <c r="V215" s="29">
        <v>4656</v>
      </c>
      <c r="W215" s="29">
        <v>0</v>
      </c>
      <c r="X215" s="29">
        <v>339533</v>
      </c>
      <c r="Y215" s="29">
        <v>68884</v>
      </c>
      <c r="Z215" s="29">
        <v>227642</v>
      </c>
      <c r="AA215" s="29">
        <v>210701</v>
      </c>
      <c r="AB215" s="29">
        <v>11769</v>
      </c>
      <c r="AC215" s="29">
        <v>0.110751986</v>
      </c>
      <c r="AD215" s="29">
        <v>1.2699999999999999E-2</v>
      </c>
      <c r="AE215" s="29">
        <v>92.209563009999997</v>
      </c>
      <c r="AF215" s="29">
        <v>19807</v>
      </c>
      <c r="AG215" s="29">
        <v>70</v>
      </c>
      <c r="AH215" s="29">
        <v>0</v>
      </c>
      <c r="AI215" s="29">
        <v>11.286</v>
      </c>
      <c r="AJ215" s="29">
        <v>34</v>
      </c>
      <c r="AK215" s="29">
        <v>1</v>
      </c>
      <c r="AL215" s="29">
        <v>0</v>
      </c>
      <c r="AM215" s="29">
        <v>520</v>
      </c>
      <c r="AN215" s="29">
        <v>105</v>
      </c>
      <c r="AO215" s="29">
        <v>50</v>
      </c>
      <c r="AP215" s="29">
        <v>57</v>
      </c>
      <c r="AQ215" s="29">
        <v>846</v>
      </c>
      <c r="AR215" s="29">
        <v>168</v>
      </c>
      <c r="AS215" s="29">
        <v>227</v>
      </c>
      <c r="AT215" s="29">
        <v>62589</v>
      </c>
      <c r="AU215" s="29">
        <v>67904</v>
      </c>
      <c r="AV215" s="29">
        <v>25447</v>
      </c>
      <c r="AW215" s="29">
        <v>31945</v>
      </c>
      <c r="AX215" s="29">
        <v>73101</v>
      </c>
      <c r="AY215" s="29">
        <v>0</v>
      </c>
      <c r="AZ215" s="29">
        <v>0</v>
      </c>
      <c r="BA215" s="29">
        <v>0</v>
      </c>
      <c r="BB215" s="29">
        <v>0</v>
      </c>
      <c r="BC215" s="29">
        <v>0</v>
      </c>
      <c r="BD215" s="29">
        <v>0</v>
      </c>
      <c r="BE215" s="29">
        <v>0</v>
      </c>
      <c r="BF215" s="29">
        <v>0</v>
      </c>
      <c r="BG215" s="29">
        <v>0</v>
      </c>
      <c r="BH215" s="29">
        <v>0</v>
      </c>
      <c r="BI215" s="29">
        <v>0</v>
      </c>
      <c r="BJ215" s="29">
        <v>0</v>
      </c>
      <c r="BK215" s="29">
        <v>0</v>
      </c>
      <c r="BL215" s="29">
        <v>0</v>
      </c>
      <c r="BM215" s="29">
        <v>0</v>
      </c>
      <c r="BN215" s="29">
        <v>1794.48</v>
      </c>
      <c r="BO215" s="29">
        <v>9494.6299999999992</v>
      </c>
      <c r="BP215" s="29">
        <v>0</v>
      </c>
      <c r="BQ215" s="29">
        <v>9494.6299999999992</v>
      </c>
      <c r="BR215" s="29">
        <v>9494.6299999999992</v>
      </c>
      <c r="BS215" s="29">
        <v>0</v>
      </c>
      <c r="BT215" s="29">
        <v>0</v>
      </c>
      <c r="BU215" s="29">
        <v>86.01</v>
      </c>
      <c r="BV215" s="29">
        <v>57.16</v>
      </c>
      <c r="BW215" s="29">
        <v>0</v>
      </c>
      <c r="BX215" s="29">
        <v>659.6</v>
      </c>
      <c r="BY215" s="29">
        <v>1469.1099999999983</v>
      </c>
      <c r="BZ215" s="29">
        <v>1394.9799999999982</v>
      </c>
      <c r="CA215" s="157">
        <v>105.73999999999971</v>
      </c>
      <c r="CB215" s="157">
        <v>2758.3499999999972</v>
      </c>
      <c r="CC215" s="29">
        <v>0</v>
      </c>
      <c r="CD215" s="29">
        <v>2758.3499999999972</v>
      </c>
      <c r="CE215" s="29">
        <v>5033</v>
      </c>
      <c r="CF215" s="29">
        <v>0</v>
      </c>
      <c r="CG215" s="29">
        <v>125460</v>
      </c>
      <c r="CH215" s="29">
        <v>125460</v>
      </c>
      <c r="CI215" s="29">
        <v>362.37999999999926</v>
      </c>
      <c r="CJ215" s="25">
        <v>0</v>
      </c>
      <c r="CK215" s="25">
        <v>0</v>
      </c>
      <c r="CL215" s="29">
        <v>709.0599999999996</v>
      </c>
      <c r="CM215" s="25">
        <v>0</v>
      </c>
      <c r="CN215" s="29">
        <v>1792.6499999999978</v>
      </c>
      <c r="CO215" s="25">
        <v>0</v>
      </c>
      <c r="CP215" s="25">
        <v>362.37999999999926</v>
      </c>
      <c r="CQ215" s="25">
        <v>0</v>
      </c>
      <c r="CR215" s="25">
        <v>0</v>
      </c>
      <c r="CS215" s="25">
        <v>31945</v>
      </c>
      <c r="CT215" s="25">
        <v>0</v>
      </c>
      <c r="CU215" s="25">
        <v>73101</v>
      </c>
      <c r="CV215" s="25">
        <v>0</v>
      </c>
      <c r="CW215" s="25">
        <v>25447</v>
      </c>
      <c r="CX215" s="33">
        <v>0</v>
      </c>
      <c r="CY215" s="33">
        <v>0</v>
      </c>
      <c r="CZ215" s="33">
        <v>0</v>
      </c>
      <c r="DA215" s="33">
        <v>0</v>
      </c>
      <c r="DB215" s="161">
        <v>31945</v>
      </c>
      <c r="DC215" s="33">
        <v>73101</v>
      </c>
      <c r="DD215" s="33">
        <v>0</v>
      </c>
      <c r="DE215" s="33">
        <v>25447</v>
      </c>
      <c r="DF215" s="154">
        <v>0</v>
      </c>
      <c r="DG215" s="154">
        <v>0</v>
      </c>
      <c r="DH215" s="154">
        <v>0</v>
      </c>
      <c r="DI215" s="154">
        <v>0</v>
      </c>
      <c r="DJ215" s="154">
        <v>709.0599999999996</v>
      </c>
      <c r="DK215" s="154">
        <v>1792.6499999999978</v>
      </c>
      <c r="DL215" s="154">
        <v>0</v>
      </c>
      <c r="DM215" s="154">
        <v>362.37999999999926</v>
      </c>
      <c r="DN215" s="25">
        <v>0</v>
      </c>
      <c r="DO215" s="25">
        <v>518996</v>
      </c>
      <c r="DP215" s="25">
        <v>709.0599999999996</v>
      </c>
      <c r="DQ215" s="25">
        <v>31945</v>
      </c>
      <c r="DR215" s="25">
        <v>0</v>
      </c>
      <c r="DS215" s="25">
        <v>0</v>
      </c>
      <c r="ED215" s="156">
        <v>43983</v>
      </c>
      <c r="EE215" s="25">
        <v>709.0599999999996</v>
      </c>
      <c r="EF215" s="25">
        <v>1792.6499999999978</v>
      </c>
      <c r="EG215" s="25">
        <v>0</v>
      </c>
      <c r="EH215" s="25">
        <v>362.37999999999926</v>
      </c>
    </row>
    <row r="216" spans="1:138" x14ac:dyDescent="0.25">
      <c r="A216" s="25" t="s">
        <v>67</v>
      </c>
      <c r="B216" s="25" t="s">
        <v>63</v>
      </c>
      <c r="C216" s="156">
        <v>43984</v>
      </c>
      <c r="D216" s="156">
        <v>43984</v>
      </c>
      <c r="E216" s="25" t="s">
        <v>126</v>
      </c>
      <c r="F216" s="25" t="s">
        <v>127</v>
      </c>
      <c r="G216" s="29">
        <v>15703.029999999979</v>
      </c>
      <c r="H216" s="29">
        <v>1869</v>
      </c>
      <c r="I216" s="29">
        <v>0</v>
      </c>
      <c r="J216" s="29">
        <v>0</v>
      </c>
      <c r="K216" s="29">
        <v>0</v>
      </c>
      <c r="L216" s="29">
        <v>0</v>
      </c>
      <c r="M216" s="29">
        <v>0</v>
      </c>
      <c r="N216" s="29">
        <v>258462</v>
      </c>
      <c r="O216" s="29">
        <v>617917</v>
      </c>
      <c r="P216" s="29">
        <v>0</v>
      </c>
      <c r="Q216" s="29">
        <v>617917</v>
      </c>
      <c r="R216" s="29">
        <v>617917</v>
      </c>
      <c r="S216" s="29">
        <v>0</v>
      </c>
      <c r="T216" s="29">
        <v>0</v>
      </c>
      <c r="U216" s="29">
        <v>788</v>
      </c>
      <c r="V216" s="29">
        <v>2525</v>
      </c>
      <c r="W216" s="29">
        <v>0</v>
      </c>
      <c r="X216" s="29">
        <v>282539</v>
      </c>
      <c r="Y216" s="29">
        <v>65082</v>
      </c>
      <c r="Z216" s="29">
        <v>247059</v>
      </c>
      <c r="AA216" s="29">
        <v>177857</v>
      </c>
      <c r="AB216" s="29">
        <v>15201</v>
      </c>
      <c r="AC216" s="29">
        <v>0.110751986</v>
      </c>
      <c r="AD216" s="29">
        <v>1.2699999999999999E-2</v>
      </c>
      <c r="AE216" s="29">
        <v>92.209563009999997</v>
      </c>
      <c r="AF216" s="29">
        <v>21086</v>
      </c>
      <c r="AG216" s="29">
        <v>70</v>
      </c>
      <c r="AH216" s="29">
        <v>0</v>
      </c>
      <c r="AI216" s="29">
        <v>11.143000000000001</v>
      </c>
      <c r="AJ216" s="29">
        <v>35</v>
      </c>
      <c r="AK216" s="29">
        <v>1</v>
      </c>
      <c r="AL216" s="29">
        <v>0</v>
      </c>
      <c r="AM216" s="29">
        <v>702</v>
      </c>
      <c r="AN216" s="29">
        <v>157</v>
      </c>
      <c r="AO216" s="29">
        <v>51</v>
      </c>
      <c r="AP216" s="29">
        <v>57</v>
      </c>
      <c r="AQ216" s="29">
        <v>765</v>
      </c>
      <c r="AR216" s="29">
        <v>148</v>
      </c>
      <c r="AS216" s="29">
        <v>275</v>
      </c>
      <c r="AT216" s="29">
        <v>53610</v>
      </c>
      <c r="AU216" s="29">
        <v>68721</v>
      </c>
      <c r="AV216" s="29">
        <v>30846</v>
      </c>
      <c r="AW216" s="29">
        <v>25935</v>
      </c>
      <c r="AX216" s="29">
        <v>65550</v>
      </c>
      <c r="AY216" s="29">
        <v>0</v>
      </c>
      <c r="AZ216" s="29">
        <v>0</v>
      </c>
      <c r="BA216" s="29">
        <v>0</v>
      </c>
      <c r="BB216" s="29">
        <v>0</v>
      </c>
      <c r="BC216" s="29">
        <v>0</v>
      </c>
      <c r="BD216" s="29">
        <v>0</v>
      </c>
      <c r="BE216" s="29">
        <v>0</v>
      </c>
      <c r="BF216" s="29">
        <v>0</v>
      </c>
      <c r="BG216" s="29">
        <v>0</v>
      </c>
      <c r="BH216" s="29">
        <v>0</v>
      </c>
      <c r="BI216" s="29">
        <v>0</v>
      </c>
      <c r="BJ216" s="29">
        <v>0</v>
      </c>
      <c r="BK216" s="29">
        <v>0</v>
      </c>
      <c r="BL216" s="29">
        <v>0</v>
      </c>
      <c r="BM216" s="29">
        <v>0</v>
      </c>
      <c r="BN216" s="29">
        <v>1999.53</v>
      </c>
      <c r="BO216" s="29">
        <v>7599.85</v>
      </c>
      <c r="BP216" s="29">
        <v>0</v>
      </c>
      <c r="BQ216" s="29">
        <v>7599.85</v>
      </c>
      <c r="BR216" s="29">
        <v>7599.85</v>
      </c>
      <c r="BS216" s="29">
        <v>0</v>
      </c>
      <c r="BT216" s="29">
        <v>0</v>
      </c>
      <c r="BU216" s="29">
        <v>66.72</v>
      </c>
      <c r="BV216" s="29">
        <v>68.22</v>
      </c>
      <c r="BW216" s="29">
        <v>0</v>
      </c>
      <c r="BX216" s="29">
        <v>1298.0999999999999</v>
      </c>
      <c r="BY216" s="29">
        <v>1298.1499999999987</v>
      </c>
      <c r="BZ216" s="29">
        <v>1218.879999999999</v>
      </c>
      <c r="CA216" s="157">
        <v>136.20966893099711</v>
      </c>
      <c r="CB216" s="157">
        <v>2380.8203310690014</v>
      </c>
      <c r="CC216" s="29">
        <v>0</v>
      </c>
      <c r="CD216" s="29">
        <v>2380.8203310690014</v>
      </c>
      <c r="CE216" s="29">
        <v>8742</v>
      </c>
      <c r="CF216" s="29">
        <v>0</v>
      </c>
      <c r="CG216" s="29">
        <v>113589</v>
      </c>
      <c r="CH216" s="29">
        <v>113589</v>
      </c>
      <c r="CI216" s="29">
        <v>327.85999999999973</v>
      </c>
      <c r="CJ216" s="25">
        <v>0</v>
      </c>
      <c r="CK216" s="25">
        <v>0</v>
      </c>
      <c r="CL216" s="29">
        <v>590.62999999999909</v>
      </c>
      <c r="CM216" s="25">
        <v>0</v>
      </c>
      <c r="CN216" s="29">
        <v>1598.5399999999995</v>
      </c>
      <c r="CO216" s="25">
        <v>0</v>
      </c>
      <c r="CP216" s="25">
        <v>327.85999999999973</v>
      </c>
      <c r="CQ216" s="25">
        <v>0</v>
      </c>
      <c r="CR216" s="25">
        <v>0</v>
      </c>
      <c r="CS216" s="25">
        <v>25935</v>
      </c>
      <c r="CT216" s="25">
        <v>0</v>
      </c>
      <c r="CU216" s="25">
        <v>65550</v>
      </c>
      <c r="CV216" s="25">
        <v>0</v>
      </c>
      <c r="CW216" s="25">
        <v>30846</v>
      </c>
      <c r="CX216" s="33">
        <v>0</v>
      </c>
      <c r="CY216" s="33">
        <v>0</v>
      </c>
      <c r="CZ216" s="33">
        <v>0</v>
      </c>
      <c r="DA216" s="33">
        <v>0</v>
      </c>
      <c r="DB216" s="161">
        <v>25935</v>
      </c>
      <c r="DC216" s="33">
        <v>65550</v>
      </c>
      <c r="DD216" s="33">
        <v>0</v>
      </c>
      <c r="DE216" s="33">
        <v>30846</v>
      </c>
      <c r="DF216" s="154">
        <v>0</v>
      </c>
      <c r="DG216" s="154">
        <v>0</v>
      </c>
      <c r="DH216" s="154">
        <v>0</v>
      </c>
      <c r="DI216" s="154">
        <v>0</v>
      </c>
      <c r="DJ216" s="154">
        <v>590.62999999999909</v>
      </c>
      <c r="DK216" s="154">
        <v>1598.5399999999995</v>
      </c>
      <c r="DL216" s="154">
        <v>0</v>
      </c>
      <c r="DM216" s="154">
        <v>327.85999999999973</v>
      </c>
      <c r="DN216" s="25">
        <v>0</v>
      </c>
      <c r="DO216" s="25">
        <v>505199</v>
      </c>
      <c r="DP216" s="25">
        <v>590.62999999999909</v>
      </c>
      <c r="DQ216" s="25">
        <v>25935</v>
      </c>
      <c r="DR216" s="25">
        <v>0</v>
      </c>
      <c r="DS216" s="25">
        <v>0</v>
      </c>
      <c r="ED216" s="156">
        <v>43984</v>
      </c>
      <c r="EE216" s="25">
        <v>590.62999999999909</v>
      </c>
      <c r="EF216" s="25">
        <v>1598.5399999999995</v>
      </c>
      <c r="EG216" s="25">
        <v>0</v>
      </c>
      <c r="EH216" s="25">
        <v>327.85999999999973</v>
      </c>
    </row>
    <row r="217" spans="1:138" x14ac:dyDescent="0.25">
      <c r="A217" s="25" t="s">
        <v>67</v>
      </c>
      <c r="B217" s="25" t="s">
        <v>63</v>
      </c>
      <c r="C217" s="156">
        <v>43985</v>
      </c>
      <c r="D217" s="156">
        <v>43985</v>
      </c>
      <c r="E217" s="25" t="s">
        <v>126</v>
      </c>
      <c r="F217" s="25" t="s">
        <v>127</v>
      </c>
      <c r="G217" s="29">
        <v>18854.239999999983</v>
      </c>
      <c r="H217" s="29">
        <v>1587</v>
      </c>
      <c r="I217" s="29">
        <v>0</v>
      </c>
      <c r="J217" s="29">
        <v>0</v>
      </c>
      <c r="K217" s="29">
        <v>0</v>
      </c>
      <c r="L217" s="29">
        <v>0</v>
      </c>
      <c r="M217" s="29">
        <v>0</v>
      </c>
      <c r="N217" s="29">
        <v>492116</v>
      </c>
      <c r="O217" s="29">
        <v>213103</v>
      </c>
      <c r="P217" s="29">
        <v>0</v>
      </c>
      <c r="Q217" s="29">
        <v>213103</v>
      </c>
      <c r="R217" s="29">
        <v>213103</v>
      </c>
      <c r="S217" s="29">
        <v>0</v>
      </c>
      <c r="T217" s="29">
        <v>0</v>
      </c>
      <c r="U217" s="29">
        <v>1085</v>
      </c>
      <c r="V217" s="29">
        <v>3018</v>
      </c>
      <c r="W217" s="29">
        <v>0</v>
      </c>
      <c r="X217" s="29">
        <v>470442</v>
      </c>
      <c r="Y217" s="29">
        <v>67164</v>
      </c>
      <c r="Z217" s="29">
        <v>243106</v>
      </c>
      <c r="AA217" s="29">
        <v>171714</v>
      </c>
      <c r="AB217" s="29">
        <v>14292</v>
      </c>
      <c r="AC217" s="29">
        <v>0.110751986</v>
      </c>
      <c r="AD217" s="29">
        <v>1.2699999999999999E-2</v>
      </c>
      <c r="AE217" s="29">
        <v>92.209563009999997</v>
      </c>
      <c r="AF217" s="29">
        <v>20544</v>
      </c>
      <c r="AG217" s="29">
        <v>70</v>
      </c>
      <c r="AH217" s="29">
        <v>0</v>
      </c>
      <c r="AI217" s="29">
        <v>11</v>
      </c>
      <c r="AJ217" s="29">
        <v>35.143000000000001</v>
      </c>
      <c r="AK217" s="29">
        <v>1</v>
      </c>
      <c r="AL217" s="29">
        <v>0</v>
      </c>
      <c r="AM217" s="29">
        <v>486</v>
      </c>
      <c r="AN217" s="29">
        <v>100</v>
      </c>
      <c r="AO217" s="29">
        <v>0</v>
      </c>
      <c r="AP217" s="29">
        <v>57</v>
      </c>
      <c r="AQ217" s="29">
        <v>0</v>
      </c>
      <c r="AR217" s="29">
        <v>0</v>
      </c>
      <c r="AS217" s="29">
        <v>0</v>
      </c>
      <c r="AT217" s="29">
        <v>60221</v>
      </c>
      <c r="AU217" s="29">
        <v>69957</v>
      </c>
      <c r="AV217" s="29">
        <v>21929</v>
      </c>
      <c r="AW217" s="29">
        <v>24634</v>
      </c>
      <c r="AX217" s="29">
        <v>83615</v>
      </c>
      <c r="AY217" s="29">
        <v>0</v>
      </c>
      <c r="AZ217" s="29">
        <v>0</v>
      </c>
      <c r="BA217" s="29">
        <v>0</v>
      </c>
      <c r="BB217" s="29">
        <v>0</v>
      </c>
      <c r="BC217" s="29">
        <v>0</v>
      </c>
      <c r="BD217" s="29">
        <v>0</v>
      </c>
      <c r="BE217" s="29">
        <v>0</v>
      </c>
      <c r="BF217" s="29">
        <v>0</v>
      </c>
      <c r="BG217" s="29">
        <v>0</v>
      </c>
      <c r="BH217" s="29">
        <v>0</v>
      </c>
      <c r="BI217" s="29">
        <v>0</v>
      </c>
      <c r="BJ217" s="29">
        <v>0</v>
      </c>
      <c r="BK217" s="29">
        <v>0</v>
      </c>
      <c r="BL217" s="29">
        <v>0</v>
      </c>
      <c r="BM217" s="29">
        <v>0</v>
      </c>
      <c r="BN217" s="29">
        <v>3855.14</v>
      </c>
      <c r="BO217" s="29">
        <v>4956.12</v>
      </c>
      <c r="BP217" s="29">
        <v>0</v>
      </c>
      <c r="BQ217" s="29">
        <v>4956.12</v>
      </c>
      <c r="BR217" s="29">
        <v>4956.12</v>
      </c>
      <c r="BS217" s="29">
        <v>0</v>
      </c>
      <c r="BT217" s="29">
        <v>0</v>
      </c>
      <c r="BU217" s="29">
        <v>101.95</v>
      </c>
      <c r="BV217" s="29">
        <v>47.1</v>
      </c>
      <c r="BW217" s="29">
        <v>0</v>
      </c>
      <c r="BX217" s="29">
        <v>686.2</v>
      </c>
      <c r="BY217" s="29">
        <v>1366.7099999999987</v>
      </c>
      <c r="BZ217" s="29">
        <v>1244.5399999999991</v>
      </c>
      <c r="CA217" s="157">
        <v>139.24999999999989</v>
      </c>
      <c r="CB217" s="157">
        <v>2471.9999999999973</v>
      </c>
      <c r="CC217" s="29">
        <v>0</v>
      </c>
      <c r="CD217" s="29">
        <v>2471.9999999999973</v>
      </c>
      <c r="CE217" s="29">
        <v>8585</v>
      </c>
      <c r="CF217" s="29">
        <v>0</v>
      </c>
      <c r="CG217" s="29">
        <v>121593</v>
      </c>
      <c r="CH217" s="29">
        <v>121593</v>
      </c>
      <c r="CI217" s="29">
        <v>300.0699999999996</v>
      </c>
      <c r="CJ217" s="25">
        <v>0</v>
      </c>
      <c r="CK217" s="25">
        <v>0</v>
      </c>
      <c r="CL217" s="29">
        <v>592.0099999999992</v>
      </c>
      <c r="CM217" s="25">
        <v>0</v>
      </c>
      <c r="CN217" s="29">
        <v>1719.1699999999989</v>
      </c>
      <c r="CO217" s="25">
        <v>0</v>
      </c>
      <c r="CP217" s="25">
        <v>300.0699999999996</v>
      </c>
      <c r="CQ217" s="25">
        <v>0</v>
      </c>
      <c r="CR217" s="25">
        <v>0</v>
      </c>
      <c r="CS217" s="25">
        <v>24634</v>
      </c>
      <c r="CT217" s="25">
        <v>0</v>
      </c>
      <c r="CU217" s="25">
        <v>83615</v>
      </c>
      <c r="CV217" s="25">
        <v>0</v>
      </c>
      <c r="CW217" s="25">
        <v>21929</v>
      </c>
      <c r="CX217" s="33">
        <v>0</v>
      </c>
      <c r="CY217" s="33">
        <v>0</v>
      </c>
      <c r="CZ217" s="33">
        <v>0</v>
      </c>
      <c r="DA217" s="33">
        <v>0</v>
      </c>
      <c r="DB217" s="161">
        <v>24634</v>
      </c>
      <c r="DC217" s="33">
        <v>83615</v>
      </c>
      <c r="DD217" s="33">
        <v>0</v>
      </c>
      <c r="DE217" s="33">
        <v>21929</v>
      </c>
      <c r="DF217" s="154">
        <v>0</v>
      </c>
      <c r="DG217" s="154">
        <v>0</v>
      </c>
      <c r="DH217" s="154">
        <v>0</v>
      </c>
      <c r="DI217" s="154">
        <v>0</v>
      </c>
      <c r="DJ217" s="154">
        <v>592.0099999999992</v>
      </c>
      <c r="DK217" s="154">
        <v>1719.1699999999989</v>
      </c>
      <c r="DL217" s="154">
        <v>0</v>
      </c>
      <c r="DM217" s="154">
        <v>300.0699999999996</v>
      </c>
      <c r="DN217" s="25">
        <v>0</v>
      </c>
      <c r="DO217" s="25">
        <v>496276</v>
      </c>
      <c r="DP217" s="25">
        <v>592.0099999999992</v>
      </c>
      <c r="DQ217" s="25">
        <v>24634</v>
      </c>
      <c r="DR217" s="25">
        <v>0</v>
      </c>
      <c r="DS217" s="25">
        <v>0</v>
      </c>
      <c r="ED217" s="156">
        <v>43985</v>
      </c>
      <c r="EE217" s="25">
        <v>592.0099999999992</v>
      </c>
      <c r="EF217" s="25">
        <v>1719.1699999999989</v>
      </c>
      <c r="EG217" s="25">
        <v>0</v>
      </c>
      <c r="EH217" s="25">
        <v>300.0699999999996</v>
      </c>
    </row>
    <row r="218" spans="1:138" x14ac:dyDescent="0.25">
      <c r="A218" s="25" t="s">
        <v>67</v>
      </c>
      <c r="B218" s="25" t="s">
        <v>63</v>
      </c>
      <c r="C218" s="156">
        <v>43986</v>
      </c>
      <c r="D218" s="156">
        <v>43986</v>
      </c>
      <c r="E218" s="25" t="s">
        <v>126</v>
      </c>
      <c r="F218" s="25" t="s">
        <v>127</v>
      </c>
      <c r="G218" s="29">
        <v>18342.989999999994</v>
      </c>
      <c r="H218" s="29">
        <v>1339</v>
      </c>
      <c r="I218" s="29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77020</v>
      </c>
      <c r="O218" s="29">
        <v>234194</v>
      </c>
      <c r="P218" s="29">
        <v>0</v>
      </c>
      <c r="Q218" s="29">
        <v>234194</v>
      </c>
      <c r="R218" s="29">
        <v>234194</v>
      </c>
      <c r="S218" s="29">
        <v>0</v>
      </c>
      <c r="T218" s="29">
        <v>0</v>
      </c>
      <c r="U218" s="29">
        <v>1062</v>
      </c>
      <c r="V218" s="29">
        <v>3931</v>
      </c>
      <c r="W218" s="29">
        <v>0</v>
      </c>
      <c r="X218" s="29">
        <v>289693</v>
      </c>
      <c r="Y218" s="29">
        <v>71355</v>
      </c>
      <c r="Z218" s="29">
        <v>248660</v>
      </c>
      <c r="AA218" s="29">
        <v>153267</v>
      </c>
      <c r="AB218" s="29">
        <v>8751</v>
      </c>
      <c r="AC218" s="29">
        <v>0.110751986</v>
      </c>
      <c r="AD218" s="29">
        <v>1.2699999999999999E-2</v>
      </c>
      <c r="AE218" s="29">
        <v>92.209563009999997</v>
      </c>
      <c r="AF218" s="29">
        <v>19699</v>
      </c>
      <c r="AG218" s="29">
        <v>70</v>
      </c>
      <c r="AH218" s="29">
        <v>0</v>
      </c>
      <c r="AI218" s="29">
        <v>10.856999999999999</v>
      </c>
      <c r="AJ218" s="29">
        <v>37.143000000000001</v>
      </c>
      <c r="AK218" s="29">
        <v>0</v>
      </c>
      <c r="AL218" s="29">
        <v>1</v>
      </c>
      <c r="AM218" s="29">
        <v>390</v>
      </c>
      <c r="AN218" s="29">
        <v>87</v>
      </c>
      <c r="AO218" s="29">
        <v>56</v>
      </c>
      <c r="AP218" s="29">
        <v>60</v>
      </c>
      <c r="AQ218" s="29">
        <v>538</v>
      </c>
      <c r="AR218" s="29">
        <v>106</v>
      </c>
      <c r="AS218" s="29">
        <v>358</v>
      </c>
      <c r="AT218" s="29">
        <v>53905</v>
      </c>
      <c r="AU218" s="29">
        <v>48897</v>
      </c>
      <c r="AV218" s="29">
        <v>24621</v>
      </c>
      <c r="AW218" s="29">
        <v>19424</v>
      </c>
      <c r="AX218" s="29">
        <v>58757</v>
      </c>
      <c r="AY218" s="29">
        <v>0</v>
      </c>
      <c r="AZ218" s="29">
        <v>0</v>
      </c>
      <c r="BA218" s="29">
        <v>0</v>
      </c>
      <c r="BB218" s="29">
        <v>0</v>
      </c>
      <c r="BC218" s="29">
        <v>0</v>
      </c>
      <c r="BD218" s="29">
        <v>0</v>
      </c>
      <c r="BE218" s="29">
        <v>0</v>
      </c>
      <c r="BF218" s="29">
        <v>0</v>
      </c>
      <c r="BG218" s="29">
        <v>0</v>
      </c>
      <c r="BH218" s="29">
        <v>0</v>
      </c>
      <c r="BI218" s="29">
        <v>0</v>
      </c>
      <c r="BJ218" s="29">
        <v>0</v>
      </c>
      <c r="BK218" s="29">
        <v>0</v>
      </c>
      <c r="BL218" s="29">
        <v>0</v>
      </c>
      <c r="BM218" s="29">
        <v>0</v>
      </c>
      <c r="BN218" s="29">
        <v>616.45000000000005</v>
      </c>
      <c r="BO218" s="29">
        <v>4559.17</v>
      </c>
      <c r="BP218" s="29">
        <v>0</v>
      </c>
      <c r="BQ218" s="29">
        <v>4559.17</v>
      </c>
      <c r="BR218" s="29">
        <v>4559.17</v>
      </c>
      <c r="BS218" s="29">
        <v>0</v>
      </c>
      <c r="BT218" s="29">
        <v>0</v>
      </c>
      <c r="BU218" s="29">
        <v>55.98</v>
      </c>
      <c r="BV218" s="29">
        <v>46.65</v>
      </c>
      <c r="BW218" s="29">
        <v>0</v>
      </c>
      <c r="BX218" s="29">
        <v>538.20000000000005</v>
      </c>
      <c r="BY218" s="29">
        <v>1331.6999999999985</v>
      </c>
      <c r="BZ218" s="29">
        <v>1210.0541006842584</v>
      </c>
      <c r="CA218" s="157">
        <v>215.17999999999972</v>
      </c>
      <c r="CB218" s="157">
        <v>2326.5741006842572</v>
      </c>
      <c r="CC218" s="29">
        <v>0</v>
      </c>
      <c r="CD218" s="29">
        <v>2326.5741006842572</v>
      </c>
      <c r="CE218" s="29">
        <v>7507</v>
      </c>
      <c r="CF218" s="29">
        <v>0</v>
      </c>
      <c r="CG218" s="29">
        <v>95295</v>
      </c>
      <c r="CH218" s="29">
        <v>95295</v>
      </c>
      <c r="CI218" s="29">
        <v>300.40999999999968</v>
      </c>
      <c r="CJ218" s="25">
        <v>0</v>
      </c>
      <c r="CK218" s="25">
        <v>0</v>
      </c>
      <c r="CL218" s="29">
        <v>579.38999999999908</v>
      </c>
      <c r="CM218" s="25">
        <v>0</v>
      </c>
      <c r="CN218" s="29">
        <v>1661.9541006842596</v>
      </c>
      <c r="CO218" s="25">
        <v>0</v>
      </c>
      <c r="CP218" s="25">
        <v>300.40999999999968</v>
      </c>
      <c r="CQ218" s="25">
        <v>0</v>
      </c>
      <c r="CR218" s="25">
        <v>0</v>
      </c>
      <c r="CS218" s="25">
        <v>19424</v>
      </c>
      <c r="CT218" s="25">
        <v>0</v>
      </c>
      <c r="CU218" s="25">
        <v>58757</v>
      </c>
      <c r="CV218" s="25">
        <v>0</v>
      </c>
      <c r="CW218" s="25">
        <v>24621</v>
      </c>
      <c r="CX218" s="33">
        <v>0</v>
      </c>
      <c r="CY218" s="33">
        <v>0</v>
      </c>
      <c r="CZ218" s="33">
        <v>0</v>
      </c>
      <c r="DA218" s="33">
        <v>0</v>
      </c>
      <c r="DB218" s="161">
        <v>19424</v>
      </c>
      <c r="DC218" s="33">
        <v>58757</v>
      </c>
      <c r="DD218" s="33">
        <v>0</v>
      </c>
      <c r="DE218" s="33">
        <v>24621</v>
      </c>
      <c r="DF218" s="154">
        <v>0</v>
      </c>
      <c r="DG218" s="154">
        <v>0</v>
      </c>
      <c r="DH218" s="154">
        <v>0</v>
      </c>
      <c r="DI218" s="154">
        <v>0</v>
      </c>
      <c r="DJ218" s="154">
        <v>579.38999999999908</v>
      </c>
      <c r="DK218" s="154">
        <v>1661.9541006842596</v>
      </c>
      <c r="DL218" s="154">
        <v>0</v>
      </c>
      <c r="DM218" s="154">
        <v>300.40999999999968</v>
      </c>
      <c r="DN218" s="25">
        <v>0</v>
      </c>
      <c r="DO218" s="25">
        <v>482033</v>
      </c>
      <c r="DP218" s="25">
        <v>579.38999999999908</v>
      </c>
      <c r="DQ218" s="25">
        <v>19424</v>
      </c>
      <c r="DR218" s="25">
        <v>0</v>
      </c>
      <c r="DS218" s="25">
        <v>0</v>
      </c>
      <c r="ED218" s="156">
        <v>43986</v>
      </c>
      <c r="EE218" s="25">
        <v>579.38999999999908</v>
      </c>
      <c r="EF218" s="25">
        <v>1661.9541006842596</v>
      </c>
      <c r="EG218" s="25">
        <v>0</v>
      </c>
      <c r="EH218" s="25">
        <v>300.40999999999968</v>
      </c>
    </row>
    <row r="219" spans="1:138" x14ac:dyDescent="0.25">
      <c r="A219" s="25" t="s">
        <v>67</v>
      </c>
      <c r="B219" s="25" t="s">
        <v>63</v>
      </c>
      <c r="C219" s="156">
        <v>43987</v>
      </c>
      <c r="D219" s="156">
        <v>43987</v>
      </c>
      <c r="E219" s="25" t="s">
        <v>126</v>
      </c>
      <c r="F219" s="25" t="s">
        <v>127</v>
      </c>
      <c r="G219" s="29">
        <v>26831.10000000002</v>
      </c>
      <c r="H219" s="29">
        <v>1486</v>
      </c>
      <c r="I219" s="29">
        <v>0</v>
      </c>
      <c r="J219" s="29">
        <v>0</v>
      </c>
      <c r="K219" s="29">
        <v>0</v>
      </c>
      <c r="L219" s="29">
        <v>1</v>
      </c>
      <c r="M219" s="29">
        <v>0</v>
      </c>
      <c r="N219" s="29">
        <v>94352</v>
      </c>
      <c r="O219" s="29">
        <v>253605</v>
      </c>
      <c r="P219" s="29">
        <v>0</v>
      </c>
      <c r="Q219" s="29">
        <v>253605</v>
      </c>
      <c r="R219" s="29">
        <v>253605</v>
      </c>
      <c r="S219" s="29">
        <v>0</v>
      </c>
      <c r="T219" s="29">
        <v>0</v>
      </c>
      <c r="U219" s="29">
        <v>926</v>
      </c>
      <c r="V219" s="29">
        <v>3542</v>
      </c>
      <c r="W219" s="29">
        <v>0</v>
      </c>
      <c r="X219" s="29">
        <v>305561</v>
      </c>
      <c r="Y219" s="29">
        <v>69192</v>
      </c>
      <c r="Z219" s="29">
        <v>210719</v>
      </c>
      <c r="AA219" s="29">
        <v>153106</v>
      </c>
      <c r="AB219" s="29">
        <v>12963</v>
      </c>
      <c r="AC219" s="29">
        <v>0.110751986</v>
      </c>
      <c r="AD219" s="29">
        <v>1.2699999999999999E-2</v>
      </c>
      <c r="AE219" s="29">
        <v>92.209563009999997</v>
      </c>
      <c r="AF219" s="29">
        <v>21140</v>
      </c>
      <c r="AG219" s="29">
        <v>70</v>
      </c>
      <c r="AH219" s="29">
        <v>0</v>
      </c>
      <c r="AI219" s="29">
        <v>10.714</v>
      </c>
      <c r="AJ219" s="29">
        <v>37.856999999999999</v>
      </c>
      <c r="AK219" s="29">
        <v>1</v>
      </c>
      <c r="AL219" s="29">
        <v>0</v>
      </c>
      <c r="AM219" s="29">
        <v>468</v>
      </c>
      <c r="AN219" s="29">
        <v>103</v>
      </c>
      <c r="AO219" s="29">
        <v>56</v>
      </c>
      <c r="AP219" s="29">
        <v>50</v>
      </c>
      <c r="AQ219" s="29">
        <v>660</v>
      </c>
      <c r="AR219" s="29">
        <v>128</v>
      </c>
      <c r="AS219" s="29">
        <v>458</v>
      </c>
      <c r="AT219" s="29">
        <v>70988</v>
      </c>
      <c r="AU219" s="29">
        <v>61664</v>
      </c>
      <c r="AV219" s="29">
        <v>28623</v>
      </c>
      <c r="AW219" s="29">
        <v>29634</v>
      </c>
      <c r="AX219" s="29">
        <v>74395</v>
      </c>
      <c r="AY219" s="29">
        <v>0</v>
      </c>
      <c r="AZ219" s="29">
        <v>1</v>
      </c>
      <c r="BA219" s="29">
        <v>0</v>
      </c>
      <c r="BB219" s="29">
        <v>0</v>
      </c>
      <c r="BC219" s="29">
        <v>0</v>
      </c>
      <c r="BD219" s="29">
        <v>0</v>
      </c>
      <c r="BE219" s="29">
        <v>0</v>
      </c>
      <c r="BF219" s="29">
        <v>0</v>
      </c>
      <c r="BG219" s="29">
        <v>0</v>
      </c>
      <c r="BH219" s="29">
        <v>0</v>
      </c>
      <c r="BI219" s="29">
        <v>0</v>
      </c>
      <c r="BJ219" s="29">
        <v>0</v>
      </c>
      <c r="BK219" s="29">
        <v>0</v>
      </c>
      <c r="BL219" s="29">
        <v>0</v>
      </c>
      <c r="BM219" s="29">
        <v>0</v>
      </c>
      <c r="BN219" s="29">
        <v>537.1</v>
      </c>
      <c r="BO219" s="29">
        <v>4544.87</v>
      </c>
      <c r="BP219" s="29">
        <v>0</v>
      </c>
      <c r="BQ219" s="29">
        <v>4544.87</v>
      </c>
      <c r="BR219" s="29">
        <v>4544.87</v>
      </c>
      <c r="BS219" s="29">
        <v>0</v>
      </c>
      <c r="BT219" s="29">
        <v>0</v>
      </c>
      <c r="BU219" s="29">
        <v>69.81</v>
      </c>
      <c r="BV219" s="29">
        <v>46.77</v>
      </c>
      <c r="BW219" s="29">
        <v>0</v>
      </c>
      <c r="BX219" s="29">
        <v>447.7</v>
      </c>
      <c r="BY219" s="29">
        <v>1457.149999999998</v>
      </c>
      <c r="BZ219" s="29">
        <v>1340.4799999999982</v>
      </c>
      <c r="CA219" s="157">
        <v>213.95999999999972</v>
      </c>
      <c r="CB219" s="157">
        <v>2583.6699999999964</v>
      </c>
      <c r="CC219" s="29">
        <v>0</v>
      </c>
      <c r="CD219" s="29">
        <v>2583.6699999999964</v>
      </c>
      <c r="CE219" s="29">
        <v>5656</v>
      </c>
      <c r="CF219" s="29">
        <v>0</v>
      </c>
      <c r="CG219" s="29">
        <v>126996</v>
      </c>
      <c r="CH219" s="29">
        <v>126996</v>
      </c>
      <c r="CI219" s="29">
        <v>300.05999999999955</v>
      </c>
      <c r="CJ219" s="25">
        <v>0</v>
      </c>
      <c r="CK219" s="25">
        <v>0</v>
      </c>
      <c r="CL219" s="29">
        <v>617.02999999999952</v>
      </c>
      <c r="CM219" s="25">
        <v>0</v>
      </c>
      <c r="CN219" s="29">
        <v>1880.5399999999961</v>
      </c>
      <c r="CO219" s="25">
        <v>0</v>
      </c>
      <c r="CP219" s="25">
        <v>300.05999999999955</v>
      </c>
      <c r="CQ219" s="25">
        <v>0</v>
      </c>
      <c r="CR219" s="25">
        <v>0</v>
      </c>
      <c r="CS219" s="25">
        <v>29634</v>
      </c>
      <c r="CT219" s="25">
        <v>0</v>
      </c>
      <c r="CU219" s="25">
        <v>74395</v>
      </c>
      <c r="CV219" s="25">
        <v>0</v>
      </c>
      <c r="CW219" s="25">
        <v>28623</v>
      </c>
      <c r="CX219" s="33">
        <v>0</v>
      </c>
      <c r="CY219" s="33">
        <v>0</v>
      </c>
      <c r="CZ219" s="33">
        <v>0</v>
      </c>
      <c r="DA219" s="33">
        <v>0</v>
      </c>
      <c r="DB219" s="161">
        <v>29634</v>
      </c>
      <c r="DC219" s="33">
        <v>74395</v>
      </c>
      <c r="DD219" s="33">
        <v>0</v>
      </c>
      <c r="DE219" s="33">
        <v>28623</v>
      </c>
      <c r="DF219" s="154">
        <v>0</v>
      </c>
      <c r="DG219" s="154">
        <v>0</v>
      </c>
      <c r="DH219" s="154">
        <v>0</v>
      </c>
      <c r="DI219" s="154">
        <v>0</v>
      </c>
      <c r="DJ219" s="154">
        <v>617.02999999999952</v>
      </c>
      <c r="DK219" s="154">
        <v>1880.5399999999961</v>
      </c>
      <c r="DL219" s="154">
        <v>0</v>
      </c>
      <c r="DM219" s="154">
        <v>300.05999999999955</v>
      </c>
      <c r="DN219" s="25">
        <v>0</v>
      </c>
      <c r="DO219" s="25">
        <v>445980</v>
      </c>
      <c r="DP219" s="25">
        <v>617.02999999999952</v>
      </c>
      <c r="DQ219" s="25">
        <v>29634</v>
      </c>
      <c r="DR219" s="25">
        <v>0</v>
      </c>
      <c r="DS219" s="25">
        <v>0</v>
      </c>
      <c r="ED219" s="156">
        <v>43987</v>
      </c>
      <c r="EE219" s="25">
        <v>617.02999999999952</v>
      </c>
      <c r="EF219" s="25">
        <v>1880.5399999999961</v>
      </c>
      <c r="EG219" s="25">
        <v>0</v>
      </c>
      <c r="EH219" s="25">
        <v>300.05999999999955</v>
      </c>
    </row>
    <row r="220" spans="1:138" x14ac:dyDescent="0.25">
      <c r="A220" s="25" t="s">
        <v>67</v>
      </c>
      <c r="B220" s="25" t="s">
        <v>63</v>
      </c>
      <c r="C220" s="156">
        <v>43988</v>
      </c>
      <c r="D220" s="156">
        <v>43988</v>
      </c>
      <c r="E220" s="25" t="s">
        <v>126</v>
      </c>
      <c r="F220" s="25" t="s">
        <v>127</v>
      </c>
      <c r="G220" s="29">
        <v>19503.749999999989</v>
      </c>
      <c r="H220" s="29">
        <v>1323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15378</v>
      </c>
      <c r="O220" s="29">
        <v>138696</v>
      </c>
      <c r="P220" s="29">
        <v>0</v>
      </c>
      <c r="Q220" s="29">
        <v>138696</v>
      </c>
      <c r="R220" s="29">
        <v>138696</v>
      </c>
      <c r="S220" s="29">
        <v>0</v>
      </c>
      <c r="T220" s="29">
        <v>0</v>
      </c>
      <c r="U220" s="29">
        <v>1010</v>
      </c>
      <c r="V220" s="29">
        <v>2499</v>
      </c>
      <c r="W220" s="29">
        <v>0</v>
      </c>
      <c r="X220" s="29">
        <v>337941</v>
      </c>
      <c r="Y220" s="29">
        <v>62837</v>
      </c>
      <c r="Z220" s="29">
        <v>235337</v>
      </c>
      <c r="AA220" s="29">
        <v>143400</v>
      </c>
      <c r="AB220" s="29">
        <v>10135</v>
      </c>
      <c r="AC220" s="29">
        <v>0.110751986</v>
      </c>
      <c r="AD220" s="29">
        <v>1.2699999999999999E-2</v>
      </c>
      <c r="AE220" s="29">
        <v>92.209563009999997</v>
      </c>
      <c r="AF220" s="29">
        <v>25178</v>
      </c>
      <c r="AG220" s="29">
        <v>70</v>
      </c>
      <c r="AH220" s="29">
        <v>0</v>
      </c>
      <c r="AI220" s="29">
        <v>10.571</v>
      </c>
      <c r="AJ220" s="29">
        <v>38.286000000000001</v>
      </c>
      <c r="AK220" s="29">
        <v>0</v>
      </c>
      <c r="AL220" s="29">
        <v>0</v>
      </c>
      <c r="AM220" s="29">
        <v>607</v>
      </c>
      <c r="AN220" s="29">
        <v>136</v>
      </c>
      <c r="AO220" s="29">
        <v>55</v>
      </c>
      <c r="AP220" s="29">
        <v>44</v>
      </c>
      <c r="AQ220" s="29">
        <v>537</v>
      </c>
      <c r="AR220" s="29">
        <v>112</v>
      </c>
      <c r="AS220" s="29">
        <v>418</v>
      </c>
      <c r="AT220" s="29">
        <v>67446</v>
      </c>
      <c r="AU220" s="29">
        <v>61514</v>
      </c>
      <c r="AV220" s="29">
        <v>23848</v>
      </c>
      <c r="AW220" s="29">
        <v>30469</v>
      </c>
      <c r="AX220" s="29">
        <v>74643</v>
      </c>
      <c r="AY220" s="29">
        <v>0</v>
      </c>
      <c r="AZ220" s="29">
        <v>0</v>
      </c>
      <c r="BA220" s="29">
        <v>0</v>
      </c>
      <c r="BB220" s="29">
        <v>0</v>
      </c>
      <c r="BC220" s="29">
        <v>0</v>
      </c>
      <c r="BD220" s="29">
        <v>0</v>
      </c>
      <c r="BE220" s="29">
        <v>0</v>
      </c>
      <c r="BF220" s="29">
        <v>0</v>
      </c>
      <c r="BG220" s="29">
        <v>0</v>
      </c>
      <c r="BH220" s="29">
        <v>0</v>
      </c>
      <c r="BI220" s="29">
        <v>0</v>
      </c>
      <c r="BJ220" s="29">
        <v>0</v>
      </c>
      <c r="BK220" s="29">
        <v>0</v>
      </c>
      <c r="BL220" s="29">
        <v>0</v>
      </c>
      <c r="BM220" s="29">
        <v>0</v>
      </c>
      <c r="BN220" s="29">
        <v>74.989999999999995</v>
      </c>
      <c r="BO220" s="29">
        <v>3971.95</v>
      </c>
      <c r="BP220" s="29">
        <v>0</v>
      </c>
      <c r="BQ220" s="29">
        <v>3971.95</v>
      </c>
      <c r="BR220" s="29">
        <v>3971.95</v>
      </c>
      <c r="BS220" s="29">
        <v>0</v>
      </c>
      <c r="BT220" s="29">
        <v>0</v>
      </c>
      <c r="BU220" s="29">
        <v>120.5</v>
      </c>
      <c r="BV220" s="29">
        <v>47.18</v>
      </c>
      <c r="BW220" s="29">
        <v>0</v>
      </c>
      <c r="BX220" s="29">
        <v>423.9</v>
      </c>
      <c r="BY220" s="29">
        <v>1480.7999999999993</v>
      </c>
      <c r="BZ220" s="29">
        <v>1321.3399999999981</v>
      </c>
      <c r="CA220" s="157">
        <v>111.44999999999982</v>
      </c>
      <c r="CB220" s="157">
        <v>2690.6899999999987</v>
      </c>
      <c r="CC220" s="29">
        <v>0</v>
      </c>
      <c r="CD220" s="29">
        <v>2690.6899999999987</v>
      </c>
      <c r="CE220" s="29">
        <v>4118</v>
      </c>
      <c r="CF220" s="29">
        <v>0</v>
      </c>
      <c r="CG220" s="29">
        <v>124842</v>
      </c>
      <c r="CH220" s="29">
        <v>124842</v>
      </c>
      <c r="CI220" s="29">
        <v>298.30999999999989</v>
      </c>
      <c r="CJ220" s="25">
        <v>0</v>
      </c>
      <c r="CK220" s="25">
        <v>0</v>
      </c>
      <c r="CL220" s="29">
        <v>618.13999999999919</v>
      </c>
      <c r="CM220" s="25">
        <v>0</v>
      </c>
      <c r="CN220" s="29">
        <v>1885.6899999999987</v>
      </c>
      <c r="CO220" s="25">
        <v>0</v>
      </c>
      <c r="CP220" s="25">
        <v>298.30999999999989</v>
      </c>
      <c r="CQ220" s="25">
        <v>0</v>
      </c>
      <c r="CR220" s="25">
        <v>0</v>
      </c>
      <c r="CS220" s="25">
        <v>30469</v>
      </c>
      <c r="CT220" s="25">
        <v>0</v>
      </c>
      <c r="CU220" s="25">
        <v>74643</v>
      </c>
      <c r="CV220" s="25">
        <v>0</v>
      </c>
      <c r="CW220" s="25">
        <v>23848</v>
      </c>
      <c r="CX220" s="33">
        <v>0</v>
      </c>
      <c r="CY220" s="33">
        <v>0</v>
      </c>
      <c r="CZ220" s="33">
        <v>0</v>
      </c>
      <c r="DA220" s="33">
        <v>0</v>
      </c>
      <c r="DB220" s="161">
        <v>30469</v>
      </c>
      <c r="DC220" s="33">
        <v>74643</v>
      </c>
      <c r="DD220" s="33">
        <v>0</v>
      </c>
      <c r="DE220" s="33">
        <v>23848</v>
      </c>
      <c r="DF220" s="154">
        <v>0</v>
      </c>
      <c r="DG220" s="154">
        <v>0</v>
      </c>
      <c r="DH220" s="154">
        <v>0</v>
      </c>
      <c r="DI220" s="154">
        <v>0</v>
      </c>
      <c r="DJ220" s="154">
        <v>618.13999999999919</v>
      </c>
      <c r="DK220" s="154">
        <v>1885.6899999999987</v>
      </c>
      <c r="DL220" s="154">
        <v>0</v>
      </c>
      <c r="DM220" s="154">
        <v>298.30999999999989</v>
      </c>
      <c r="DN220" s="25">
        <v>0</v>
      </c>
      <c r="DO220" s="25">
        <v>451709</v>
      </c>
      <c r="DP220" s="25">
        <v>618.13999999999919</v>
      </c>
      <c r="DQ220" s="25">
        <v>30469</v>
      </c>
      <c r="DR220" s="25">
        <v>0</v>
      </c>
      <c r="DS220" s="25">
        <v>0</v>
      </c>
      <c r="ED220" s="156">
        <v>43988</v>
      </c>
      <c r="EE220" s="25">
        <v>618.13999999999919</v>
      </c>
      <c r="EF220" s="25">
        <v>1885.6899999999987</v>
      </c>
      <c r="EG220" s="25">
        <v>0</v>
      </c>
      <c r="EH220" s="25">
        <v>298.30999999999989</v>
      </c>
    </row>
    <row r="221" spans="1:138" x14ac:dyDescent="0.25">
      <c r="A221" s="25" t="s">
        <v>67</v>
      </c>
      <c r="B221" s="25" t="s">
        <v>63</v>
      </c>
      <c r="C221" s="156">
        <v>43989</v>
      </c>
      <c r="D221" s="156">
        <v>43989</v>
      </c>
      <c r="E221" s="25" t="s">
        <v>126</v>
      </c>
      <c r="F221" s="25" t="s">
        <v>127</v>
      </c>
      <c r="G221" s="29">
        <v>14976.549999999977</v>
      </c>
      <c r="H221" s="29">
        <v>1479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4808</v>
      </c>
      <c r="O221" s="29">
        <v>483881</v>
      </c>
      <c r="P221" s="29">
        <v>0</v>
      </c>
      <c r="Q221" s="29">
        <v>483881</v>
      </c>
      <c r="R221" s="29">
        <v>483881</v>
      </c>
      <c r="S221" s="29">
        <v>0</v>
      </c>
      <c r="T221" s="29">
        <v>0</v>
      </c>
      <c r="U221" s="29">
        <v>1081</v>
      </c>
      <c r="V221" s="29">
        <v>3644</v>
      </c>
      <c r="W221" s="29">
        <v>0</v>
      </c>
      <c r="X221" s="29">
        <v>243423</v>
      </c>
      <c r="Y221" s="29">
        <v>73380</v>
      </c>
      <c r="Z221" s="29">
        <v>285806</v>
      </c>
      <c r="AA221" s="29">
        <v>169940</v>
      </c>
      <c r="AB221" s="29">
        <v>9656</v>
      </c>
      <c r="AC221" s="29">
        <v>0.110751986</v>
      </c>
      <c r="AD221" s="29">
        <v>1.2699999999999999E-2</v>
      </c>
      <c r="AE221" s="29">
        <v>92.209563009999997</v>
      </c>
      <c r="AF221" s="29">
        <v>22223</v>
      </c>
      <c r="AG221" s="29">
        <v>44</v>
      </c>
      <c r="AH221" s="29">
        <v>31</v>
      </c>
      <c r="AI221" s="29">
        <v>10.429</v>
      </c>
      <c r="AJ221" s="29">
        <v>39.143000000000001</v>
      </c>
      <c r="AK221" s="29">
        <v>1</v>
      </c>
      <c r="AL221" s="29">
        <v>0</v>
      </c>
      <c r="AM221" s="29">
        <v>636</v>
      </c>
      <c r="AN221" s="29">
        <v>137</v>
      </c>
      <c r="AO221" s="29">
        <v>54</v>
      </c>
      <c r="AP221" s="29">
        <v>45</v>
      </c>
      <c r="AQ221" s="29">
        <v>418</v>
      </c>
      <c r="AR221" s="29">
        <v>83</v>
      </c>
      <c r="AS221" s="29">
        <v>410</v>
      </c>
      <c r="AT221" s="29">
        <v>67477</v>
      </c>
      <c r="AU221" s="29">
        <v>73948</v>
      </c>
      <c r="AV221" s="29">
        <v>22919</v>
      </c>
      <c r="AW221" s="29">
        <v>30575</v>
      </c>
      <c r="AX221" s="29">
        <v>87931</v>
      </c>
      <c r="AY221" s="29">
        <v>0</v>
      </c>
      <c r="AZ221" s="29">
        <v>0</v>
      </c>
      <c r="BA221" s="29">
        <v>0</v>
      </c>
      <c r="BB221" s="29">
        <v>0</v>
      </c>
      <c r="BC221" s="29">
        <v>0</v>
      </c>
      <c r="BD221" s="29">
        <v>0</v>
      </c>
      <c r="BE221" s="29">
        <v>0</v>
      </c>
      <c r="BF221" s="29">
        <v>0</v>
      </c>
      <c r="BG221" s="29">
        <v>0</v>
      </c>
      <c r="BH221" s="29">
        <v>0</v>
      </c>
      <c r="BI221" s="29">
        <v>0</v>
      </c>
      <c r="BJ221" s="29">
        <v>0</v>
      </c>
      <c r="BK221" s="29">
        <v>0</v>
      </c>
      <c r="BL221" s="29">
        <v>0</v>
      </c>
      <c r="BM221" s="29">
        <v>0</v>
      </c>
      <c r="BN221" s="29">
        <v>29.93</v>
      </c>
      <c r="BO221" s="29">
        <v>6208.42</v>
      </c>
      <c r="BP221" s="29">
        <v>0</v>
      </c>
      <c r="BQ221" s="29">
        <v>6208.42</v>
      </c>
      <c r="BR221" s="29">
        <v>6208.42</v>
      </c>
      <c r="BS221" s="29">
        <v>0</v>
      </c>
      <c r="BT221" s="29">
        <v>0</v>
      </c>
      <c r="BU221" s="29">
        <v>79.77</v>
      </c>
      <c r="BV221" s="29">
        <v>43.76</v>
      </c>
      <c r="BW221" s="29">
        <v>0</v>
      </c>
      <c r="BX221" s="29">
        <v>477.6</v>
      </c>
      <c r="BY221" s="29">
        <v>1442.7299999999987</v>
      </c>
      <c r="BZ221" s="29">
        <v>1310.9199999999983</v>
      </c>
      <c r="CA221" s="157">
        <v>90.89999999999965</v>
      </c>
      <c r="CB221" s="157">
        <v>2662.7499999999977</v>
      </c>
      <c r="CC221" s="29">
        <v>0</v>
      </c>
      <c r="CD221" s="29">
        <v>2662.7499999999977</v>
      </c>
      <c r="CE221" s="29">
        <v>3857</v>
      </c>
      <c r="CF221" s="29">
        <v>0</v>
      </c>
      <c r="CG221" s="29">
        <v>137568</v>
      </c>
      <c r="CH221" s="29">
        <v>137568</v>
      </c>
      <c r="CI221" s="29">
        <v>300.12999999999994</v>
      </c>
      <c r="CJ221" s="25">
        <v>0</v>
      </c>
      <c r="CK221" s="25">
        <v>0</v>
      </c>
      <c r="CL221" s="29">
        <v>598.79999999999995</v>
      </c>
      <c r="CM221" s="25">
        <v>0</v>
      </c>
      <c r="CN221" s="29">
        <v>1854.7199999999975</v>
      </c>
      <c r="CO221" s="25">
        <v>0</v>
      </c>
      <c r="CP221" s="25">
        <v>300.12999999999994</v>
      </c>
      <c r="CQ221" s="25">
        <v>0</v>
      </c>
      <c r="CR221" s="25">
        <v>0</v>
      </c>
      <c r="CS221" s="25">
        <v>30575</v>
      </c>
      <c r="CT221" s="25">
        <v>0</v>
      </c>
      <c r="CU221" s="25">
        <v>87931</v>
      </c>
      <c r="CV221" s="25">
        <v>0</v>
      </c>
      <c r="CW221" s="25">
        <v>22919</v>
      </c>
      <c r="CX221" s="33">
        <v>0</v>
      </c>
      <c r="CY221" s="33">
        <v>0</v>
      </c>
      <c r="CZ221" s="33">
        <v>0</v>
      </c>
      <c r="DA221" s="33">
        <v>0</v>
      </c>
      <c r="DB221" s="161">
        <v>30575</v>
      </c>
      <c r="DC221" s="33">
        <v>87931</v>
      </c>
      <c r="DD221" s="33">
        <v>0</v>
      </c>
      <c r="DE221" s="33">
        <v>22919</v>
      </c>
      <c r="DF221" s="154">
        <v>0</v>
      </c>
      <c r="DG221" s="154">
        <v>0</v>
      </c>
      <c r="DH221" s="154">
        <v>0</v>
      </c>
      <c r="DI221" s="154">
        <v>0</v>
      </c>
      <c r="DJ221" s="154">
        <v>598.79999999999995</v>
      </c>
      <c r="DK221" s="154">
        <v>1854.7199999999975</v>
      </c>
      <c r="DL221" s="154">
        <v>0</v>
      </c>
      <c r="DM221" s="154">
        <v>300.12999999999994</v>
      </c>
      <c r="DN221" s="25">
        <v>0</v>
      </c>
      <c r="DO221" s="25">
        <v>538782</v>
      </c>
      <c r="DP221" s="25">
        <v>598.79999999999995</v>
      </c>
      <c r="DQ221" s="25">
        <v>30575</v>
      </c>
      <c r="DR221" s="25">
        <v>0</v>
      </c>
      <c r="DS221" s="25">
        <v>0</v>
      </c>
      <c r="ED221" s="156">
        <v>43989</v>
      </c>
      <c r="EE221" s="25">
        <v>598.79999999999995</v>
      </c>
      <c r="EF221" s="25">
        <v>1854.7199999999975</v>
      </c>
      <c r="EG221" s="25">
        <v>0</v>
      </c>
      <c r="EH221" s="25">
        <v>300.12999999999994</v>
      </c>
    </row>
    <row r="222" spans="1:138" x14ac:dyDescent="0.25">
      <c r="A222" s="25" t="s">
        <v>67</v>
      </c>
      <c r="B222" s="25" t="s">
        <v>63</v>
      </c>
      <c r="C222" s="156">
        <v>43990</v>
      </c>
      <c r="D222" s="156">
        <v>43990</v>
      </c>
      <c r="E222" s="25" t="s">
        <v>126</v>
      </c>
      <c r="F222" s="25" t="s">
        <v>127</v>
      </c>
      <c r="G222" s="29">
        <v>13064.679999999978</v>
      </c>
      <c r="H222" s="29">
        <v>1349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2935</v>
      </c>
      <c r="O222" s="29">
        <v>266902</v>
      </c>
      <c r="P222" s="29">
        <v>0</v>
      </c>
      <c r="Q222" s="29">
        <v>266902</v>
      </c>
      <c r="R222" s="29">
        <v>266902</v>
      </c>
      <c r="S222" s="29">
        <v>0</v>
      </c>
      <c r="T222" s="29">
        <v>0</v>
      </c>
      <c r="U222" s="29">
        <v>1287</v>
      </c>
      <c r="V222" s="29">
        <v>3813</v>
      </c>
      <c r="W222" s="29">
        <v>0</v>
      </c>
      <c r="X222" s="29">
        <v>340764</v>
      </c>
      <c r="Y222" s="29">
        <v>60042</v>
      </c>
      <c r="Z222" s="29">
        <v>293389</v>
      </c>
      <c r="AA222" s="29">
        <v>213776</v>
      </c>
      <c r="AB222" s="29">
        <v>6853</v>
      </c>
      <c r="AC222" s="29">
        <v>0.110751986</v>
      </c>
      <c r="AD222" s="29">
        <v>1.2699999999999999E-2</v>
      </c>
      <c r="AE222" s="29">
        <v>92.209563009999997</v>
      </c>
      <c r="AF222" s="29">
        <v>22302</v>
      </c>
      <c r="AG222" s="29">
        <v>44</v>
      </c>
      <c r="AH222" s="29">
        <v>31</v>
      </c>
      <c r="AI222" s="29">
        <v>10.286</v>
      </c>
      <c r="AJ222" s="29">
        <v>40.713999999999999</v>
      </c>
      <c r="AK222" s="29">
        <v>0</v>
      </c>
      <c r="AL222" s="29">
        <v>0</v>
      </c>
      <c r="AM222" s="29">
        <v>586</v>
      </c>
      <c r="AN222" s="29">
        <v>121</v>
      </c>
      <c r="AO222" s="29">
        <v>53</v>
      </c>
      <c r="AP222" s="29">
        <v>47</v>
      </c>
      <c r="AQ222" s="29">
        <v>381</v>
      </c>
      <c r="AR222" s="29">
        <v>73</v>
      </c>
      <c r="AS222" s="29">
        <v>281</v>
      </c>
      <c r="AT222" s="29">
        <v>58309</v>
      </c>
      <c r="AU222" s="29">
        <v>61736</v>
      </c>
      <c r="AV222" s="29">
        <v>22448</v>
      </c>
      <c r="AW222" s="29">
        <v>28178</v>
      </c>
      <c r="AX222" s="29">
        <v>69419</v>
      </c>
      <c r="AY222" s="29">
        <v>0</v>
      </c>
      <c r="AZ222" s="29">
        <v>0</v>
      </c>
      <c r="BA222" s="29">
        <v>0</v>
      </c>
      <c r="BB222" s="29">
        <v>0</v>
      </c>
      <c r="BC222" s="29">
        <v>0</v>
      </c>
      <c r="BD222" s="29">
        <v>0</v>
      </c>
      <c r="BE222" s="29">
        <v>0</v>
      </c>
      <c r="BF222" s="29">
        <v>0</v>
      </c>
      <c r="BG222" s="29">
        <v>0</v>
      </c>
      <c r="BH222" s="29">
        <v>0</v>
      </c>
      <c r="BI222" s="29">
        <v>0</v>
      </c>
      <c r="BJ222" s="29">
        <v>0</v>
      </c>
      <c r="BK222" s="29">
        <v>0</v>
      </c>
      <c r="BL222" s="29">
        <v>0</v>
      </c>
      <c r="BM222" s="29">
        <v>0</v>
      </c>
      <c r="BN222" s="29">
        <v>22.28</v>
      </c>
      <c r="BO222" s="29">
        <v>8610.94</v>
      </c>
      <c r="BP222" s="29">
        <v>0</v>
      </c>
      <c r="BQ222" s="29">
        <v>8610.94</v>
      </c>
      <c r="BR222" s="29">
        <v>8610.94</v>
      </c>
      <c r="BS222" s="29">
        <v>0</v>
      </c>
      <c r="BT222" s="29">
        <v>0</v>
      </c>
      <c r="BU222" s="29">
        <v>133.81</v>
      </c>
      <c r="BV222" s="29">
        <v>42.77</v>
      </c>
      <c r="BW222" s="29">
        <v>0</v>
      </c>
      <c r="BX222" s="29">
        <v>379.3</v>
      </c>
      <c r="BY222" s="29">
        <v>1391.6299999999983</v>
      </c>
      <c r="BZ222" s="29">
        <v>1328.3999999999978</v>
      </c>
      <c r="CA222" s="157">
        <v>146.38999999999984</v>
      </c>
      <c r="CB222" s="157">
        <v>2573.6399999999985</v>
      </c>
      <c r="CC222" s="29">
        <v>0</v>
      </c>
      <c r="CD222" s="29">
        <v>2573.6399999999985</v>
      </c>
      <c r="CE222" s="29">
        <v>5241</v>
      </c>
      <c r="CF222" s="29">
        <v>0</v>
      </c>
      <c r="CG222" s="29">
        <v>114804</v>
      </c>
      <c r="CH222" s="29">
        <v>114804</v>
      </c>
      <c r="CI222" s="29">
        <v>296.02999999999952</v>
      </c>
      <c r="CJ222" s="25">
        <v>0</v>
      </c>
      <c r="CK222" s="25">
        <v>0</v>
      </c>
      <c r="CL222" s="29">
        <v>580.17000000000007</v>
      </c>
      <c r="CM222" s="25">
        <v>0</v>
      </c>
      <c r="CN222" s="29">
        <v>1843.8299999999981</v>
      </c>
      <c r="CO222" s="25">
        <v>0</v>
      </c>
      <c r="CP222" s="25">
        <v>296.02999999999952</v>
      </c>
      <c r="CQ222" s="25">
        <v>0</v>
      </c>
      <c r="CR222" s="25">
        <v>0</v>
      </c>
      <c r="CS222" s="25">
        <v>28178</v>
      </c>
      <c r="CT222" s="25">
        <v>0</v>
      </c>
      <c r="CU222" s="25">
        <v>69419</v>
      </c>
      <c r="CV222" s="25">
        <v>0</v>
      </c>
      <c r="CW222" s="25">
        <v>22448</v>
      </c>
      <c r="CX222" s="33">
        <v>0</v>
      </c>
      <c r="CY222" s="33">
        <v>0</v>
      </c>
      <c r="CZ222" s="33">
        <v>0</v>
      </c>
      <c r="DA222" s="33">
        <v>0</v>
      </c>
      <c r="DB222" s="161">
        <v>28178</v>
      </c>
      <c r="DC222" s="33">
        <v>69419</v>
      </c>
      <c r="DD222" s="33">
        <v>0</v>
      </c>
      <c r="DE222" s="33">
        <v>22448</v>
      </c>
      <c r="DF222" s="154">
        <v>0</v>
      </c>
      <c r="DG222" s="154">
        <v>0</v>
      </c>
      <c r="DH222" s="154">
        <v>0</v>
      </c>
      <c r="DI222" s="154">
        <v>0</v>
      </c>
      <c r="DJ222" s="154">
        <v>580.17000000000007</v>
      </c>
      <c r="DK222" s="154">
        <v>1843.8299999999981</v>
      </c>
      <c r="DL222" s="154">
        <v>0</v>
      </c>
      <c r="DM222" s="154">
        <v>296.02999999999952</v>
      </c>
      <c r="DN222" s="25">
        <v>0</v>
      </c>
      <c r="DO222" s="25">
        <v>574060</v>
      </c>
      <c r="DP222" s="25">
        <v>580.17000000000007</v>
      </c>
      <c r="DQ222" s="25">
        <v>28178</v>
      </c>
      <c r="DR222" s="25">
        <v>0</v>
      </c>
      <c r="DS222" s="25">
        <v>0</v>
      </c>
      <c r="ED222" s="156">
        <v>43990</v>
      </c>
      <c r="EE222" s="25">
        <v>580.17000000000007</v>
      </c>
      <c r="EF222" s="25">
        <v>1843.8299999999981</v>
      </c>
      <c r="EG222" s="25">
        <v>0</v>
      </c>
      <c r="EH222" s="25">
        <v>296.02999999999952</v>
      </c>
    </row>
    <row r="223" spans="1:138" x14ac:dyDescent="0.25">
      <c r="A223" s="25" t="s">
        <v>67</v>
      </c>
      <c r="B223" s="25" t="s">
        <v>63</v>
      </c>
      <c r="C223" s="156">
        <v>43991</v>
      </c>
      <c r="D223" s="156">
        <v>43991</v>
      </c>
      <c r="E223" s="25" t="s">
        <v>126</v>
      </c>
      <c r="F223" s="25" t="s">
        <v>127</v>
      </c>
      <c r="G223" s="29">
        <v>19057.860000000004</v>
      </c>
      <c r="H223" s="29">
        <v>1337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3304</v>
      </c>
      <c r="O223" s="29">
        <v>203197</v>
      </c>
      <c r="P223" s="29">
        <v>0</v>
      </c>
      <c r="Q223" s="29">
        <v>203197</v>
      </c>
      <c r="R223" s="29">
        <v>203197</v>
      </c>
      <c r="S223" s="29">
        <v>0</v>
      </c>
      <c r="T223" s="29">
        <v>0</v>
      </c>
      <c r="U223" s="29">
        <v>1421</v>
      </c>
      <c r="V223" s="29">
        <v>4164</v>
      </c>
      <c r="W223" s="29">
        <v>0</v>
      </c>
      <c r="X223" s="29">
        <v>102746</v>
      </c>
      <c r="Y223" s="29">
        <v>53528</v>
      </c>
      <c r="Z223" s="29">
        <v>223212</v>
      </c>
      <c r="AA223" s="29">
        <v>211434</v>
      </c>
      <c r="AB223" s="29">
        <v>7404</v>
      </c>
      <c r="AC223" s="29">
        <v>0.110751986</v>
      </c>
      <c r="AD223" s="29">
        <v>1.2699999999999999E-2</v>
      </c>
      <c r="AE223" s="29">
        <v>92.209563009999997</v>
      </c>
      <c r="AF223" s="29">
        <v>18822</v>
      </c>
      <c r="AG223" s="29">
        <v>44</v>
      </c>
      <c r="AH223" s="29">
        <v>31</v>
      </c>
      <c r="AI223" s="29">
        <v>10.143000000000001</v>
      </c>
      <c r="AJ223" s="29">
        <v>40.856999999999999</v>
      </c>
      <c r="AK223" s="29">
        <v>1</v>
      </c>
      <c r="AL223" s="29">
        <v>0</v>
      </c>
      <c r="AM223" s="29">
        <v>518</v>
      </c>
      <c r="AN223" s="29">
        <v>111</v>
      </c>
      <c r="AO223" s="29">
        <v>52</v>
      </c>
      <c r="AP223" s="29">
        <v>46</v>
      </c>
      <c r="AQ223" s="29">
        <v>483</v>
      </c>
      <c r="AR223" s="29">
        <v>92</v>
      </c>
      <c r="AS223" s="29">
        <v>284</v>
      </c>
      <c r="AT223" s="29">
        <v>63355</v>
      </c>
      <c r="AU223" s="29">
        <v>67914</v>
      </c>
      <c r="AV223" s="29">
        <v>18833</v>
      </c>
      <c r="AW223" s="29">
        <v>30114</v>
      </c>
      <c r="AX223" s="29">
        <v>82322</v>
      </c>
      <c r="AY223" s="29">
        <v>0</v>
      </c>
      <c r="AZ223" s="29">
        <v>0</v>
      </c>
      <c r="BA223" s="29">
        <v>0</v>
      </c>
      <c r="BB223" s="29">
        <v>0</v>
      </c>
      <c r="BC223" s="29">
        <v>0</v>
      </c>
      <c r="BD223" s="29">
        <v>0</v>
      </c>
      <c r="BE223" s="29">
        <v>0</v>
      </c>
      <c r="BF223" s="29">
        <v>0</v>
      </c>
      <c r="BG223" s="29">
        <v>0</v>
      </c>
      <c r="BH223" s="29">
        <v>0</v>
      </c>
      <c r="BI223" s="29">
        <v>0</v>
      </c>
      <c r="BJ223" s="29">
        <v>0</v>
      </c>
      <c r="BK223" s="29">
        <v>0</v>
      </c>
      <c r="BL223" s="29">
        <v>0</v>
      </c>
      <c r="BM223" s="29">
        <v>0</v>
      </c>
      <c r="BN223" s="29">
        <v>28.98</v>
      </c>
      <c r="BO223" s="29">
        <v>7582.75</v>
      </c>
      <c r="BP223" s="29">
        <v>0</v>
      </c>
      <c r="BQ223" s="29">
        <v>7582.75</v>
      </c>
      <c r="BR223" s="29">
        <v>7582.75</v>
      </c>
      <c r="BS223" s="29">
        <v>0</v>
      </c>
      <c r="BT223" s="29">
        <v>0</v>
      </c>
      <c r="BU223" s="29">
        <v>136.26</v>
      </c>
      <c r="BV223" s="29">
        <v>47.23</v>
      </c>
      <c r="BW223" s="29">
        <v>0</v>
      </c>
      <c r="BX223" s="29">
        <v>292.8</v>
      </c>
      <c r="BY223" s="29">
        <v>1313.959999999998</v>
      </c>
      <c r="BZ223" s="29">
        <v>1253.3099999999972</v>
      </c>
      <c r="CA223" s="157">
        <v>85.799999999999798</v>
      </c>
      <c r="CB223" s="157">
        <v>2481.4699999999966</v>
      </c>
      <c r="CC223" s="29">
        <v>0</v>
      </c>
      <c r="CD223" s="29">
        <v>2481.4699999999966</v>
      </c>
      <c r="CE223" s="29">
        <v>3383</v>
      </c>
      <c r="CF223" s="29">
        <v>0</v>
      </c>
      <c r="CG223" s="29">
        <v>127886</v>
      </c>
      <c r="CH223" s="29">
        <v>127886</v>
      </c>
      <c r="CI223" s="29">
        <v>301.08999999999963</v>
      </c>
      <c r="CJ223" s="25">
        <v>0</v>
      </c>
      <c r="CK223" s="25">
        <v>0</v>
      </c>
      <c r="CL223" s="29">
        <v>581.54999999999916</v>
      </c>
      <c r="CM223" s="25">
        <v>0</v>
      </c>
      <c r="CN223" s="29">
        <v>1684.6299999999972</v>
      </c>
      <c r="CO223" s="25">
        <v>0</v>
      </c>
      <c r="CP223" s="25">
        <v>301.08999999999963</v>
      </c>
      <c r="CQ223" s="25">
        <v>0</v>
      </c>
      <c r="CR223" s="25">
        <v>0</v>
      </c>
      <c r="CS223" s="25">
        <v>30114</v>
      </c>
      <c r="CT223" s="25">
        <v>0</v>
      </c>
      <c r="CU223" s="25">
        <v>82322</v>
      </c>
      <c r="CV223" s="25">
        <v>0</v>
      </c>
      <c r="CW223" s="25">
        <v>18833</v>
      </c>
      <c r="CX223" s="33">
        <v>0</v>
      </c>
      <c r="CY223" s="33">
        <v>0</v>
      </c>
      <c r="CZ223" s="33">
        <v>0</v>
      </c>
      <c r="DA223" s="33">
        <v>0</v>
      </c>
      <c r="DB223" s="161">
        <v>30114</v>
      </c>
      <c r="DC223" s="33">
        <v>82322</v>
      </c>
      <c r="DD223" s="33">
        <v>0</v>
      </c>
      <c r="DE223" s="33">
        <v>18833</v>
      </c>
      <c r="DF223" s="154">
        <v>0</v>
      </c>
      <c r="DG223" s="154">
        <v>0</v>
      </c>
      <c r="DH223" s="154">
        <v>0</v>
      </c>
      <c r="DI223" s="154">
        <v>0</v>
      </c>
      <c r="DJ223" s="154">
        <v>581.54999999999916</v>
      </c>
      <c r="DK223" s="154">
        <v>1684.6299999999972</v>
      </c>
      <c r="DL223" s="154">
        <v>0</v>
      </c>
      <c r="DM223" s="154">
        <v>301.08999999999963</v>
      </c>
      <c r="DN223" s="25">
        <v>0</v>
      </c>
      <c r="DO223" s="25">
        <v>495578</v>
      </c>
      <c r="DP223" s="25">
        <v>581.54999999999916</v>
      </c>
      <c r="DQ223" s="25">
        <v>30114</v>
      </c>
      <c r="DR223" s="25">
        <v>0</v>
      </c>
      <c r="DS223" s="25">
        <v>0</v>
      </c>
      <c r="ED223" s="156">
        <v>43991</v>
      </c>
      <c r="EE223" s="25">
        <v>581.54999999999916</v>
      </c>
      <c r="EF223" s="25">
        <v>1684.6299999999972</v>
      </c>
      <c r="EG223" s="25">
        <v>0</v>
      </c>
      <c r="EH223" s="25">
        <v>301.08999999999963</v>
      </c>
    </row>
    <row r="224" spans="1:138" x14ac:dyDescent="0.25">
      <c r="A224" s="25" t="s">
        <v>67</v>
      </c>
      <c r="B224" s="25" t="s">
        <v>63</v>
      </c>
      <c r="C224" s="156">
        <v>43992</v>
      </c>
      <c r="D224" s="156">
        <v>43992</v>
      </c>
      <c r="E224" s="25" t="s">
        <v>126</v>
      </c>
      <c r="F224" s="25" t="s">
        <v>127</v>
      </c>
      <c r="G224" s="29">
        <v>23385.610000000015</v>
      </c>
      <c r="H224" s="29">
        <v>1202</v>
      </c>
      <c r="I224" s="29">
        <v>0</v>
      </c>
      <c r="J224" s="29">
        <v>0</v>
      </c>
      <c r="K224" s="29">
        <v>0</v>
      </c>
      <c r="L224" s="29">
        <v>0</v>
      </c>
      <c r="M224" s="29">
        <v>0</v>
      </c>
      <c r="N224" s="29">
        <v>3030</v>
      </c>
      <c r="O224" s="29">
        <v>167543</v>
      </c>
      <c r="P224" s="29">
        <v>0</v>
      </c>
      <c r="Q224" s="29">
        <v>167543</v>
      </c>
      <c r="R224" s="29">
        <v>167543</v>
      </c>
      <c r="S224" s="29">
        <v>0</v>
      </c>
      <c r="T224" s="29">
        <v>0</v>
      </c>
      <c r="U224" s="29">
        <v>1284</v>
      </c>
      <c r="V224" s="29">
        <v>4074</v>
      </c>
      <c r="W224" s="29">
        <v>0</v>
      </c>
      <c r="X224" s="29">
        <v>47331</v>
      </c>
      <c r="Y224" s="29">
        <v>56692</v>
      </c>
      <c r="Z224" s="29">
        <v>293068</v>
      </c>
      <c r="AA224" s="29">
        <v>203748</v>
      </c>
      <c r="AB224" s="29">
        <v>7246</v>
      </c>
      <c r="AC224" s="29">
        <v>0.110751986</v>
      </c>
      <c r="AD224" s="29">
        <v>1.2699999999999999E-2</v>
      </c>
      <c r="AE224" s="29">
        <v>92.209563009999997</v>
      </c>
      <c r="AF224" s="29">
        <v>18665</v>
      </c>
      <c r="AG224" s="29">
        <v>44</v>
      </c>
      <c r="AH224" s="29">
        <v>31</v>
      </c>
      <c r="AI224" s="29">
        <v>10</v>
      </c>
      <c r="AJ224" s="29">
        <v>41.856999999999999</v>
      </c>
      <c r="AK224" s="29">
        <v>0</v>
      </c>
      <c r="AL224" s="29">
        <v>0</v>
      </c>
      <c r="AM224" s="29">
        <v>0</v>
      </c>
      <c r="AN224" s="29">
        <v>0</v>
      </c>
      <c r="AO224" s="29">
        <v>50</v>
      </c>
      <c r="AP224" s="29">
        <v>54</v>
      </c>
      <c r="AQ224" s="29">
        <v>568</v>
      </c>
      <c r="AR224" s="29">
        <v>110</v>
      </c>
      <c r="AS224" s="29">
        <v>268</v>
      </c>
      <c r="AT224" s="29">
        <v>68901</v>
      </c>
      <c r="AU224" s="29">
        <v>67311</v>
      </c>
      <c r="AV224" s="29">
        <v>14230</v>
      </c>
      <c r="AW224" s="29">
        <v>26269</v>
      </c>
      <c r="AX224" s="29">
        <v>95713</v>
      </c>
      <c r="AY224" s="29">
        <v>0</v>
      </c>
      <c r="AZ224" s="29">
        <v>0</v>
      </c>
      <c r="BA224" s="29">
        <v>0</v>
      </c>
      <c r="BB224" s="29">
        <v>0</v>
      </c>
      <c r="BC224" s="29">
        <v>0</v>
      </c>
      <c r="BD224" s="29">
        <v>0</v>
      </c>
      <c r="BE224" s="29">
        <v>0</v>
      </c>
      <c r="BF224" s="29">
        <v>0</v>
      </c>
      <c r="BG224" s="29">
        <v>0</v>
      </c>
      <c r="BH224" s="29">
        <v>0</v>
      </c>
      <c r="BI224" s="29">
        <v>0</v>
      </c>
      <c r="BJ224" s="29">
        <v>0</v>
      </c>
      <c r="BK224" s="29">
        <v>0</v>
      </c>
      <c r="BL224" s="29">
        <v>0</v>
      </c>
      <c r="BM224" s="29">
        <v>0</v>
      </c>
      <c r="BN224" s="29">
        <v>35.4</v>
      </c>
      <c r="BO224" s="29">
        <v>7361.33</v>
      </c>
      <c r="BP224" s="29">
        <v>0</v>
      </c>
      <c r="BQ224" s="29">
        <v>7361.33</v>
      </c>
      <c r="BR224" s="29">
        <v>7361.33</v>
      </c>
      <c r="BS224" s="29">
        <v>0</v>
      </c>
      <c r="BT224" s="29">
        <v>0</v>
      </c>
      <c r="BU224" s="29">
        <v>151.12</v>
      </c>
      <c r="BV224" s="29">
        <v>44.11</v>
      </c>
      <c r="BW224" s="29">
        <v>0</v>
      </c>
      <c r="BX224" s="29">
        <v>308.89999999999998</v>
      </c>
      <c r="BY224" s="29">
        <v>1515.3999999999978</v>
      </c>
      <c r="BZ224" s="29">
        <v>1432.6003208556124</v>
      </c>
      <c r="CA224" s="157">
        <v>124.14999999999966</v>
      </c>
      <c r="CB224" s="157">
        <v>2823.8503208556108</v>
      </c>
      <c r="CC224" s="29">
        <v>0</v>
      </c>
      <c r="CD224" s="29">
        <v>2823.8503208556108</v>
      </c>
      <c r="CE224" s="29">
        <v>4211</v>
      </c>
      <c r="CF224" s="29">
        <v>0</v>
      </c>
      <c r="CG224" s="29">
        <v>132001</v>
      </c>
      <c r="CH224" s="29">
        <v>132001</v>
      </c>
      <c r="CI224" s="29">
        <v>300.04999999999876</v>
      </c>
      <c r="CJ224" s="25">
        <v>0</v>
      </c>
      <c r="CK224" s="25">
        <v>0</v>
      </c>
      <c r="CL224" s="29">
        <v>633.05999999999926</v>
      </c>
      <c r="CM224" s="25">
        <v>0</v>
      </c>
      <c r="CN224" s="29">
        <v>2014.8903208556119</v>
      </c>
      <c r="CO224" s="25">
        <v>0</v>
      </c>
      <c r="CP224" s="25">
        <v>300.04999999999876</v>
      </c>
      <c r="CQ224" s="25">
        <v>0</v>
      </c>
      <c r="CR224" s="25">
        <v>0</v>
      </c>
      <c r="CS224" s="25">
        <v>26269</v>
      </c>
      <c r="CT224" s="25">
        <v>0</v>
      </c>
      <c r="CU224" s="25">
        <v>95713</v>
      </c>
      <c r="CV224" s="25">
        <v>0</v>
      </c>
      <c r="CW224" s="25">
        <v>14230</v>
      </c>
      <c r="CX224" s="33">
        <v>0</v>
      </c>
      <c r="CY224" s="33">
        <v>0</v>
      </c>
      <c r="CZ224" s="33">
        <v>0</v>
      </c>
      <c r="DA224" s="33">
        <v>0</v>
      </c>
      <c r="DB224" s="161">
        <v>26269</v>
      </c>
      <c r="DC224" s="33">
        <v>95713</v>
      </c>
      <c r="DD224" s="33">
        <v>0</v>
      </c>
      <c r="DE224" s="33">
        <v>14230</v>
      </c>
      <c r="DF224" s="154">
        <v>0</v>
      </c>
      <c r="DG224" s="154">
        <v>0</v>
      </c>
      <c r="DH224" s="154">
        <v>0</v>
      </c>
      <c r="DI224" s="154">
        <v>0</v>
      </c>
      <c r="DJ224" s="154">
        <v>633.05999999999926</v>
      </c>
      <c r="DK224" s="154">
        <v>2014.8903208556119</v>
      </c>
      <c r="DL224" s="154">
        <v>0</v>
      </c>
      <c r="DM224" s="154">
        <v>300.04999999999876</v>
      </c>
      <c r="DN224" s="25">
        <v>0</v>
      </c>
      <c r="DO224" s="25">
        <v>560754</v>
      </c>
      <c r="DP224" s="25">
        <v>633.05999999999926</v>
      </c>
      <c r="DQ224" s="25">
        <v>26269</v>
      </c>
      <c r="DR224" s="25">
        <v>0</v>
      </c>
      <c r="DS224" s="25">
        <v>0</v>
      </c>
      <c r="ED224" s="156">
        <v>43992</v>
      </c>
      <c r="EE224" s="25">
        <v>633.05999999999926</v>
      </c>
      <c r="EF224" s="25">
        <v>2014.8903208556119</v>
      </c>
      <c r="EG224" s="25">
        <v>0</v>
      </c>
      <c r="EH224" s="25">
        <v>300.04999999999876</v>
      </c>
    </row>
    <row r="225" spans="1:138" x14ac:dyDescent="0.25">
      <c r="A225" s="25" t="s">
        <v>67</v>
      </c>
      <c r="B225" s="25" t="s">
        <v>63</v>
      </c>
      <c r="C225" s="156">
        <v>43993</v>
      </c>
      <c r="D225" s="156">
        <v>43993</v>
      </c>
      <c r="E225" s="25" t="s">
        <v>126</v>
      </c>
      <c r="F225" s="25" t="s">
        <v>127</v>
      </c>
      <c r="G225" s="29">
        <v>24295.070000000029</v>
      </c>
      <c r="H225" s="29">
        <v>1323</v>
      </c>
      <c r="I225" s="29">
        <v>0</v>
      </c>
      <c r="J225" s="29">
        <v>0</v>
      </c>
      <c r="K225" s="29">
        <v>0</v>
      </c>
      <c r="L225" s="29">
        <v>0</v>
      </c>
      <c r="M225" s="29">
        <v>0</v>
      </c>
      <c r="N225" s="29">
        <v>7140</v>
      </c>
      <c r="O225" s="29">
        <v>106326</v>
      </c>
      <c r="P225" s="29">
        <v>0</v>
      </c>
      <c r="Q225" s="29">
        <v>106326</v>
      </c>
      <c r="R225" s="29">
        <v>106326</v>
      </c>
      <c r="S225" s="29">
        <v>0</v>
      </c>
      <c r="T225" s="29">
        <v>0</v>
      </c>
      <c r="U225" s="29">
        <v>1075</v>
      </c>
      <c r="V225" s="29">
        <v>3066</v>
      </c>
      <c r="W225" s="29">
        <v>0</v>
      </c>
      <c r="X225" s="29">
        <v>49338</v>
      </c>
      <c r="Y225" s="29">
        <v>71382</v>
      </c>
      <c r="Z225" s="29">
        <v>323873</v>
      </c>
      <c r="AA225" s="29">
        <v>156253</v>
      </c>
      <c r="AB225" s="29">
        <v>7422</v>
      </c>
      <c r="AC225" s="29">
        <v>0.110751986</v>
      </c>
      <c r="AD225" s="29">
        <v>1.2699999999999999E-2</v>
      </c>
      <c r="AE225" s="29">
        <v>92.209563009999997</v>
      </c>
      <c r="AF225" s="29">
        <v>20614</v>
      </c>
      <c r="AG225" s="29">
        <v>44</v>
      </c>
      <c r="AH225" s="29">
        <v>31</v>
      </c>
      <c r="AI225" s="29">
        <v>9.8569999999999993</v>
      </c>
      <c r="AJ225" s="29">
        <v>43.143000000000001</v>
      </c>
      <c r="AK225" s="29">
        <v>1</v>
      </c>
      <c r="AL225" s="29">
        <v>0</v>
      </c>
      <c r="AM225" s="29">
        <v>416</v>
      </c>
      <c r="AN225" s="29">
        <v>100</v>
      </c>
      <c r="AO225" s="29">
        <v>48</v>
      </c>
      <c r="AP225" s="29">
        <v>52</v>
      </c>
      <c r="AQ225" s="29">
        <v>478</v>
      </c>
      <c r="AR225" s="29">
        <v>92</v>
      </c>
      <c r="AS225" s="29">
        <v>215</v>
      </c>
      <c r="AT225" s="29">
        <v>62183</v>
      </c>
      <c r="AU225" s="29">
        <v>56835</v>
      </c>
      <c r="AV225" s="29">
        <v>18999</v>
      </c>
      <c r="AW225" s="29">
        <v>22237</v>
      </c>
      <c r="AX225" s="29">
        <v>77782</v>
      </c>
      <c r="AY225" s="29">
        <v>0</v>
      </c>
      <c r="AZ225" s="29">
        <v>0</v>
      </c>
      <c r="BA225" s="29">
        <v>0</v>
      </c>
      <c r="BB225" s="29">
        <v>0</v>
      </c>
      <c r="BC225" s="29">
        <v>0</v>
      </c>
      <c r="BD225" s="29">
        <v>0</v>
      </c>
      <c r="BE225" s="29">
        <v>0</v>
      </c>
      <c r="BF225" s="29">
        <v>0</v>
      </c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>
        <v>0</v>
      </c>
      <c r="BN225" s="29">
        <v>45.67</v>
      </c>
      <c r="BO225" s="29">
        <v>5272.33</v>
      </c>
      <c r="BP225" s="29">
        <v>0</v>
      </c>
      <c r="BQ225" s="29">
        <v>5272.33</v>
      </c>
      <c r="BR225" s="29">
        <v>5272.33</v>
      </c>
      <c r="BS225" s="29">
        <v>0</v>
      </c>
      <c r="BT225" s="29">
        <v>0</v>
      </c>
      <c r="BU225" s="29">
        <v>93.33</v>
      </c>
      <c r="BV225" s="29">
        <v>54.56</v>
      </c>
      <c r="BW225" s="29">
        <v>0</v>
      </c>
      <c r="BX225" s="29">
        <v>1022.7</v>
      </c>
      <c r="BY225" s="29">
        <v>1594.5099999999982</v>
      </c>
      <c r="BZ225" s="29">
        <v>1407.7999999999986</v>
      </c>
      <c r="CA225" s="157">
        <v>121.25999999999964</v>
      </c>
      <c r="CB225" s="157">
        <v>2881.0499999999975</v>
      </c>
      <c r="CC225" s="29">
        <v>0</v>
      </c>
      <c r="CD225" s="29">
        <v>2881.0499999999975</v>
      </c>
      <c r="CE225" s="29">
        <v>4120</v>
      </c>
      <c r="CF225" s="29">
        <v>0</v>
      </c>
      <c r="CG225" s="29">
        <v>114898</v>
      </c>
      <c r="CH225" s="29">
        <v>114898</v>
      </c>
      <c r="CI225" s="29">
        <v>291.28999999999985</v>
      </c>
      <c r="CJ225" s="25">
        <v>0</v>
      </c>
      <c r="CK225" s="25">
        <v>0</v>
      </c>
      <c r="CL225" s="29">
        <v>630.46999999999889</v>
      </c>
      <c r="CM225" s="25">
        <v>0</v>
      </c>
      <c r="CN225" s="29">
        <v>2080.5499999999979</v>
      </c>
      <c r="CO225" s="25">
        <v>0</v>
      </c>
      <c r="CP225" s="25">
        <v>291.28999999999985</v>
      </c>
      <c r="CQ225" s="25">
        <v>0</v>
      </c>
      <c r="CR225" s="25">
        <v>0</v>
      </c>
      <c r="CS225" s="25">
        <v>22237</v>
      </c>
      <c r="CT225" s="25">
        <v>0</v>
      </c>
      <c r="CU225" s="25">
        <v>77782</v>
      </c>
      <c r="CV225" s="25">
        <v>0</v>
      </c>
      <c r="CW225" s="25">
        <v>18999</v>
      </c>
      <c r="CX225" s="33">
        <v>0</v>
      </c>
      <c r="CY225" s="33">
        <v>0</v>
      </c>
      <c r="CZ225" s="33">
        <v>0</v>
      </c>
      <c r="DA225" s="33">
        <v>0</v>
      </c>
      <c r="DB225" s="161">
        <v>22237</v>
      </c>
      <c r="DC225" s="33">
        <v>77782</v>
      </c>
      <c r="DD225" s="33">
        <v>0</v>
      </c>
      <c r="DE225" s="33">
        <v>18999</v>
      </c>
      <c r="DF225" s="154">
        <v>0</v>
      </c>
      <c r="DG225" s="154">
        <v>0</v>
      </c>
      <c r="DH225" s="154">
        <v>0</v>
      </c>
      <c r="DI225" s="154">
        <v>0</v>
      </c>
      <c r="DJ225" s="154">
        <v>630.46999999999889</v>
      </c>
      <c r="DK225" s="154">
        <v>2080.5499999999979</v>
      </c>
      <c r="DL225" s="154">
        <v>0</v>
      </c>
      <c r="DM225" s="154">
        <v>291.28999999999985</v>
      </c>
      <c r="DN225" s="25">
        <v>0</v>
      </c>
      <c r="DO225" s="25">
        <v>558930</v>
      </c>
      <c r="DP225" s="25">
        <v>630.46999999999889</v>
      </c>
      <c r="DQ225" s="25">
        <v>22237</v>
      </c>
      <c r="DR225" s="25">
        <v>0</v>
      </c>
      <c r="DS225" s="25">
        <v>0</v>
      </c>
      <c r="ED225" s="156">
        <v>43993</v>
      </c>
      <c r="EE225" s="25">
        <v>630.46999999999889</v>
      </c>
      <c r="EF225" s="25">
        <v>2080.5499999999979</v>
      </c>
      <c r="EG225" s="25">
        <v>0</v>
      </c>
      <c r="EH225" s="25">
        <v>291.28999999999985</v>
      </c>
    </row>
    <row r="226" spans="1:138" x14ac:dyDescent="0.25">
      <c r="A226" s="25" t="s">
        <v>67</v>
      </c>
      <c r="B226" s="25" t="s">
        <v>63</v>
      </c>
      <c r="C226" s="156">
        <v>43994</v>
      </c>
      <c r="D226" s="156">
        <v>43994</v>
      </c>
      <c r="E226" s="25" t="s">
        <v>126</v>
      </c>
      <c r="F226" s="25" t="s">
        <v>127</v>
      </c>
      <c r="G226" s="29">
        <v>21235.470000000016</v>
      </c>
      <c r="H226" s="29">
        <v>1362</v>
      </c>
      <c r="I226" s="29">
        <v>0</v>
      </c>
      <c r="J226" s="29">
        <v>0</v>
      </c>
      <c r="K226" s="29">
        <v>0</v>
      </c>
      <c r="L226" s="29">
        <v>0</v>
      </c>
      <c r="M226" s="29">
        <v>0</v>
      </c>
      <c r="N226" s="29">
        <v>52160</v>
      </c>
      <c r="O226" s="29">
        <v>150498</v>
      </c>
      <c r="P226" s="29">
        <v>0</v>
      </c>
      <c r="Q226" s="29">
        <v>150498</v>
      </c>
      <c r="R226" s="29">
        <v>150498</v>
      </c>
      <c r="S226" s="29">
        <v>0</v>
      </c>
      <c r="T226" s="29">
        <v>0</v>
      </c>
      <c r="U226" s="29">
        <v>1196</v>
      </c>
      <c r="V226" s="29">
        <v>3256</v>
      </c>
      <c r="W226" s="29">
        <v>0</v>
      </c>
      <c r="X226" s="29">
        <v>216759</v>
      </c>
      <c r="Y226" s="29">
        <v>84888</v>
      </c>
      <c r="Z226" s="29">
        <v>291002</v>
      </c>
      <c r="AA226" s="29">
        <v>241598</v>
      </c>
      <c r="AB226" s="29">
        <v>18823</v>
      </c>
      <c r="AC226" s="29">
        <v>0.110751986</v>
      </c>
      <c r="AD226" s="29">
        <v>1.2699999999999999E-2</v>
      </c>
      <c r="AE226" s="29">
        <v>92.209563009999997</v>
      </c>
      <c r="AF226" s="29">
        <v>22883</v>
      </c>
      <c r="AG226" s="29">
        <v>44</v>
      </c>
      <c r="AH226" s="29">
        <v>31</v>
      </c>
      <c r="AI226" s="29">
        <v>9.5709999999999997</v>
      </c>
      <c r="AJ226" s="29">
        <v>46.429000000000002</v>
      </c>
      <c r="AK226" s="29">
        <v>0</v>
      </c>
      <c r="AL226" s="29">
        <v>0</v>
      </c>
      <c r="AM226" s="29">
        <v>421</v>
      </c>
      <c r="AN226" s="29">
        <v>94</v>
      </c>
      <c r="AO226" s="29">
        <v>48</v>
      </c>
      <c r="AP226" s="29">
        <v>50</v>
      </c>
      <c r="AQ226" s="29">
        <v>732</v>
      </c>
      <c r="AR226" s="29">
        <v>144</v>
      </c>
      <c r="AS226" s="29">
        <v>247</v>
      </c>
      <c r="AT226" s="29">
        <v>60323</v>
      </c>
      <c r="AU226" s="29">
        <v>55978</v>
      </c>
      <c r="AV226" s="29">
        <v>21257</v>
      </c>
      <c r="AW226" s="29">
        <v>19079</v>
      </c>
      <c r="AX226" s="29">
        <v>75965</v>
      </c>
      <c r="AY226" s="29">
        <v>0</v>
      </c>
      <c r="AZ226" s="29">
        <v>1</v>
      </c>
      <c r="BA226" s="29">
        <v>0</v>
      </c>
      <c r="BB226" s="29">
        <v>0</v>
      </c>
      <c r="BC226" s="29">
        <v>0</v>
      </c>
      <c r="BD226" s="29">
        <v>0</v>
      </c>
      <c r="BE226" s="29">
        <v>0</v>
      </c>
      <c r="BF226" s="29">
        <v>0</v>
      </c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9">
        <v>112.14</v>
      </c>
      <c r="BO226" s="29">
        <v>6565.78</v>
      </c>
      <c r="BP226" s="29">
        <v>0</v>
      </c>
      <c r="BQ226" s="29">
        <v>6565.78</v>
      </c>
      <c r="BR226" s="29">
        <v>6565.78</v>
      </c>
      <c r="BS226" s="29">
        <v>0</v>
      </c>
      <c r="BT226" s="29">
        <v>0</v>
      </c>
      <c r="BU226" s="29">
        <v>135.85</v>
      </c>
      <c r="BV226" s="29">
        <v>45.91</v>
      </c>
      <c r="BW226" s="29">
        <v>0</v>
      </c>
      <c r="BX226" s="29">
        <v>354.9</v>
      </c>
      <c r="BY226" s="29">
        <v>1686.4199999999967</v>
      </c>
      <c r="BZ226" s="29">
        <v>1486.4999999999986</v>
      </c>
      <c r="CA226" s="157">
        <v>165.05756331877683</v>
      </c>
      <c r="CB226" s="157">
        <v>3007.8624366812196</v>
      </c>
      <c r="CC226" s="29">
        <v>0</v>
      </c>
      <c r="CD226" s="29">
        <v>3007.8624366812196</v>
      </c>
      <c r="CE226" s="29">
        <v>5061</v>
      </c>
      <c r="CF226" s="29">
        <v>0</v>
      </c>
      <c r="CG226" s="29">
        <v>111240</v>
      </c>
      <c r="CH226" s="29">
        <v>111240</v>
      </c>
      <c r="CI226" s="29">
        <v>289.58999999999992</v>
      </c>
      <c r="CJ226" s="25">
        <v>0</v>
      </c>
      <c r="CK226" s="25">
        <v>0</v>
      </c>
      <c r="CL226" s="29">
        <v>623.53999999999792</v>
      </c>
      <c r="CM226" s="25">
        <v>0</v>
      </c>
      <c r="CN226" s="29">
        <v>2259.7899999999972</v>
      </c>
      <c r="CO226" s="25">
        <v>0</v>
      </c>
      <c r="CP226" s="25">
        <v>289.58999999999992</v>
      </c>
      <c r="CQ226" s="25">
        <v>0</v>
      </c>
      <c r="CR226" s="25">
        <v>0</v>
      </c>
      <c r="CS226" s="25">
        <v>19079</v>
      </c>
      <c r="CT226" s="25">
        <v>0</v>
      </c>
      <c r="CU226" s="25">
        <v>75965</v>
      </c>
      <c r="CV226" s="25">
        <v>0</v>
      </c>
      <c r="CW226" s="25">
        <v>21257</v>
      </c>
      <c r="CX226" s="33">
        <v>0</v>
      </c>
      <c r="CY226" s="33">
        <v>0</v>
      </c>
      <c r="CZ226" s="33">
        <v>0</v>
      </c>
      <c r="DA226" s="33">
        <v>0</v>
      </c>
      <c r="DB226" s="161">
        <v>19079</v>
      </c>
      <c r="DC226" s="33">
        <v>75965</v>
      </c>
      <c r="DD226" s="33">
        <v>0</v>
      </c>
      <c r="DE226" s="33">
        <v>21257</v>
      </c>
      <c r="DF226" s="154">
        <v>0</v>
      </c>
      <c r="DG226" s="154">
        <v>0</v>
      </c>
      <c r="DH226" s="154">
        <v>0</v>
      </c>
      <c r="DI226" s="154">
        <v>0</v>
      </c>
      <c r="DJ226" s="154">
        <v>623.53999999999792</v>
      </c>
      <c r="DK226" s="154">
        <v>2259.7899999999972</v>
      </c>
      <c r="DL226" s="154">
        <v>0</v>
      </c>
      <c r="DM226" s="154">
        <v>289.58999999999992</v>
      </c>
      <c r="DN226" s="25">
        <v>0</v>
      </c>
      <c r="DO226" s="25">
        <v>636311</v>
      </c>
      <c r="DP226" s="25">
        <v>623.53999999999792</v>
      </c>
      <c r="DQ226" s="25">
        <v>19079</v>
      </c>
      <c r="DR226" s="25">
        <v>0</v>
      </c>
      <c r="DS226" s="25">
        <v>0</v>
      </c>
      <c r="ED226" s="156">
        <v>43994</v>
      </c>
      <c r="EE226" s="25">
        <v>623.53999999999792</v>
      </c>
      <c r="EF226" s="25">
        <v>2259.7899999999972</v>
      </c>
      <c r="EG226" s="25">
        <v>0</v>
      </c>
      <c r="EH226" s="25">
        <v>289.58999999999992</v>
      </c>
    </row>
    <row r="227" spans="1:138" x14ac:dyDescent="0.25">
      <c r="A227" s="25" t="s">
        <v>67</v>
      </c>
      <c r="B227" s="25" t="s">
        <v>63</v>
      </c>
      <c r="C227" s="156">
        <v>43995</v>
      </c>
      <c r="D227" s="156">
        <v>43995</v>
      </c>
      <c r="E227" s="25" t="s">
        <v>126</v>
      </c>
      <c r="F227" s="25" t="s">
        <v>127</v>
      </c>
      <c r="G227" s="29">
        <v>19302.589999999989</v>
      </c>
      <c r="H227" s="29">
        <v>1782</v>
      </c>
      <c r="I227" s="29">
        <v>0</v>
      </c>
      <c r="J227" s="29">
        <v>0</v>
      </c>
      <c r="K227" s="29">
        <v>0</v>
      </c>
      <c r="L227" s="29">
        <v>0</v>
      </c>
      <c r="M227" s="29">
        <v>0</v>
      </c>
      <c r="N227" s="29">
        <v>46263</v>
      </c>
      <c r="O227" s="29">
        <v>216401</v>
      </c>
      <c r="P227" s="29">
        <v>0</v>
      </c>
      <c r="Q227" s="29">
        <v>216401</v>
      </c>
      <c r="R227" s="29">
        <v>216401</v>
      </c>
      <c r="S227" s="29">
        <v>0</v>
      </c>
      <c r="T227" s="29">
        <v>0</v>
      </c>
      <c r="U227" s="29">
        <v>1603</v>
      </c>
      <c r="V227" s="29">
        <v>2496</v>
      </c>
      <c r="W227" s="29">
        <v>0</v>
      </c>
      <c r="X227" s="29">
        <v>230902</v>
      </c>
      <c r="Y227" s="29">
        <v>81296</v>
      </c>
      <c r="Z227" s="29">
        <v>265355</v>
      </c>
      <c r="AA227" s="29">
        <v>236071</v>
      </c>
      <c r="AB227" s="29">
        <v>23952</v>
      </c>
      <c r="AC227" s="29">
        <v>0.110751986</v>
      </c>
      <c r="AD227" s="29">
        <v>1.2699999999999999E-2</v>
      </c>
      <c r="AE227" s="29">
        <v>92.209563009999997</v>
      </c>
      <c r="AF227" s="29">
        <v>25639</v>
      </c>
      <c r="AG227" s="29">
        <v>44</v>
      </c>
      <c r="AH227" s="29">
        <v>31</v>
      </c>
      <c r="AI227" s="29">
        <v>9.4290000000000003</v>
      </c>
      <c r="AJ227" s="29">
        <v>49.713999999999999</v>
      </c>
      <c r="AK227" s="29">
        <v>1</v>
      </c>
      <c r="AL227" s="29">
        <v>0</v>
      </c>
      <c r="AM227" s="29">
        <v>538</v>
      </c>
      <c r="AN227" s="29">
        <v>121</v>
      </c>
      <c r="AO227" s="29">
        <v>47</v>
      </c>
      <c r="AP227" s="29">
        <v>55</v>
      </c>
      <c r="AQ227" s="29">
        <v>487</v>
      </c>
      <c r="AR227" s="29">
        <v>95</v>
      </c>
      <c r="AS227" s="29">
        <v>212</v>
      </c>
      <c r="AT227" s="29">
        <v>56630</v>
      </c>
      <c r="AU227" s="29">
        <v>53190</v>
      </c>
      <c r="AV227" s="29">
        <v>12952</v>
      </c>
      <c r="AW227" s="29">
        <v>10829</v>
      </c>
      <c r="AX227" s="29">
        <v>86039</v>
      </c>
      <c r="AY227" s="29">
        <v>0</v>
      </c>
      <c r="AZ227" s="29">
        <v>0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0</v>
      </c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144.91</v>
      </c>
      <c r="BO227" s="29">
        <v>8705.27</v>
      </c>
      <c r="BP227" s="29">
        <v>0</v>
      </c>
      <c r="BQ227" s="29">
        <v>8705.27</v>
      </c>
      <c r="BR227" s="29">
        <v>8705.27</v>
      </c>
      <c r="BS227" s="29">
        <v>0</v>
      </c>
      <c r="BT227" s="29">
        <v>0</v>
      </c>
      <c r="BU227" s="29">
        <v>200.41</v>
      </c>
      <c r="BV227" s="29">
        <v>50.66</v>
      </c>
      <c r="BW227" s="29">
        <v>0</v>
      </c>
      <c r="BX227" s="29">
        <v>322.10000000000002</v>
      </c>
      <c r="BY227" s="29">
        <v>1748.6099999999979</v>
      </c>
      <c r="BZ227" s="29">
        <v>1659.8494907286479</v>
      </c>
      <c r="CA227" s="157">
        <v>163.3799999999994</v>
      </c>
      <c r="CB227" s="157">
        <v>3245.0794907286472</v>
      </c>
      <c r="CC227" s="29">
        <v>0</v>
      </c>
      <c r="CD227" s="29">
        <v>3245.0794907286472</v>
      </c>
      <c r="CE227" s="29">
        <v>4385</v>
      </c>
      <c r="CF227" s="29">
        <v>0</v>
      </c>
      <c r="CG227" s="29">
        <v>105435</v>
      </c>
      <c r="CH227" s="29">
        <v>105435</v>
      </c>
      <c r="CI227" s="29">
        <v>321.80999999999977</v>
      </c>
      <c r="CJ227" s="25">
        <v>0</v>
      </c>
      <c r="CK227" s="25">
        <v>0</v>
      </c>
      <c r="CL227" s="29">
        <v>612.68999999999926</v>
      </c>
      <c r="CM227" s="25">
        <v>0</v>
      </c>
      <c r="CN227" s="29">
        <v>2473.9594907286478</v>
      </c>
      <c r="CO227" s="25">
        <v>0</v>
      </c>
      <c r="CP227" s="25">
        <v>321.80999999999977</v>
      </c>
      <c r="CQ227" s="25">
        <v>0</v>
      </c>
      <c r="CR227" s="25">
        <v>0</v>
      </c>
      <c r="CS227" s="25">
        <v>10829</v>
      </c>
      <c r="CT227" s="25">
        <v>0</v>
      </c>
      <c r="CU227" s="25">
        <v>86039</v>
      </c>
      <c r="CV227" s="25">
        <v>0</v>
      </c>
      <c r="CW227" s="25">
        <v>12952</v>
      </c>
      <c r="CX227" s="33">
        <v>0</v>
      </c>
      <c r="CY227" s="33">
        <v>0</v>
      </c>
      <c r="CZ227" s="33">
        <v>0</v>
      </c>
      <c r="DA227" s="33">
        <v>0</v>
      </c>
      <c r="DB227" s="161">
        <v>10829</v>
      </c>
      <c r="DC227" s="33">
        <v>86039</v>
      </c>
      <c r="DD227" s="33">
        <v>0</v>
      </c>
      <c r="DE227" s="33">
        <v>12952</v>
      </c>
      <c r="DF227" s="154">
        <v>0</v>
      </c>
      <c r="DG227" s="154">
        <v>0</v>
      </c>
      <c r="DH227" s="154">
        <v>0</v>
      </c>
      <c r="DI227" s="154">
        <v>0</v>
      </c>
      <c r="DJ227" s="154">
        <v>612.68999999999926</v>
      </c>
      <c r="DK227" s="154">
        <v>2473.9594907286478</v>
      </c>
      <c r="DL227" s="154">
        <v>0</v>
      </c>
      <c r="DM227" s="154">
        <v>321.80999999999977</v>
      </c>
      <c r="DN227" s="25">
        <v>0</v>
      </c>
      <c r="DO227" s="25">
        <v>606674</v>
      </c>
      <c r="DP227" s="25">
        <v>612.68999999999926</v>
      </c>
      <c r="DQ227" s="25">
        <v>10829</v>
      </c>
      <c r="DR227" s="25">
        <v>0</v>
      </c>
      <c r="DS227" s="25">
        <v>0</v>
      </c>
      <c r="ED227" s="156">
        <v>43995</v>
      </c>
      <c r="EE227" s="25">
        <v>612.68999999999926</v>
      </c>
      <c r="EF227" s="25">
        <v>2473.9594907286478</v>
      </c>
      <c r="EG227" s="25">
        <v>0</v>
      </c>
      <c r="EH227" s="25">
        <v>321.80999999999977</v>
      </c>
    </row>
    <row r="228" spans="1:138" x14ac:dyDescent="0.25">
      <c r="A228" s="25" t="s">
        <v>67</v>
      </c>
      <c r="B228" s="25" t="s">
        <v>63</v>
      </c>
      <c r="C228" s="156">
        <v>43996</v>
      </c>
      <c r="D228" s="156">
        <v>43996</v>
      </c>
      <c r="E228" s="25" t="s">
        <v>126</v>
      </c>
      <c r="F228" s="25" t="s">
        <v>127</v>
      </c>
      <c r="G228" s="29">
        <v>16186.01999999999</v>
      </c>
      <c r="H228" s="29">
        <v>1876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113520</v>
      </c>
      <c r="O228" s="29">
        <v>195038</v>
      </c>
      <c r="P228" s="29">
        <v>0</v>
      </c>
      <c r="Q228" s="29">
        <v>195038</v>
      </c>
      <c r="R228" s="29">
        <v>195038</v>
      </c>
      <c r="S228" s="29">
        <v>0</v>
      </c>
      <c r="T228" s="29">
        <v>0</v>
      </c>
      <c r="U228" s="29">
        <v>1598</v>
      </c>
      <c r="V228" s="29">
        <v>4307</v>
      </c>
      <c r="W228" s="29">
        <v>0</v>
      </c>
      <c r="X228" s="29">
        <v>179116</v>
      </c>
      <c r="Y228" s="29">
        <v>64880</v>
      </c>
      <c r="Z228" s="29">
        <v>247003</v>
      </c>
      <c r="AA228" s="29">
        <v>249454</v>
      </c>
      <c r="AB228" s="29">
        <v>21286</v>
      </c>
      <c r="AC228" s="29">
        <v>0.110751986</v>
      </c>
      <c r="AD228" s="29">
        <v>1.2699999999999999E-2</v>
      </c>
      <c r="AE228" s="29">
        <v>92.209563009999997</v>
      </c>
      <c r="AF228" s="29">
        <v>25540</v>
      </c>
      <c r="AG228" s="29">
        <v>45</v>
      </c>
      <c r="AH228" s="29">
        <v>0</v>
      </c>
      <c r="AI228" s="29">
        <v>9.2859999999999996</v>
      </c>
      <c r="AJ228" s="29">
        <v>51.856999999999999</v>
      </c>
      <c r="AK228" s="29">
        <v>0</v>
      </c>
      <c r="AL228" s="29">
        <v>0</v>
      </c>
      <c r="AM228" s="29">
        <v>453</v>
      </c>
      <c r="AN228" s="29">
        <v>97</v>
      </c>
      <c r="AO228" s="29">
        <v>49</v>
      </c>
      <c r="AP228" s="29">
        <v>55</v>
      </c>
      <c r="AQ228" s="29">
        <v>451</v>
      </c>
      <c r="AR228" s="29">
        <v>84</v>
      </c>
      <c r="AS228" s="29">
        <v>193</v>
      </c>
      <c r="AT228" s="29">
        <v>50855</v>
      </c>
      <c r="AU228" s="29">
        <v>53393</v>
      </c>
      <c r="AV228" s="29">
        <v>12443</v>
      </c>
      <c r="AW228" s="29">
        <v>8307</v>
      </c>
      <c r="AX228" s="29">
        <v>83498</v>
      </c>
      <c r="AY228" s="29">
        <v>0</v>
      </c>
      <c r="AZ228" s="29">
        <v>0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0</v>
      </c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0</v>
      </c>
      <c r="BM228" s="29">
        <v>0</v>
      </c>
      <c r="BN228" s="29">
        <v>980.47</v>
      </c>
      <c r="BO228" s="29">
        <v>8425.5300000000007</v>
      </c>
      <c r="BP228" s="29">
        <v>0</v>
      </c>
      <c r="BQ228" s="29">
        <v>8425.5300000000007</v>
      </c>
      <c r="BR228" s="29">
        <v>8425.5300000000007</v>
      </c>
      <c r="BS228" s="29">
        <v>0</v>
      </c>
      <c r="BT228" s="29">
        <v>0</v>
      </c>
      <c r="BU228" s="29">
        <v>139.26</v>
      </c>
      <c r="BV228" s="29">
        <v>45.04</v>
      </c>
      <c r="BW228" s="29">
        <v>0</v>
      </c>
      <c r="BX228" s="29">
        <v>358.8</v>
      </c>
      <c r="BY228" s="29">
        <v>1611.0999999999981</v>
      </c>
      <c r="BZ228" s="29">
        <v>1474.6155464676406</v>
      </c>
      <c r="CA228" s="157">
        <v>107.5939434227046</v>
      </c>
      <c r="CB228" s="157">
        <v>2978.121603044935</v>
      </c>
      <c r="CC228" s="29">
        <v>0</v>
      </c>
      <c r="CD228" s="29">
        <v>2978.121603044935</v>
      </c>
      <c r="CE228" s="29">
        <v>3160</v>
      </c>
      <c r="CF228" s="29">
        <v>0</v>
      </c>
      <c r="CG228" s="29">
        <v>101088</v>
      </c>
      <c r="CH228" s="29">
        <v>101088</v>
      </c>
      <c r="CI228" s="29">
        <v>300.44999999999976</v>
      </c>
      <c r="CJ228" s="25">
        <v>0</v>
      </c>
      <c r="CK228" s="25">
        <v>0</v>
      </c>
      <c r="CL228" s="29">
        <v>543.44554646763993</v>
      </c>
      <c r="CM228" s="25">
        <v>0</v>
      </c>
      <c r="CN228" s="29">
        <v>2241.8199999999997</v>
      </c>
      <c r="CO228" s="25">
        <v>0</v>
      </c>
      <c r="CP228" s="25">
        <v>300.44999999999976</v>
      </c>
      <c r="CQ228" s="25">
        <v>0</v>
      </c>
      <c r="CR228" s="25">
        <v>0</v>
      </c>
      <c r="CS228" s="25">
        <v>8307</v>
      </c>
      <c r="CT228" s="25">
        <v>0</v>
      </c>
      <c r="CU228" s="25">
        <v>83498</v>
      </c>
      <c r="CV228" s="25">
        <v>0</v>
      </c>
      <c r="CW228" s="25">
        <v>12443</v>
      </c>
      <c r="CX228" s="33">
        <v>0</v>
      </c>
      <c r="CY228" s="33">
        <v>0</v>
      </c>
      <c r="CZ228" s="33">
        <v>0</v>
      </c>
      <c r="DA228" s="33">
        <v>0</v>
      </c>
      <c r="DB228" s="161">
        <v>8307</v>
      </c>
      <c r="DC228" s="33">
        <v>83498</v>
      </c>
      <c r="DD228" s="33">
        <v>0</v>
      </c>
      <c r="DE228" s="33">
        <v>12443</v>
      </c>
      <c r="DF228" s="154">
        <v>0</v>
      </c>
      <c r="DG228" s="154">
        <v>0</v>
      </c>
      <c r="DH228" s="154">
        <v>0</v>
      </c>
      <c r="DI228" s="154">
        <v>0</v>
      </c>
      <c r="DJ228" s="154">
        <v>543.44554646763993</v>
      </c>
      <c r="DK228" s="154">
        <v>2241.8199999999997</v>
      </c>
      <c r="DL228" s="154">
        <v>0</v>
      </c>
      <c r="DM228" s="154">
        <v>300.44999999999976</v>
      </c>
      <c r="DN228" s="25">
        <v>0</v>
      </c>
      <c r="DO228" s="25">
        <v>582623</v>
      </c>
      <c r="DP228" s="25">
        <v>543.44554646763993</v>
      </c>
      <c r="DQ228" s="25">
        <v>8307</v>
      </c>
      <c r="DR228" s="25">
        <v>0</v>
      </c>
      <c r="DS228" s="25">
        <v>0</v>
      </c>
      <c r="ED228" s="156">
        <v>43996</v>
      </c>
      <c r="EE228" s="25">
        <v>543.44554646763993</v>
      </c>
      <c r="EF228" s="25">
        <v>2241.8199999999997</v>
      </c>
      <c r="EG228" s="25">
        <v>0</v>
      </c>
      <c r="EH228" s="25">
        <v>300.44999999999976</v>
      </c>
    </row>
    <row r="229" spans="1:138" x14ac:dyDescent="0.25">
      <c r="A229" s="25" t="s">
        <v>67</v>
      </c>
      <c r="B229" s="25" t="s">
        <v>63</v>
      </c>
      <c r="C229" s="156">
        <v>43997</v>
      </c>
      <c r="D229" s="156">
        <v>43997</v>
      </c>
      <c r="E229" s="25" t="s">
        <v>126</v>
      </c>
      <c r="F229" s="25" t="s">
        <v>127</v>
      </c>
      <c r="G229" s="29">
        <v>16536.409999999989</v>
      </c>
      <c r="H229" s="29">
        <v>1416</v>
      </c>
      <c r="I229" s="29">
        <v>0</v>
      </c>
      <c r="J229" s="29">
        <v>0</v>
      </c>
      <c r="K229" s="29">
        <v>0</v>
      </c>
      <c r="L229" s="29">
        <v>0</v>
      </c>
      <c r="M229" s="29">
        <v>0</v>
      </c>
      <c r="N229" s="29">
        <v>133285</v>
      </c>
      <c r="O229" s="29">
        <v>212274</v>
      </c>
      <c r="P229" s="29">
        <v>0</v>
      </c>
      <c r="Q229" s="29">
        <v>212274</v>
      </c>
      <c r="R229" s="29">
        <v>212274</v>
      </c>
      <c r="S229" s="29">
        <v>0</v>
      </c>
      <c r="T229" s="29">
        <v>0</v>
      </c>
      <c r="U229" s="29">
        <v>1411</v>
      </c>
      <c r="V229" s="29">
        <v>4189</v>
      </c>
      <c r="W229" s="29">
        <v>0</v>
      </c>
      <c r="X229" s="29">
        <v>217195</v>
      </c>
      <c r="Y229" s="29">
        <v>68333</v>
      </c>
      <c r="Z229" s="29">
        <v>262610</v>
      </c>
      <c r="AA229" s="29">
        <v>217288</v>
      </c>
      <c r="AB229" s="29">
        <v>6853</v>
      </c>
      <c r="AC229" s="29">
        <v>0.110751986</v>
      </c>
      <c r="AD229" s="29">
        <v>1.2699999999999999E-2</v>
      </c>
      <c r="AE229" s="29">
        <v>92.209563009999997</v>
      </c>
      <c r="AF229" s="29">
        <v>19543</v>
      </c>
      <c r="AG229" s="29">
        <v>45</v>
      </c>
      <c r="AH229" s="29">
        <v>0</v>
      </c>
      <c r="AI229" s="29">
        <v>9.2859999999999996</v>
      </c>
      <c r="AJ229" s="29">
        <v>52.713999999999999</v>
      </c>
      <c r="AK229" s="29">
        <v>0</v>
      </c>
      <c r="AL229" s="29">
        <v>0</v>
      </c>
      <c r="AM229" s="29">
        <v>453</v>
      </c>
      <c r="AN229" s="29">
        <v>97</v>
      </c>
      <c r="AO229" s="29">
        <v>49</v>
      </c>
      <c r="AP229" s="29">
        <v>55</v>
      </c>
      <c r="AQ229" s="29">
        <v>451</v>
      </c>
      <c r="AR229" s="29">
        <v>84</v>
      </c>
      <c r="AS229" s="29">
        <v>193</v>
      </c>
      <c r="AT229" s="29">
        <v>49145</v>
      </c>
      <c r="AU229" s="29">
        <v>52763</v>
      </c>
      <c r="AV229" s="29">
        <v>14286</v>
      </c>
      <c r="AW229" s="29">
        <v>9335</v>
      </c>
      <c r="AX229" s="29">
        <v>78287</v>
      </c>
      <c r="AY229" s="29">
        <v>0</v>
      </c>
      <c r="AZ229" s="29">
        <v>0</v>
      </c>
      <c r="BA229" s="29">
        <v>0</v>
      </c>
      <c r="BB229" s="29">
        <v>0</v>
      </c>
      <c r="BC229" s="29">
        <v>0</v>
      </c>
      <c r="BD229" s="29">
        <v>0</v>
      </c>
      <c r="BE229" s="29">
        <v>0</v>
      </c>
      <c r="BF229" s="29">
        <v>0</v>
      </c>
      <c r="BG229" s="29">
        <v>0</v>
      </c>
      <c r="BH229" s="29">
        <v>0</v>
      </c>
      <c r="BI229" s="29">
        <v>0</v>
      </c>
      <c r="BJ229" s="29">
        <v>0</v>
      </c>
      <c r="BK229" s="29">
        <v>0</v>
      </c>
      <c r="BL229" s="29">
        <v>0</v>
      </c>
      <c r="BM229" s="29">
        <v>0</v>
      </c>
      <c r="BN229" s="29">
        <v>1042.71</v>
      </c>
      <c r="BO229" s="29">
        <v>9503.67</v>
      </c>
      <c r="BP229" s="29">
        <v>0</v>
      </c>
      <c r="BQ229" s="29">
        <v>9503.67</v>
      </c>
      <c r="BR229" s="29">
        <v>9503.67</v>
      </c>
      <c r="BS229" s="29">
        <v>0</v>
      </c>
      <c r="BT229" s="29">
        <v>0</v>
      </c>
      <c r="BU229" s="29">
        <v>127.28</v>
      </c>
      <c r="BV229" s="29">
        <v>53.49</v>
      </c>
      <c r="BW229" s="29">
        <v>0</v>
      </c>
      <c r="BX229" s="29">
        <v>310.5</v>
      </c>
      <c r="BY229" s="29">
        <v>1625.3299999999986</v>
      </c>
      <c r="BZ229" s="29">
        <v>1636.5699999999986</v>
      </c>
      <c r="CA229" s="157">
        <v>96.899999999999608</v>
      </c>
      <c r="CB229" s="157">
        <v>3164.9999999999973</v>
      </c>
      <c r="CC229" s="29">
        <v>0</v>
      </c>
      <c r="CD229" s="29">
        <v>3164.9999999999973</v>
      </c>
      <c r="CE229" s="29">
        <v>2860</v>
      </c>
      <c r="CF229" s="29">
        <v>0</v>
      </c>
      <c r="CG229" s="29">
        <v>99048</v>
      </c>
      <c r="CH229" s="29">
        <v>99048</v>
      </c>
      <c r="CI229" s="29">
        <v>277.84999999999974</v>
      </c>
      <c r="CJ229" s="25">
        <v>0</v>
      </c>
      <c r="CK229" s="25">
        <v>0</v>
      </c>
      <c r="CL229" s="29">
        <v>556.15999999999963</v>
      </c>
      <c r="CM229" s="25">
        <v>0</v>
      </c>
      <c r="CN229" s="29">
        <v>2427.8899999999971</v>
      </c>
      <c r="CO229" s="25">
        <v>0</v>
      </c>
      <c r="CP229" s="25">
        <v>277.84999999999974</v>
      </c>
      <c r="CQ229" s="25">
        <v>0</v>
      </c>
      <c r="CR229" s="25">
        <v>0</v>
      </c>
      <c r="CS229" s="25">
        <v>9335</v>
      </c>
      <c r="CT229" s="25">
        <v>0</v>
      </c>
      <c r="CU229" s="25">
        <v>78287</v>
      </c>
      <c r="CV229" s="25">
        <v>0</v>
      </c>
      <c r="CW229" s="25">
        <v>14286</v>
      </c>
      <c r="CX229" s="33">
        <v>0</v>
      </c>
      <c r="CY229" s="33">
        <v>0</v>
      </c>
      <c r="CZ229" s="33">
        <v>0</v>
      </c>
      <c r="DA229" s="33">
        <v>0</v>
      </c>
      <c r="DB229" s="161">
        <v>9335</v>
      </c>
      <c r="DC229" s="33">
        <v>78287</v>
      </c>
      <c r="DD229" s="33">
        <v>0</v>
      </c>
      <c r="DE229" s="33">
        <v>14286</v>
      </c>
      <c r="DF229" s="154">
        <v>0</v>
      </c>
      <c r="DG229" s="154">
        <v>0</v>
      </c>
      <c r="DH229" s="154">
        <v>0</v>
      </c>
      <c r="DI229" s="154">
        <v>0</v>
      </c>
      <c r="DJ229" s="154">
        <v>556.15999999999963</v>
      </c>
      <c r="DK229" s="154">
        <v>2427.8899999999971</v>
      </c>
      <c r="DL229" s="154">
        <v>0</v>
      </c>
      <c r="DM229" s="154">
        <v>277.84999999999974</v>
      </c>
      <c r="DN229" s="25">
        <v>0</v>
      </c>
      <c r="DO229" s="25">
        <v>555084</v>
      </c>
      <c r="DP229" s="25">
        <v>556.15999999999963</v>
      </c>
      <c r="DQ229" s="25">
        <v>9335</v>
      </c>
      <c r="DR229" s="25">
        <v>0</v>
      </c>
      <c r="DS229" s="25">
        <v>0</v>
      </c>
      <c r="ED229" s="156">
        <v>43997</v>
      </c>
      <c r="EE229" s="25">
        <v>556.15999999999963</v>
      </c>
      <c r="EF229" s="25">
        <v>2427.8899999999971</v>
      </c>
      <c r="EG229" s="25">
        <v>0</v>
      </c>
      <c r="EH229" s="25">
        <v>277.84999999999974</v>
      </c>
    </row>
    <row r="230" spans="1:138" x14ac:dyDescent="0.25">
      <c r="A230" s="25" t="s">
        <v>67</v>
      </c>
      <c r="B230" s="25" t="s">
        <v>63</v>
      </c>
      <c r="C230" s="156">
        <v>43998</v>
      </c>
      <c r="D230" s="156">
        <v>43998</v>
      </c>
      <c r="E230" s="25" t="s">
        <v>126</v>
      </c>
      <c r="F230" s="25" t="s">
        <v>127</v>
      </c>
      <c r="G230" s="29">
        <v>17445.939999999988</v>
      </c>
      <c r="H230" s="29">
        <v>1787</v>
      </c>
      <c r="I230" s="29">
        <v>0</v>
      </c>
      <c r="J230" s="29">
        <v>0</v>
      </c>
      <c r="K230" s="29">
        <v>0</v>
      </c>
      <c r="L230" s="29">
        <v>0</v>
      </c>
      <c r="M230" s="29">
        <v>0</v>
      </c>
      <c r="N230" s="29">
        <v>65595</v>
      </c>
      <c r="O230" s="29">
        <v>126378</v>
      </c>
      <c r="P230" s="29">
        <v>0</v>
      </c>
      <c r="Q230" s="29">
        <v>126378</v>
      </c>
      <c r="R230" s="29">
        <v>126378</v>
      </c>
      <c r="S230" s="29">
        <v>0</v>
      </c>
      <c r="T230" s="29">
        <v>0</v>
      </c>
      <c r="U230" s="29">
        <v>923</v>
      </c>
      <c r="V230" s="29">
        <v>4707</v>
      </c>
      <c r="W230" s="29">
        <v>7602</v>
      </c>
      <c r="X230" s="29">
        <v>205900</v>
      </c>
      <c r="Y230" s="29">
        <v>48640</v>
      </c>
      <c r="Z230" s="29">
        <v>221204</v>
      </c>
      <c r="AA230" s="29">
        <v>183878</v>
      </c>
      <c r="AB230" s="29">
        <v>7566</v>
      </c>
      <c r="AC230" s="29">
        <v>0.110751986</v>
      </c>
      <c r="AD230" s="29">
        <v>1.2699999999999999E-2</v>
      </c>
      <c r="AE230" s="29">
        <v>92.209563009999997</v>
      </c>
      <c r="AF230" s="29">
        <v>19957</v>
      </c>
      <c r="AG230" s="29">
        <v>45</v>
      </c>
      <c r="AH230" s="29">
        <v>0</v>
      </c>
      <c r="AI230" s="29">
        <v>9.1430000000000007</v>
      </c>
      <c r="AJ230" s="29">
        <v>55.713999999999999</v>
      </c>
      <c r="AK230" s="29">
        <v>1</v>
      </c>
      <c r="AL230" s="29">
        <v>0</v>
      </c>
      <c r="AM230" s="29">
        <v>443</v>
      </c>
      <c r="AN230" s="29">
        <v>94</v>
      </c>
      <c r="AO230" s="29">
        <v>48</v>
      </c>
      <c r="AP230" s="29">
        <v>53</v>
      </c>
      <c r="AQ230" s="29">
        <v>498</v>
      </c>
      <c r="AR230" s="29">
        <v>91</v>
      </c>
      <c r="AS230" s="29">
        <v>265</v>
      </c>
      <c r="AT230" s="29">
        <v>53770</v>
      </c>
      <c r="AU230" s="29">
        <v>60607</v>
      </c>
      <c r="AV230" s="29">
        <v>17626</v>
      </c>
      <c r="AW230" s="29">
        <v>9380</v>
      </c>
      <c r="AX230" s="29">
        <v>87371</v>
      </c>
      <c r="AY230" s="29">
        <v>0</v>
      </c>
      <c r="AZ230" s="29">
        <v>0</v>
      </c>
      <c r="BA230" s="29">
        <v>0</v>
      </c>
      <c r="BB230" s="29">
        <v>0</v>
      </c>
      <c r="BC230" s="29">
        <v>0</v>
      </c>
      <c r="BD230" s="29">
        <v>0</v>
      </c>
      <c r="BE230" s="29">
        <v>0</v>
      </c>
      <c r="BF230" s="29">
        <v>0</v>
      </c>
      <c r="BG230" s="29">
        <v>0</v>
      </c>
      <c r="BH230" s="29">
        <v>0</v>
      </c>
      <c r="BI230" s="29">
        <v>0</v>
      </c>
      <c r="BJ230" s="29">
        <v>0</v>
      </c>
      <c r="BK230" s="29">
        <v>0</v>
      </c>
      <c r="BL230" s="29">
        <v>0</v>
      </c>
      <c r="BM230" s="29">
        <v>0</v>
      </c>
      <c r="BN230" s="29">
        <v>167.39</v>
      </c>
      <c r="BO230" s="29">
        <v>5550.67</v>
      </c>
      <c r="BP230" s="29">
        <v>0</v>
      </c>
      <c r="BQ230" s="29">
        <v>5550.67</v>
      </c>
      <c r="BR230" s="29">
        <v>5550.67</v>
      </c>
      <c r="BS230" s="29">
        <v>0</v>
      </c>
      <c r="BT230" s="29">
        <v>0</v>
      </c>
      <c r="BU230" s="29">
        <v>56.94</v>
      </c>
      <c r="BV230" s="29">
        <v>53.37</v>
      </c>
      <c r="BW230" s="29">
        <v>4.5</v>
      </c>
      <c r="BX230" s="29">
        <v>822.1</v>
      </c>
      <c r="BY230" s="29">
        <v>1727.8799999999985</v>
      </c>
      <c r="BZ230" s="29">
        <v>1725.8099999999988</v>
      </c>
      <c r="CA230" s="157">
        <v>102.24999999999964</v>
      </c>
      <c r="CB230" s="157">
        <v>3351.4399999999973</v>
      </c>
      <c r="CC230" s="29">
        <v>0</v>
      </c>
      <c r="CD230" s="29">
        <v>3351.4399999999973</v>
      </c>
      <c r="CE230" s="29">
        <v>2730</v>
      </c>
      <c r="CF230" s="29">
        <v>0</v>
      </c>
      <c r="CG230" s="29">
        <v>111647</v>
      </c>
      <c r="CH230" s="29">
        <v>111647</v>
      </c>
      <c r="CI230" s="29">
        <v>302.11999999999978</v>
      </c>
      <c r="CJ230" s="25">
        <v>0</v>
      </c>
      <c r="CK230" s="25">
        <v>0</v>
      </c>
      <c r="CL230" s="29">
        <v>507.91999999999956</v>
      </c>
      <c r="CM230" s="25">
        <v>0</v>
      </c>
      <c r="CN230" s="29">
        <v>2643.6499999999974</v>
      </c>
      <c r="CO230" s="25">
        <v>0</v>
      </c>
      <c r="CP230" s="25">
        <v>302.11999999999978</v>
      </c>
      <c r="CQ230" s="25">
        <v>0</v>
      </c>
      <c r="CR230" s="25">
        <v>0</v>
      </c>
      <c r="CS230" s="25">
        <v>9380</v>
      </c>
      <c r="CT230" s="25">
        <v>0</v>
      </c>
      <c r="CU230" s="25">
        <v>87371</v>
      </c>
      <c r="CV230" s="25">
        <v>0</v>
      </c>
      <c r="CW230" s="25">
        <v>17626</v>
      </c>
      <c r="CX230" s="33">
        <v>0</v>
      </c>
      <c r="CY230" s="33">
        <v>0</v>
      </c>
      <c r="CZ230" s="33">
        <v>0</v>
      </c>
      <c r="DA230" s="33">
        <v>0</v>
      </c>
      <c r="DB230" s="161">
        <v>9380</v>
      </c>
      <c r="DC230" s="33">
        <v>87371</v>
      </c>
      <c r="DD230" s="33">
        <v>0</v>
      </c>
      <c r="DE230" s="33">
        <v>17626</v>
      </c>
      <c r="DF230" s="154">
        <v>0</v>
      </c>
      <c r="DG230" s="154">
        <v>0</v>
      </c>
      <c r="DH230" s="154">
        <v>0</v>
      </c>
      <c r="DI230" s="154">
        <v>0</v>
      </c>
      <c r="DJ230" s="154">
        <v>507.91999999999956</v>
      </c>
      <c r="DK230" s="154">
        <v>2643.6499999999974</v>
      </c>
      <c r="DL230" s="154">
        <v>0</v>
      </c>
      <c r="DM230" s="154">
        <v>302.11999999999978</v>
      </c>
      <c r="DN230" s="25">
        <v>0</v>
      </c>
      <c r="DO230" s="25">
        <v>461288</v>
      </c>
      <c r="DP230" s="25">
        <v>507.91999999999956</v>
      </c>
      <c r="DQ230" s="25">
        <v>9380</v>
      </c>
      <c r="DR230" s="25">
        <v>0</v>
      </c>
      <c r="DS230" s="25">
        <v>0</v>
      </c>
      <c r="ED230" s="156">
        <v>43998</v>
      </c>
      <c r="EE230" s="25">
        <v>507.91999999999956</v>
      </c>
      <c r="EF230" s="25">
        <v>2643.6499999999974</v>
      </c>
      <c r="EG230" s="25">
        <v>0</v>
      </c>
      <c r="EH230" s="25">
        <v>302.11999999999978</v>
      </c>
    </row>
    <row r="231" spans="1:138" x14ac:dyDescent="0.25">
      <c r="A231" s="25" t="s">
        <v>67</v>
      </c>
      <c r="B231" s="25" t="s">
        <v>63</v>
      </c>
      <c r="C231" s="156">
        <v>43999</v>
      </c>
      <c r="D231" s="156">
        <v>43999</v>
      </c>
      <c r="E231" s="25" t="s">
        <v>126</v>
      </c>
      <c r="F231" s="25" t="s">
        <v>127</v>
      </c>
      <c r="G231" s="29">
        <v>18487.339999999997</v>
      </c>
      <c r="H231" s="29">
        <v>1691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29">
        <v>56627</v>
      </c>
      <c r="O231" s="29">
        <v>143008</v>
      </c>
      <c r="P231" s="29">
        <v>0</v>
      </c>
      <c r="Q231" s="29">
        <v>143008</v>
      </c>
      <c r="R231" s="29">
        <v>143008</v>
      </c>
      <c r="S231" s="29">
        <v>0</v>
      </c>
      <c r="T231" s="29">
        <v>0</v>
      </c>
      <c r="U231" s="29">
        <v>978</v>
      </c>
      <c r="V231" s="29">
        <v>3375</v>
      </c>
      <c r="W231" s="29">
        <v>19843</v>
      </c>
      <c r="X231" s="29">
        <v>219977</v>
      </c>
      <c r="Y231" s="29">
        <v>56333</v>
      </c>
      <c r="Z231" s="29">
        <v>247301</v>
      </c>
      <c r="AA231" s="29">
        <v>177337</v>
      </c>
      <c r="AB231" s="29">
        <v>7502</v>
      </c>
      <c r="AC231" s="29">
        <v>0.110751986</v>
      </c>
      <c r="AD231" s="29">
        <v>1.2699999999999999E-2</v>
      </c>
      <c r="AE231" s="29">
        <v>92.209563009999997</v>
      </c>
      <c r="AF231" s="29">
        <v>23705</v>
      </c>
      <c r="AG231" s="29">
        <v>45</v>
      </c>
      <c r="AH231" s="29">
        <v>0</v>
      </c>
      <c r="AI231" s="29">
        <v>9</v>
      </c>
      <c r="AJ231" s="29">
        <v>58.286000000000001</v>
      </c>
      <c r="AK231" s="29">
        <v>1</v>
      </c>
      <c r="AL231" s="29">
        <v>0</v>
      </c>
      <c r="AM231" s="29">
        <v>418</v>
      </c>
      <c r="AN231" s="29">
        <v>90</v>
      </c>
      <c r="AO231" s="29">
        <v>48</v>
      </c>
      <c r="AP231" s="29">
        <v>55</v>
      </c>
      <c r="AQ231" s="29">
        <v>745</v>
      </c>
      <c r="AR231" s="29">
        <v>148</v>
      </c>
      <c r="AS231" s="29">
        <v>278</v>
      </c>
      <c r="AT231" s="29">
        <v>55934</v>
      </c>
      <c r="AU231" s="29">
        <v>66389</v>
      </c>
      <c r="AV231" s="29">
        <v>25559</v>
      </c>
      <c r="AW231" s="29">
        <v>11560</v>
      </c>
      <c r="AX231" s="29">
        <v>85204</v>
      </c>
      <c r="AY231" s="29">
        <v>0</v>
      </c>
      <c r="AZ231" s="29">
        <v>0</v>
      </c>
      <c r="BA231" s="29">
        <v>0</v>
      </c>
      <c r="BB231" s="29">
        <v>0</v>
      </c>
      <c r="BC231" s="29">
        <v>0</v>
      </c>
      <c r="BD231" s="29">
        <v>0</v>
      </c>
      <c r="BE231" s="29">
        <v>0</v>
      </c>
      <c r="BF231" s="29">
        <v>0</v>
      </c>
      <c r="BG231" s="29">
        <v>0</v>
      </c>
      <c r="BH231" s="29">
        <v>0</v>
      </c>
      <c r="BI231" s="29">
        <v>0</v>
      </c>
      <c r="BJ231" s="29">
        <v>0</v>
      </c>
      <c r="BK231" s="29">
        <v>0</v>
      </c>
      <c r="BL231" s="29">
        <v>0</v>
      </c>
      <c r="BM231" s="29">
        <v>0</v>
      </c>
      <c r="BN231" s="29">
        <v>68.98</v>
      </c>
      <c r="BO231" s="29">
        <v>5962.21</v>
      </c>
      <c r="BP231" s="29">
        <v>0</v>
      </c>
      <c r="BQ231" s="29">
        <v>5962.21</v>
      </c>
      <c r="BR231" s="29">
        <v>5962.21</v>
      </c>
      <c r="BS231" s="29">
        <v>0</v>
      </c>
      <c r="BT231" s="29">
        <v>0</v>
      </c>
      <c r="BU231" s="29">
        <v>124.01</v>
      </c>
      <c r="BV231" s="29">
        <v>46.14</v>
      </c>
      <c r="BW231" s="29">
        <v>21</v>
      </c>
      <c r="BX231" s="29">
        <v>435.8</v>
      </c>
      <c r="BY231" s="29">
        <v>1816.6099999999992</v>
      </c>
      <c r="BZ231" s="29">
        <v>1802.2499999999989</v>
      </c>
      <c r="CA231" s="157">
        <v>132.37999999999943</v>
      </c>
      <c r="CB231" s="157">
        <v>3486.4799999999987</v>
      </c>
      <c r="CC231" s="29">
        <v>0</v>
      </c>
      <c r="CD231" s="29">
        <v>3486.4799999999987</v>
      </c>
      <c r="CE231" s="29">
        <v>4141</v>
      </c>
      <c r="CF231" s="29">
        <v>0</v>
      </c>
      <c r="CG231" s="29">
        <v>118182</v>
      </c>
      <c r="CH231" s="29">
        <v>118182</v>
      </c>
      <c r="CI231" s="29">
        <v>415.06999999999942</v>
      </c>
      <c r="CJ231" s="25">
        <v>0</v>
      </c>
      <c r="CK231" s="25">
        <v>0</v>
      </c>
      <c r="CL231" s="29">
        <v>511.26999999999924</v>
      </c>
      <c r="CM231" s="25">
        <v>0</v>
      </c>
      <c r="CN231" s="29">
        <v>2692.5199999999986</v>
      </c>
      <c r="CO231" s="25">
        <v>0</v>
      </c>
      <c r="CP231" s="25">
        <v>295.37999999999982</v>
      </c>
      <c r="CQ231" s="25">
        <v>0</v>
      </c>
      <c r="CR231" s="25">
        <v>0</v>
      </c>
      <c r="CS231" s="25">
        <v>11560</v>
      </c>
      <c r="CT231" s="25">
        <v>0</v>
      </c>
      <c r="CU231" s="25">
        <v>85204</v>
      </c>
      <c r="CV231" s="25">
        <v>0</v>
      </c>
      <c r="CW231" s="25">
        <v>22729</v>
      </c>
      <c r="CX231" s="33">
        <v>0</v>
      </c>
      <c r="CY231" s="33">
        <v>0</v>
      </c>
      <c r="CZ231" s="33">
        <v>0</v>
      </c>
      <c r="DA231" s="33">
        <v>0</v>
      </c>
      <c r="DB231" s="161">
        <v>11560</v>
      </c>
      <c r="DC231" s="33">
        <v>85204</v>
      </c>
      <c r="DD231" s="33">
        <v>2830</v>
      </c>
      <c r="DE231" s="33">
        <v>22729</v>
      </c>
      <c r="DF231" s="154">
        <v>0</v>
      </c>
      <c r="DG231" s="154">
        <v>0</v>
      </c>
      <c r="DH231" s="154">
        <v>0</v>
      </c>
      <c r="DI231" s="154">
        <v>0</v>
      </c>
      <c r="DJ231" s="154">
        <v>511.26999999999924</v>
      </c>
      <c r="DK231" s="154">
        <v>2692.5199999999986</v>
      </c>
      <c r="DL231" s="154">
        <v>119.68999999999969</v>
      </c>
      <c r="DM231" s="154">
        <v>295.37999999999982</v>
      </c>
      <c r="DN231" s="25">
        <v>0</v>
      </c>
      <c r="DO231" s="25">
        <v>488473</v>
      </c>
      <c r="DP231" s="25">
        <v>630.9599999999989</v>
      </c>
      <c r="DQ231" s="25">
        <v>14390</v>
      </c>
      <c r="DR231" s="25">
        <v>0</v>
      </c>
      <c r="DS231" s="25">
        <v>0</v>
      </c>
      <c r="ED231" s="156">
        <v>43999</v>
      </c>
      <c r="EE231" s="25">
        <v>511.26999999999924</v>
      </c>
      <c r="EF231" s="25">
        <v>2692.5199999999986</v>
      </c>
      <c r="EG231" s="25">
        <v>119.68999999999969</v>
      </c>
      <c r="EH231" s="25">
        <v>295.37999999999982</v>
      </c>
    </row>
    <row r="232" spans="1:138" x14ac:dyDescent="0.25">
      <c r="A232" s="25" t="s">
        <v>67</v>
      </c>
      <c r="B232" s="25" t="s">
        <v>63</v>
      </c>
      <c r="C232" s="156">
        <v>44000</v>
      </c>
      <c r="D232" s="156">
        <v>44000</v>
      </c>
      <c r="E232" s="25" t="s">
        <v>126</v>
      </c>
      <c r="F232" s="25" t="s">
        <v>127</v>
      </c>
      <c r="G232" s="29">
        <v>19963.250000000025</v>
      </c>
      <c r="H232" s="29">
        <v>1742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222669</v>
      </c>
      <c r="O232" s="29">
        <v>120419</v>
      </c>
      <c r="P232" s="29">
        <v>0</v>
      </c>
      <c r="Q232" s="29">
        <v>120419</v>
      </c>
      <c r="R232" s="29">
        <v>120419</v>
      </c>
      <c r="S232" s="29">
        <v>0</v>
      </c>
      <c r="T232" s="29">
        <v>0</v>
      </c>
      <c r="U232" s="29">
        <v>813</v>
      </c>
      <c r="V232" s="29">
        <v>5011</v>
      </c>
      <c r="W232" s="29">
        <v>20145</v>
      </c>
      <c r="X232" s="29">
        <v>219758</v>
      </c>
      <c r="Y232" s="29">
        <v>79788</v>
      </c>
      <c r="Z232" s="29">
        <v>324990</v>
      </c>
      <c r="AA232" s="29">
        <v>191263</v>
      </c>
      <c r="AB232" s="29">
        <v>6483</v>
      </c>
      <c r="AC232" s="29">
        <v>0.110751986</v>
      </c>
      <c r="AD232" s="29">
        <v>1.2699999999999999E-2</v>
      </c>
      <c r="AE232" s="29">
        <v>92.209563009999997</v>
      </c>
      <c r="AF232" s="29">
        <v>25559</v>
      </c>
      <c r="AG232" s="29">
        <v>45</v>
      </c>
      <c r="AH232" s="29">
        <v>0</v>
      </c>
      <c r="AI232" s="29">
        <v>8.8569999999999993</v>
      </c>
      <c r="AJ232" s="29">
        <v>59.713999999999999</v>
      </c>
      <c r="AK232" s="29">
        <v>1</v>
      </c>
      <c r="AL232" s="29">
        <v>0</v>
      </c>
      <c r="AM232" s="29">
        <v>417</v>
      </c>
      <c r="AN232" s="29">
        <v>96</v>
      </c>
      <c r="AO232" s="29">
        <v>50</v>
      </c>
      <c r="AP232" s="29">
        <v>54</v>
      </c>
      <c r="AQ232" s="29">
        <v>744</v>
      </c>
      <c r="AR232" s="29">
        <v>148</v>
      </c>
      <c r="AS232" s="29">
        <v>234</v>
      </c>
      <c r="AT232" s="29">
        <v>44574</v>
      </c>
      <c r="AU232" s="29">
        <v>49932</v>
      </c>
      <c r="AV232" s="29">
        <v>17840</v>
      </c>
      <c r="AW232" s="29">
        <v>11134</v>
      </c>
      <c r="AX232" s="29">
        <v>65532</v>
      </c>
      <c r="AY232" s="29">
        <v>0</v>
      </c>
      <c r="AZ232" s="29">
        <v>0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0</v>
      </c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>
        <v>0</v>
      </c>
      <c r="BN232" s="29">
        <v>155.59</v>
      </c>
      <c r="BO232" s="29">
        <v>5123.12</v>
      </c>
      <c r="BP232" s="29">
        <v>0</v>
      </c>
      <c r="BQ232" s="29">
        <v>5123.12</v>
      </c>
      <c r="BR232" s="29">
        <v>5123.12</v>
      </c>
      <c r="BS232" s="29">
        <v>0</v>
      </c>
      <c r="BT232" s="29">
        <v>0</v>
      </c>
      <c r="BU232" s="29">
        <v>83.54</v>
      </c>
      <c r="BV232" s="29">
        <v>46.74</v>
      </c>
      <c r="BW232" s="29">
        <v>27</v>
      </c>
      <c r="BX232" s="29">
        <v>540.5</v>
      </c>
      <c r="BY232" s="29">
        <v>1862.4899999999977</v>
      </c>
      <c r="BZ232" s="29">
        <v>1841.1899999999976</v>
      </c>
      <c r="CA232" s="157">
        <v>150.86999999999938</v>
      </c>
      <c r="CB232" s="157">
        <v>3552.8099999999968</v>
      </c>
      <c r="CC232" s="29">
        <v>0</v>
      </c>
      <c r="CD232" s="29">
        <v>3552.8099999999968</v>
      </c>
      <c r="CE232" s="29">
        <v>4269</v>
      </c>
      <c r="CF232" s="29">
        <v>0</v>
      </c>
      <c r="CG232" s="29">
        <v>90237</v>
      </c>
      <c r="CH232" s="29">
        <v>90237</v>
      </c>
      <c r="CI232" s="29">
        <v>453.73999999999927</v>
      </c>
      <c r="CJ232" s="25">
        <v>0</v>
      </c>
      <c r="CK232" s="25">
        <v>0</v>
      </c>
      <c r="CL232" s="29">
        <v>568.87999999999897</v>
      </c>
      <c r="CM232" s="25">
        <v>0</v>
      </c>
      <c r="CN232" s="29">
        <v>2681.0599999999977</v>
      </c>
      <c r="CO232" s="25">
        <v>0</v>
      </c>
      <c r="CP232" s="25">
        <v>300.66999999999956</v>
      </c>
      <c r="CQ232" s="25">
        <v>0</v>
      </c>
      <c r="CR232" s="25">
        <v>0</v>
      </c>
      <c r="CS232" s="25">
        <v>11134</v>
      </c>
      <c r="CT232" s="25">
        <v>0</v>
      </c>
      <c r="CU232" s="25">
        <v>65532</v>
      </c>
      <c r="CV232" s="25">
        <v>0</v>
      </c>
      <c r="CW232" s="25">
        <v>14860</v>
      </c>
      <c r="CX232" s="33">
        <v>0</v>
      </c>
      <c r="CY232" s="33">
        <v>0</v>
      </c>
      <c r="CZ232" s="33">
        <v>0</v>
      </c>
      <c r="DA232" s="33">
        <v>0</v>
      </c>
      <c r="DB232" s="161">
        <v>11134</v>
      </c>
      <c r="DC232" s="33">
        <v>65532</v>
      </c>
      <c r="DD232" s="33">
        <v>2980</v>
      </c>
      <c r="DE232" s="33">
        <v>14860</v>
      </c>
      <c r="DF232" s="154">
        <v>0</v>
      </c>
      <c r="DG232" s="154">
        <v>0</v>
      </c>
      <c r="DH232" s="154">
        <v>0</v>
      </c>
      <c r="DI232" s="154">
        <v>0</v>
      </c>
      <c r="DJ232" s="154">
        <v>568.87999999999897</v>
      </c>
      <c r="DK232" s="154">
        <v>2681.0599999999977</v>
      </c>
      <c r="DL232" s="154">
        <v>153.06999999999965</v>
      </c>
      <c r="DM232" s="154">
        <v>300.66999999999956</v>
      </c>
      <c r="DN232" s="25">
        <v>0</v>
      </c>
      <c r="DO232" s="25">
        <v>602524</v>
      </c>
      <c r="DP232" s="25">
        <v>721.94999999999868</v>
      </c>
      <c r="DQ232" s="25">
        <v>14114</v>
      </c>
      <c r="DR232" s="25">
        <v>0</v>
      </c>
      <c r="DS232" s="25">
        <v>0</v>
      </c>
      <c r="ED232" s="156">
        <v>44000</v>
      </c>
      <c r="EE232" s="25">
        <v>568.87999999999897</v>
      </c>
      <c r="EF232" s="25">
        <v>2681.0599999999977</v>
      </c>
      <c r="EG232" s="25">
        <v>153.06999999999965</v>
      </c>
      <c r="EH232" s="25">
        <v>300.66999999999956</v>
      </c>
    </row>
    <row r="233" spans="1:138" x14ac:dyDescent="0.25">
      <c r="A233" s="25" t="s">
        <v>67</v>
      </c>
      <c r="B233" s="25" t="s">
        <v>63</v>
      </c>
      <c r="C233" s="156">
        <v>44001</v>
      </c>
      <c r="D233" s="156">
        <v>44001</v>
      </c>
      <c r="E233" s="25" t="s">
        <v>126</v>
      </c>
      <c r="F233" s="25" t="s">
        <v>127</v>
      </c>
      <c r="G233" s="29">
        <v>25916.130000000034</v>
      </c>
      <c r="H233" s="29">
        <v>1932</v>
      </c>
      <c r="I233" s="29">
        <v>0</v>
      </c>
      <c r="J233" s="29">
        <v>0</v>
      </c>
      <c r="K233" s="29">
        <v>0</v>
      </c>
      <c r="L233" s="29">
        <v>1</v>
      </c>
      <c r="M233" s="29">
        <v>0</v>
      </c>
      <c r="N233" s="29">
        <v>35742</v>
      </c>
      <c r="O233" s="29">
        <v>178638</v>
      </c>
      <c r="P233" s="29">
        <v>0</v>
      </c>
      <c r="Q233" s="29">
        <v>178638</v>
      </c>
      <c r="R233" s="29">
        <v>178638</v>
      </c>
      <c r="S233" s="29">
        <v>0</v>
      </c>
      <c r="T233" s="29">
        <v>0</v>
      </c>
      <c r="U233" s="29">
        <v>680</v>
      </c>
      <c r="V233" s="29">
        <v>4341</v>
      </c>
      <c r="W233" s="29">
        <v>22796</v>
      </c>
      <c r="X233" s="29">
        <v>501036</v>
      </c>
      <c r="Y233" s="29">
        <v>68313</v>
      </c>
      <c r="Z233" s="29">
        <v>292495</v>
      </c>
      <c r="AA233" s="29">
        <v>230884</v>
      </c>
      <c r="AB233" s="29">
        <v>16741</v>
      </c>
      <c r="AC233" s="29">
        <v>0.110751986</v>
      </c>
      <c r="AD233" s="29">
        <v>1.2699999999999999E-2</v>
      </c>
      <c r="AE233" s="29">
        <v>92.209563009999997</v>
      </c>
      <c r="AF233" s="29">
        <v>27762</v>
      </c>
      <c r="AG233" s="29">
        <v>45</v>
      </c>
      <c r="AH233" s="29">
        <v>0</v>
      </c>
      <c r="AI233" s="29">
        <v>8.5709999999999997</v>
      </c>
      <c r="AJ233" s="29">
        <v>60.143000000000001</v>
      </c>
      <c r="AK233" s="29">
        <v>0</v>
      </c>
      <c r="AL233" s="29">
        <v>0</v>
      </c>
      <c r="AM233" s="29">
        <v>326</v>
      </c>
      <c r="AN233" s="29">
        <v>75</v>
      </c>
      <c r="AO233" s="29">
        <v>0</v>
      </c>
      <c r="AP233" s="29">
        <v>51</v>
      </c>
      <c r="AQ233" s="29">
        <v>993</v>
      </c>
      <c r="AR233" s="29">
        <v>200</v>
      </c>
      <c r="AS233" s="29">
        <v>219</v>
      </c>
      <c r="AT233" s="29">
        <v>47771</v>
      </c>
      <c r="AU233" s="29">
        <v>56395</v>
      </c>
      <c r="AV233" s="29">
        <v>19182</v>
      </c>
      <c r="AW233" s="29">
        <v>12259</v>
      </c>
      <c r="AX233" s="29">
        <v>72725</v>
      </c>
      <c r="AY233" s="29">
        <v>0</v>
      </c>
      <c r="AZ233" s="29">
        <v>1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0</v>
      </c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1</v>
      </c>
      <c r="BM233" s="29">
        <v>0</v>
      </c>
      <c r="BN233" s="29">
        <v>40.369999999999997</v>
      </c>
      <c r="BO233" s="29">
        <v>6379.87</v>
      </c>
      <c r="BP233" s="29">
        <v>0</v>
      </c>
      <c r="BQ233" s="29">
        <v>6379.87</v>
      </c>
      <c r="BR233" s="29">
        <v>6379.87</v>
      </c>
      <c r="BS233" s="29">
        <v>0</v>
      </c>
      <c r="BT233" s="29">
        <v>0</v>
      </c>
      <c r="BU233" s="29">
        <v>38.159999999999997</v>
      </c>
      <c r="BV233" s="29">
        <v>37.58</v>
      </c>
      <c r="BW233" s="29">
        <v>30</v>
      </c>
      <c r="BX233" s="29">
        <v>357.7</v>
      </c>
      <c r="BY233" s="29">
        <v>1889.9401066700902</v>
      </c>
      <c r="BZ233" s="29">
        <v>1953.5509692229205</v>
      </c>
      <c r="CA233" s="157">
        <v>131.42999999999941</v>
      </c>
      <c r="CB233" s="157">
        <v>3712.0610758930115</v>
      </c>
      <c r="CC233" s="29">
        <v>0</v>
      </c>
      <c r="CD233" s="29">
        <v>3712.0610758930115</v>
      </c>
      <c r="CE233" s="29">
        <v>3664</v>
      </c>
      <c r="CF233" s="29">
        <v>0</v>
      </c>
      <c r="CG233" s="29">
        <v>100502</v>
      </c>
      <c r="CH233" s="29">
        <v>100502</v>
      </c>
      <c r="CI233" s="29">
        <v>445.16999999999933</v>
      </c>
      <c r="CJ233" s="25">
        <v>0</v>
      </c>
      <c r="CK233" s="25">
        <v>0</v>
      </c>
      <c r="CL233" s="29">
        <v>576.74999999999943</v>
      </c>
      <c r="CM233" s="25">
        <v>0</v>
      </c>
      <c r="CN233" s="29">
        <v>2821.5710758930131</v>
      </c>
      <c r="CO233" s="25">
        <v>0</v>
      </c>
      <c r="CP233" s="25">
        <v>290.5</v>
      </c>
      <c r="CQ233" s="25">
        <v>0</v>
      </c>
      <c r="CR233" s="25">
        <v>0</v>
      </c>
      <c r="CS233" s="25">
        <v>12259</v>
      </c>
      <c r="CT233" s="25">
        <v>0</v>
      </c>
      <c r="CU233" s="25">
        <v>72725</v>
      </c>
      <c r="CV233" s="25">
        <v>0</v>
      </c>
      <c r="CW233" s="25">
        <v>16207</v>
      </c>
      <c r="CX233" s="33">
        <v>0</v>
      </c>
      <c r="CY233" s="33">
        <v>0</v>
      </c>
      <c r="CZ233" s="33">
        <v>0</v>
      </c>
      <c r="DA233" s="33">
        <v>0</v>
      </c>
      <c r="DB233" s="161">
        <v>12259</v>
      </c>
      <c r="DC233" s="33">
        <v>72725</v>
      </c>
      <c r="DD233" s="33">
        <v>2975</v>
      </c>
      <c r="DE233" s="33">
        <v>16207</v>
      </c>
      <c r="DF233" s="154">
        <v>0</v>
      </c>
      <c r="DG233" s="154">
        <v>0</v>
      </c>
      <c r="DH233" s="154">
        <v>0</v>
      </c>
      <c r="DI233" s="154">
        <v>0</v>
      </c>
      <c r="DJ233" s="154">
        <v>576.74999999999943</v>
      </c>
      <c r="DK233" s="154">
        <v>2821.5710758930131</v>
      </c>
      <c r="DL233" s="154">
        <v>154.66999999999945</v>
      </c>
      <c r="DM233" s="154">
        <v>290.5</v>
      </c>
      <c r="DN233" s="25">
        <v>0</v>
      </c>
      <c r="DO233" s="25">
        <v>608433</v>
      </c>
      <c r="DP233" s="25">
        <v>731.41999999999894</v>
      </c>
      <c r="DQ233" s="25">
        <v>15234</v>
      </c>
      <c r="DR233" s="25">
        <v>0</v>
      </c>
      <c r="DS233" s="25">
        <v>0</v>
      </c>
      <c r="ED233" s="156">
        <v>44001</v>
      </c>
      <c r="EE233" s="25">
        <v>576.74999999999943</v>
      </c>
      <c r="EF233" s="25">
        <v>2821.5710758930131</v>
      </c>
      <c r="EG233" s="25">
        <v>154.66999999999945</v>
      </c>
      <c r="EH233" s="25">
        <v>290.5</v>
      </c>
    </row>
    <row r="234" spans="1:138" x14ac:dyDescent="0.25">
      <c r="A234" s="25" t="s">
        <v>67</v>
      </c>
      <c r="B234" s="25" t="s">
        <v>63</v>
      </c>
      <c r="C234" s="156">
        <v>44002</v>
      </c>
      <c r="D234" s="156">
        <v>44002</v>
      </c>
      <c r="E234" s="25" t="s">
        <v>126</v>
      </c>
      <c r="F234" s="25" t="s">
        <v>127</v>
      </c>
      <c r="G234" s="29">
        <v>17618.899999999994</v>
      </c>
      <c r="H234" s="29">
        <v>2086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30004</v>
      </c>
      <c r="O234" s="29">
        <v>203262</v>
      </c>
      <c r="P234" s="29">
        <v>0</v>
      </c>
      <c r="Q234" s="29">
        <v>203262</v>
      </c>
      <c r="R234" s="29">
        <v>203262</v>
      </c>
      <c r="S234" s="29">
        <v>0</v>
      </c>
      <c r="T234" s="29">
        <v>0</v>
      </c>
      <c r="U234" s="29">
        <v>718</v>
      </c>
      <c r="V234" s="29">
        <v>357</v>
      </c>
      <c r="W234" s="29">
        <v>22168</v>
      </c>
      <c r="X234" s="29">
        <v>249354</v>
      </c>
      <c r="Y234" s="29">
        <v>68642</v>
      </c>
      <c r="Z234" s="29">
        <v>309202</v>
      </c>
      <c r="AA234" s="29">
        <v>261296</v>
      </c>
      <c r="AB234" s="29">
        <v>14515</v>
      </c>
      <c r="AC234" s="29">
        <v>0.110751986</v>
      </c>
      <c r="AD234" s="29">
        <v>1.2699999999999999E-2</v>
      </c>
      <c r="AE234" s="29">
        <v>92.209563009999997</v>
      </c>
      <c r="AF234" s="29">
        <v>29909</v>
      </c>
      <c r="AG234" s="29">
        <v>45</v>
      </c>
      <c r="AH234" s="29">
        <v>0</v>
      </c>
      <c r="AI234" s="29">
        <v>8.4290000000000003</v>
      </c>
      <c r="AJ234" s="29">
        <v>59.429000000000002</v>
      </c>
      <c r="AK234" s="29">
        <v>0</v>
      </c>
      <c r="AL234" s="29">
        <v>0</v>
      </c>
      <c r="AM234" s="29">
        <v>475</v>
      </c>
      <c r="AN234" s="29">
        <v>103</v>
      </c>
      <c r="AO234" s="29">
        <v>50</v>
      </c>
      <c r="AP234" s="29">
        <v>49</v>
      </c>
      <c r="AQ234" s="29">
        <v>835</v>
      </c>
      <c r="AR234" s="29">
        <v>171</v>
      </c>
      <c r="AS234" s="29">
        <v>226</v>
      </c>
      <c r="AT234" s="29">
        <v>50336</v>
      </c>
      <c r="AU234" s="29">
        <v>58709</v>
      </c>
      <c r="AV234" s="29">
        <v>20732</v>
      </c>
      <c r="AW234" s="29">
        <v>15391</v>
      </c>
      <c r="AX234" s="29">
        <v>72922</v>
      </c>
      <c r="AY234" s="29">
        <v>0</v>
      </c>
      <c r="AZ234" s="29">
        <v>0</v>
      </c>
      <c r="BA234" s="29">
        <v>0</v>
      </c>
      <c r="BB234" s="29">
        <v>0</v>
      </c>
      <c r="BC234" s="29">
        <v>0</v>
      </c>
      <c r="BD234" s="29">
        <v>0</v>
      </c>
      <c r="BE234" s="29">
        <v>0</v>
      </c>
      <c r="BF234" s="29">
        <v>0</v>
      </c>
      <c r="BG234" s="29">
        <v>0</v>
      </c>
      <c r="BH234" s="29">
        <v>0</v>
      </c>
      <c r="BI234" s="29">
        <v>0</v>
      </c>
      <c r="BJ234" s="29">
        <v>0</v>
      </c>
      <c r="BK234" s="29">
        <v>0</v>
      </c>
      <c r="BL234" s="29">
        <v>0</v>
      </c>
      <c r="BM234" s="29">
        <v>0</v>
      </c>
      <c r="BN234" s="29">
        <v>25.97</v>
      </c>
      <c r="BO234" s="29">
        <v>6954.37</v>
      </c>
      <c r="BP234" s="29">
        <v>0</v>
      </c>
      <c r="BQ234" s="29">
        <v>6954.37</v>
      </c>
      <c r="BR234" s="29">
        <v>6954.37</v>
      </c>
      <c r="BS234" s="29">
        <v>0</v>
      </c>
      <c r="BT234" s="29">
        <v>0</v>
      </c>
      <c r="BU234" s="29">
        <v>47.22</v>
      </c>
      <c r="BV234" s="29">
        <v>18.29</v>
      </c>
      <c r="BW234" s="29">
        <v>25.5</v>
      </c>
      <c r="BX234" s="29">
        <v>334.3</v>
      </c>
      <c r="BY234" s="29">
        <v>2238.1599999999976</v>
      </c>
      <c r="BZ234" s="29">
        <v>2232.9499999999975</v>
      </c>
      <c r="CA234" s="157">
        <v>123.30999999999972</v>
      </c>
      <c r="CB234" s="157">
        <v>4347.7999999999975</v>
      </c>
      <c r="CC234" s="29">
        <v>0</v>
      </c>
      <c r="CD234" s="29">
        <v>4347.7999999999975</v>
      </c>
      <c r="CE234" s="29">
        <v>2988</v>
      </c>
      <c r="CF234" s="29">
        <v>0</v>
      </c>
      <c r="CG234" s="29">
        <v>106057</v>
      </c>
      <c r="CH234" s="29">
        <v>106057</v>
      </c>
      <c r="CI234" s="29">
        <v>488.48999999999916</v>
      </c>
      <c r="CJ234" s="25">
        <v>0</v>
      </c>
      <c r="CK234" s="25">
        <v>0</v>
      </c>
      <c r="CL234" s="29">
        <v>767.49999999999966</v>
      </c>
      <c r="CM234" s="25">
        <v>0</v>
      </c>
      <c r="CN234" s="29">
        <v>3215.1199999999985</v>
      </c>
      <c r="CO234" s="25">
        <v>0</v>
      </c>
      <c r="CP234" s="25">
        <v>332.94999999999948</v>
      </c>
      <c r="CQ234" s="25">
        <v>0</v>
      </c>
      <c r="CR234" s="25">
        <v>0</v>
      </c>
      <c r="CS234" s="25">
        <v>15391</v>
      </c>
      <c r="CT234" s="25">
        <v>0</v>
      </c>
      <c r="CU234" s="25">
        <v>72922</v>
      </c>
      <c r="CV234" s="25">
        <v>0</v>
      </c>
      <c r="CW234" s="25">
        <v>17608</v>
      </c>
      <c r="CX234" s="33">
        <v>0</v>
      </c>
      <c r="CY234" s="33">
        <v>0</v>
      </c>
      <c r="CZ234" s="33">
        <v>0</v>
      </c>
      <c r="DA234" s="33">
        <v>0</v>
      </c>
      <c r="DB234" s="161">
        <v>15391</v>
      </c>
      <c r="DC234" s="33">
        <v>72922</v>
      </c>
      <c r="DD234" s="33">
        <v>3124</v>
      </c>
      <c r="DE234" s="33">
        <v>17608</v>
      </c>
      <c r="DF234" s="154">
        <v>0</v>
      </c>
      <c r="DG234" s="154">
        <v>0</v>
      </c>
      <c r="DH234" s="154">
        <v>0</v>
      </c>
      <c r="DI234" s="154">
        <v>0</v>
      </c>
      <c r="DJ234" s="154">
        <v>767.49999999999966</v>
      </c>
      <c r="DK234" s="154">
        <v>3215.1199999999985</v>
      </c>
      <c r="DL234" s="154">
        <v>155.53999999999968</v>
      </c>
      <c r="DM234" s="154">
        <v>332.94999999999948</v>
      </c>
      <c r="DN234" s="25">
        <v>0</v>
      </c>
      <c r="DO234" s="25">
        <v>653655</v>
      </c>
      <c r="DP234" s="25">
        <v>923.03999999999928</v>
      </c>
      <c r="DQ234" s="25">
        <v>18515</v>
      </c>
      <c r="DR234" s="25">
        <v>0</v>
      </c>
      <c r="DS234" s="25">
        <v>0</v>
      </c>
      <c r="ED234" s="156">
        <v>44002</v>
      </c>
      <c r="EE234" s="25">
        <v>767.49999999999966</v>
      </c>
      <c r="EF234" s="25">
        <v>3215.1199999999985</v>
      </c>
      <c r="EG234" s="25">
        <v>155.53999999999968</v>
      </c>
      <c r="EH234" s="25">
        <v>332.94999999999948</v>
      </c>
    </row>
    <row r="235" spans="1:138" x14ac:dyDescent="0.25">
      <c r="A235" s="25" t="s">
        <v>67</v>
      </c>
      <c r="B235" s="25" t="s">
        <v>63</v>
      </c>
      <c r="C235" s="156">
        <v>44003</v>
      </c>
      <c r="D235" s="156">
        <v>44003</v>
      </c>
      <c r="E235" s="25" t="s">
        <v>126</v>
      </c>
      <c r="F235" s="25" t="s">
        <v>127</v>
      </c>
      <c r="G235" s="29">
        <v>17006.059999999983</v>
      </c>
      <c r="H235" s="29">
        <v>2136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2157</v>
      </c>
      <c r="O235" s="29">
        <v>225868</v>
      </c>
      <c r="P235" s="29">
        <v>0</v>
      </c>
      <c r="Q235" s="29">
        <v>225868</v>
      </c>
      <c r="R235" s="29">
        <v>225868</v>
      </c>
      <c r="S235" s="29">
        <v>0</v>
      </c>
      <c r="T235" s="29">
        <v>0</v>
      </c>
      <c r="U235" s="29">
        <v>954</v>
      </c>
      <c r="V235" s="29">
        <v>555</v>
      </c>
      <c r="W235" s="29">
        <v>21207</v>
      </c>
      <c r="X235" s="29">
        <v>234091</v>
      </c>
      <c r="Y235" s="29">
        <v>70315</v>
      </c>
      <c r="Z235" s="29">
        <v>272716</v>
      </c>
      <c r="AA235" s="29">
        <v>269448</v>
      </c>
      <c r="AB235" s="29">
        <v>24113</v>
      </c>
      <c r="AC235" s="29">
        <v>0.110751986</v>
      </c>
      <c r="AD235" s="29">
        <v>1.2699999999999999E-2</v>
      </c>
      <c r="AE235" s="29">
        <v>92.209563009999997</v>
      </c>
      <c r="AF235" s="29">
        <v>34158</v>
      </c>
      <c r="AG235" s="29">
        <v>54</v>
      </c>
      <c r="AH235" s="29">
        <v>65</v>
      </c>
      <c r="AI235" s="29">
        <v>8.2859999999999996</v>
      </c>
      <c r="AJ235" s="29">
        <v>58.143000000000001</v>
      </c>
      <c r="AK235" s="29">
        <v>2</v>
      </c>
      <c r="AL235" s="29">
        <v>0</v>
      </c>
      <c r="AM235" s="29">
        <v>427</v>
      </c>
      <c r="AN235" s="29">
        <v>97</v>
      </c>
      <c r="AO235" s="29">
        <v>51</v>
      </c>
      <c r="AP235" s="29">
        <v>47</v>
      </c>
      <c r="AQ235" s="29">
        <v>658</v>
      </c>
      <c r="AR235" s="29">
        <v>126</v>
      </c>
      <c r="AS235" s="29">
        <v>216</v>
      </c>
      <c r="AT235" s="29">
        <v>50616</v>
      </c>
      <c r="AU235" s="29">
        <v>58549</v>
      </c>
      <c r="AV235" s="29">
        <v>16193</v>
      </c>
      <c r="AW235" s="29">
        <v>16020</v>
      </c>
      <c r="AX235" s="29">
        <v>76952</v>
      </c>
      <c r="AY235" s="29">
        <v>0</v>
      </c>
      <c r="AZ235" s="29">
        <v>0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0</v>
      </c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10.119999999999999</v>
      </c>
      <c r="BO235" s="29">
        <v>12125.52</v>
      </c>
      <c r="BP235" s="29">
        <v>0</v>
      </c>
      <c r="BQ235" s="29">
        <v>12125.52</v>
      </c>
      <c r="BR235" s="29">
        <v>12125.52</v>
      </c>
      <c r="BS235" s="29">
        <v>0</v>
      </c>
      <c r="BT235" s="29">
        <v>0</v>
      </c>
      <c r="BU235" s="29">
        <v>129.13999999999999</v>
      </c>
      <c r="BV235" s="29">
        <v>22.97</v>
      </c>
      <c r="BW235" s="29">
        <v>33</v>
      </c>
      <c r="BX235" s="29">
        <v>383.9</v>
      </c>
      <c r="BY235" s="29">
        <v>2138.1799999999967</v>
      </c>
      <c r="BZ235" s="29">
        <v>2117.7655139420408</v>
      </c>
      <c r="CA235" s="157">
        <v>100.68999999999981</v>
      </c>
      <c r="CB235" s="157">
        <v>4155.255513942041</v>
      </c>
      <c r="CC235" s="29">
        <v>0</v>
      </c>
      <c r="CD235" s="29">
        <v>4155.255513942041</v>
      </c>
      <c r="CE235" s="29">
        <v>2576</v>
      </c>
      <c r="CF235" s="29">
        <v>0</v>
      </c>
      <c r="CG235" s="29">
        <v>106589</v>
      </c>
      <c r="CH235" s="29">
        <v>106589</v>
      </c>
      <c r="CI235" s="29">
        <v>418.68999999999892</v>
      </c>
      <c r="CJ235" s="25">
        <v>0</v>
      </c>
      <c r="CK235" s="25">
        <v>0</v>
      </c>
      <c r="CL235" s="29">
        <v>750.32999999999834</v>
      </c>
      <c r="CM235" s="25">
        <v>0</v>
      </c>
      <c r="CN235" s="29">
        <v>3086.9255139420425</v>
      </c>
      <c r="CO235" s="25">
        <v>0</v>
      </c>
      <c r="CP235" s="25">
        <v>300.94999999999931</v>
      </c>
      <c r="CQ235" s="25">
        <v>0</v>
      </c>
      <c r="CR235" s="25">
        <v>0</v>
      </c>
      <c r="CS235" s="25">
        <v>16020</v>
      </c>
      <c r="CT235" s="25">
        <v>0</v>
      </c>
      <c r="CU235" s="25">
        <v>76952</v>
      </c>
      <c r="CV235" s="25">
        <v>0</v>
      </c>
      <c r="CW235" s="25">
        <v>13576</v>
      </c>
      <c r="CX235" s="33">
        <v>0</v>
      </c>
      <c r="CY235" s="33">
        <v>0</v>
      </c>
      <c r="CZ235" s="33">
        <v>0</v>
      </c>
      <c r="DA235" s="33">
        <v>0</v>
      </c>
      <c r="DB235" s="161">
        <v>16020</v>
      </c>
      <c r="DC235" s="33">
        <v>76952</v>
      </c>
      <c r="DD235" s="33">
        <v>2617</v>
      </c>
      <c r="DE235" s="33">
        <v>13576</v>
      </c>
      <c r="DF235" s="154">
        <v>0</v>
      </c>
      <c r="DG235" s="154">
        <v>0</v>
      </c>
      <c r="DH235" s="154">
        <v>0</v>
      </c>
      <c r="DI235" s="154">
        <v>0</v>
      </c>
      <c r="DJ235" s="154">
        <v>750.32999999999834</v>
      </c>
      <c r="DK235" s="154">
        <v>3086.9255139420425</v>
      </c>
      <c r="DL235" s="154">
        <v>117.73999999999964</v>
      </c>
      <c r="DM235" s="154">
        <v>300.94999999999931</v>
      </c>
      <c r="DN235" s="25">
        <v>0</v>
      </c>
      <c r="DO235" s="25">
        <v>636592</v>
      </c>
      <c r="DP235" s="25">
        <v>868.069999999998</v>
      </c>
      <c r="DQ235" s="25">
        <v>18637</v>
      </c>
      <c r="DR235" s="25">
        <v>0</v>
      </c>
      <c r="DS235" s="25">
        <v>0</v>
      </c>
      <c r="ED235" s="156">
        <v>44003</v>
      </c>
      <c r="EE235" s="25">
        <v>750.32999999999834</v>
      </c>
      <c r="EF235" s="25">
        <v>3086.9255139420425</v>
      </c>
      <c r="EG235" s="25">
        <v>117.73999999999964</v>
      </c>
      <c r="EH235" s="25">
        <v>300.94999999999931</v>
      </c>
    </row>
    <row r="236" spans="1:138" x14ac:dyDescent="0.25">
      <c r="A236" s="25" t="s">
        <v>67</v>
      </c>
      <c r="B236" s="25" t="s">
        <v>63</v>
      </c>
      <c r="C236" s="156">
        <v>44004</v>
      </c>
      <c r="D236" s="156">
        <v>44004</v>
      </c>
      <c r="E236" s="25" t="s">
        <v>126</v>
      </c>
      <c r="F236" s="25" t="s">
        <v>127</v>
      </c>
      <c r="G236" s="29">
        <v>15136.199999999975</v>
      </c>
      <c r="H236" s="29">
        <v>1916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1543</v>
      </c>
      <c r="O236" s="29">
        <v>131390</v>
      </c>
      <c r="P236" s="29">
        <v>0</v>
      </c>
      <c r="Q236" s="29">
        <v>131390</v>
      </c>
      <c r="R236" s="29">
        <v>131390</v>
      </c>
      <c r="S236" s="29">
        <v>0</v>
      </c>
      <c r="T236" s="29">
        <v>0</v>
      </c>
      <c r="U236" s="29">
        <v>792</v>
      </c>
      <c r="V236" s="29">
        <v>839</v>
      </c>
      <c r="W236" s="29">
        <v>10824</v>
      </c>
      <c r="X236" s="29">
        <v>258932</v>
      </c>
      <c r="Y236" s="29">
        <v>52303</v>
      </c>
      <c r="Z236" s="29">
        <v>272768</v>
      </c>
      <c r="AA236" s="29">
        <v>377433</v>
      </c>
      <c r="AB236" s="29">
        <v>6652</v>
      </c>
      <c r="AC236" s="29">
        <v>0.110751986</v>
      </c>
      <c r="AD236" s="29">
        <v>1.2699999999999999E-2</v>
      </c>
      <c r="AE236" s="29">
        <v>92.209563009999997</v>
      </c>
      <c r="AF236" s="29">
        <v>25793</v>
      </c>
      <c r="AG236" s="29">
        <v>54</v>
      </c>
      <c r="AH236" s="29">
        <v>65</v>
      </c>
      <c r="AI236" s="29">
        <v>8.2859999999999996</v>
      </c>
      <c r="AJ236" s="29">
        <v>57.856999999999999</v>
      </c>
      <c r="AK236" s="29">
        <v>1</v>
      </c>
      <c r="AL236" s="29">
        <v>0</v>
      </c>
      <c r="AM236" s="29">
        <v>462</v>
      </c>
      <c r="AN236" s="29">
        <v>101</v>
      </c>
      <c r="AO236" s="29">
        <v>0</v>
      </c>
      <c r="AP236" s="29">
        <v>47</v>
      </c>
      <c r="AQ236" s="29">
        <v>516</v>
      </c>
      <c r="AR236" s="29">
        <v>101</v>
      </c>
      <c r="AS236" s="29">
        <v>203</v>
      </c>
      <c r="AT236" s="29">
        <v>62065</v>
      </c>
      <c r="AU236" s="29">
        <v>75276</v>
      </c>
      <c r="AV236" s="29">
        <v>26671</v>
      </c>
      <c r="AW236" s="29">
        <v>17617</v>
      </c>
      <c r="AX236" s="29">
        <v>93053</v>
      </c>
      <c r="AY236" s="29">
        <v>0</v>
      </c>
      <c r="AZ236" s="29">
        <v>0</v>
      </c>
      <c r="BA236" s="29">
        <v>0</v>
      </c>
      <c r="BB236" s="29">
        <v>0</v>
      </c>
      <c r="BC236" s="29">
        <v>0</v>
      </c>
      <c r="BD236" s="29">
        <v>0</v>
      </c>
      <c r="BE236" s="29">
        <v>0</v>
      </c>
      <c r="BF236" s="29">
        <v>0</v>
      </c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0</v>
      </c>
      <c r="BM236" s="29">
        <v>0</v>
      </c>
      <c r="BN236" s="29">
        <v>9.16</v>
      </c>
      <c r="BO236" s="29">
        <v>7220.34</v>
      </c>
      <c r="BP236" s="29">
        <v>0</v>
      </c>
      <c r="BQ236" s="29">
        <v>7220.34</v>
      </c>
      <c r="BR236" s="29">
        <v>7220.34</v>
      </c>
      <c r="BS236" s="29">
        <v>0</v>
      </c>
      <c r="BT236" s="29">
        <v>0</v>
      </c>
      <c r="BU236" s="29">
        <v>134.69</v>
      </c>
      <c r="BV236" s="29">
        <v>36.04</v>
      </c>
      <c r="BW236" s="29">
        <v>15</v>
      </c>
      <c r="BX236" s="29">
        <v>323.20000000000005</v>
      </c>
      <c r="BY236" s="29">
        <v>2167.719999999998</v>
      </c>
      <c r="BZ236" s="29">
        <v>2156.9399999999991</v>
      </c>
      <c r="CA236" s="157">
        <v>91.76999999999974</v>
      </c>
      <c r="CB236" s="157">
        <v>4232.8899999999967</v>
      </c>
      <c r="CC236" s="29">
        <v>0</v>
      </c>
      <c r="CD236" s="29">
        <v>4232.8899999999967</v>
      </c>
      <c r="CE236" s="29">
        <v>2627</v>
      </c>
      <c r="CF236" s="29">
        <v>0</v>
      </c>
      <c r="CG236" s="29">
        <v>134714</v>
      </c>
      <c r="CH236" s="29">
        <v>134714</v>
      </c>
      <c r="CI236" s="29">
        <v>436.73000000000025</v>
      </c>
      <c r="CJ236" s="25">
        <v>0</v>
      </c>
      <c r="CK236" s="25">
        <v>0</v>
      </c>
      <c r="CL236" s="29">
        <v>739.24999999999989</v>
      </c>
      <c r="CM236" s="25">
        <v>0</v>
      </c>
      <c r="CN236" s="29">
        <v>3148.6799999999957</v>
      </c>
      <c r="CO236" s="25">
        <v>0</v>
      </c>
      <c r="CP236" s="25">
        <v>300.2300000000007</v>
      </c>
      <c r="CQ236" s="25">
        <v>0</v>
      </c>
      <c r="CR236" s="25">
        <v>0</v>
      </c>
      <c r="CS236" s="25">
        <v>17617</v>
      </c>
      <c r="CT236" s="25">
        <v>0</v>
      </c>
      <c r="CU236" s="25">
        <v>93053</v>
      </c>
      <c r="CV236" s="25">
        <v>0</v>
      </c>
      <c r="CW236" s="25">
        <v>23710</v>
      </c>
      <c r="CX236" s="33">
        <v>0</v>
      </c>
      <c r="CY236" s="33">
        <v>0</v>
      </c>
      <c r="CZ236" s="33">
        <v>0</v>
      </c>
      <c r="DA236" s="33">
        <v>0</v>
      </c>
      <c r="DB236" s="161">
        <v>17617</v>
      </c>
      <c r="DC236" s="33">
        <v>93053</v>
      </c>
      <c r="DD236" s="33">
        <v>2961</v>
      </c>
      <c r="DE236" s="33">
        <v>23710</v>
      </c>
      <c r="DF236" s="154">
        <v>0</v>
      </c>
      <c r="DG236" s="154">
        <v>0</v>
      </c>
      <c r="DH236" s="154">
        <v>0</v>
      </c>
      <c r="DI236" s="154">
        <v>0</v>
      </c>
      <c r="DJ236" s="154">
        <v>739.24999999999989</v>
      </c>
      <c r="DK236" s="154">
        <v>3148.6799999999957</v>
      </c>
      <c r="DL236" s="154">
        <v>136.4999999999996</v>
      </c>
      <c r="DM236" s="154">
        <v>300.2300000000007</v>
      </c>
      <c r="DN236" s="25">
        <v>0</v>
      </c>
      <c r="DO236" s="25">
        <v>709156</v>
      </c>
      <c r="DP236" s="25">
        <v>875.74999999999955</v>
      </c>
      <c r="DQ236" s="25">
        <v>20578</v>
      </c>
      <c r="DR236" s="25">
        <v>0</v>
      </c>
      <c r="DS236" s="25">
        <v>0</v>
      </c>
      <c r="ED236" s="156">
        <v>44004</v>
      </c>
      <c r="EE236" s="25">
        <v>739.24999999999989</v>
      </c>
      <c r="EF236" s="25">
        <v>3148.6799999999957</v>
      </c>
      <c r="EG236" s="25">
        <v>136.4999999999996</v>
      </c>
      <c r="EH236" s="25">
        <v>300.2300000000007</v>
      </c>
    </row>
    <row r="237" spans="1:138" x14ac:dyDescent="0.25">
      <c r="A237" s="25" t="s">
        <v>67</v>
      </c>
      <c r="B237" s="25" t="s">
        <v>63</v>
      </c>
      <c r="C237" s="156">
        <v>44005</v>
      </c>
      <c r="D237" s="156">
        <v>44005</v>
      </c>
      <c r="E237" s="25" t="s">
        <v>126</v>
      </c>
      <c r="F237" s="25" t="s">
        <v>127</v>
      </c>
      <c r="G237" s="29">
        <v>17966.30999999999</v>
      </c>
      <c r="H237" s="29">
        <v>1819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1627</v>
      </c>
      <c r="O237" s="29">
        <v>151441</v>
      </c>
      <c r="P237" s="29">
        <v>0</v>
      </c>
      <c r="Q237" s="29">
        <v>151441</v>
      </c>
      <c r="R237" s="29">
        <v>151441</v>
      </c>
      <c r="S237" s="29">
        <v>0</v>
      </c>
      <c r="T237" s="29">
        <v>0</v>
      </c>
      <c r="U237" s="29">
        <v>954</v>
      </c>
      <c r="V237" s="29">
        <v>882</v>
      </c>
      <c r="W237" s="29">
        <v>1202</v>
      </c>
      <c r="X237" s="29">
        <v>115626</v>
      </c>
      <c r="Y237" s="29">
        <v>50819</v>
      </c>
      <c r="Z237" s="29">
        <v>275794</v>
      </c>
      <c r="AA237" s="29">
        <v>377992</v>
      </c>
      <c r="AB237" s="29">
        <v>6831</v>
      </c>
      <c r="AC237" s="29">
        <v>0.110751986</v>
      </c>
      <c r="AD237" s="29">
        <v>1.2699999999999999E-2</v>
      </c>
      <c r="AE237" s="29">
        <v>92.209563009999997</v>
      </c>
      <c r="AF237" s="29">
        <v>31390</v>
      </c>
      <c r="AG237" s="29">
        <v>54</v>
      </c>
      <c r="AH237" s="29">
        <v>65</v>
      </c>
      <c r="AI237" s="29">
        <v>8.2859999999999996</v>
      </c>
      <c r="AJ237" s="29">
        <v>57.429000000000002</v>
      </c>
      <c r="AK237" s="29">
        <v>0</v>
      </c>
      <c r="AL237" s="29">
        <v>0</v>
      </c>
      <c r="AM237" s="29">
        <v>536</v>
      </c>
      <c r="AN237" s="29">
        <v>111</v>
      </c>
      <c r="AO237" s="29">
        <v>0</v>
      </c>
      <c r="AP237" s="29">
        <v>51</v>
      </c>
      <c r="AQ237" s="29">
        <v>549</v>
      </c>
      <c r="AR237" s="29">
        <v>110</v>
      </c>
      <c r="AS237" s="29">
        <v>251</v>
      </c>
      <c r="AT237" s="29">
        <v>63939</v>
      </c>
      <c r="AU237" s="29">
        <v>66674</v>
      </c>
      <c r="AV237" s="29">
        <v>25525</v>
      </c>
      <c r="AW237" s="29">
        <v>17431</v>
      </c>
      <c r="AX237" s="29">
        <v>87657</v>
      </c>
      <c r="AY237" s="29">
        <v>0</v>
      </c>
      <c r="AZ237" s="29">
        <v>0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0</v>
      </c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0</v>
      </c>
      <c r="BM237" s="29">
        <v>0</v>
      </c>
      <c r="BN237" s="29">
        <v>13.13</v>
      </c>
      <c r="BO237" s="29">
        <v>6419.93</v>
      </c>
      <c r="BP237" s="29">
        <v>0</v>
      </c>
      <c r="BQ237" s="29">
        <v>6419.93</v>
      </c>
      <c r="BR237" s="29">
        <v>6419.93</v>
      </c>
      <c r="BS237" s="29">
        <v>0</v>
      </c>
      <c r="BT237" s="29">
        <v>0</v>
      </c>
      <c r="BU237" s="29">
        <v>82.87</v>
      </c>
      <c r="BV237" s="29">
        <v>23.39</v>
      </c>
      <c r="BW237" s="29">
        <v>3</v>
      </c>
      <c r="BX237" s="29">
        <v>385.5</v>
      </c>
      <c r="BY237" s="29">
        <v>2171.6099999999979</v>
      </c>
      <c r="BZ237" s="29">
        <v>2151.6471290322538</v>
      </c>
      <c r="CA237" s="157">
        <v>95.059999999999732</v>
      </c>
      <c r="CB237" s="157">
        <v>4228.1971290322545</v>
      </c>
      <c r="CC237" s="29">
        <v>0</v>
      </c>
      <c r="CD237" s="29">
        <v>4228.1971290322545</v>
      </c>
      <c r="CE237" s="29">
        <v>2490</v>
      </c>
      <c r="CF237" s="29">
        <v>0</v>
      </c>
      <c r="CG237" s="29">
        <v>128123</v>
      </c>
      <c r="CH237" s="29">
        <v>128123</v>
      </c>
      <c r="CI237" s="29">
        <v>421.99999999999972</v>
      </c>
      <c r="CJ237" s="25">
        <v>0</v>
      </c>
      <c r="CK237" s="25">
        <v>0</v>
      </c>
      <c r="CL237" s="29">
        <v>798.97999999999945</v>
      </c>
      <c r="CM237" s="25">
        <v>0</v>
      </c>
      <c r="CN237" s="29">
        <v>3102.2771290322548</v>
      </c>
      <c r="CO237" s="25">
        <v>0</v>
      </c>
      <c r="CP237" s="25">
        <v>286.88000000000005</v>
      </c>
      <c r="CQ237" s="25">
        <v>0</v>
      </c>
      <c r="CR237" s="25">
        <v>0</v>
      </c>
      <c r="CS237" s="25">
        <v>17431</v>
      </c>
      <c r="CT237" s="25">
        <v>0</v>
      </c>
      <c r="CU237" s="25">
        <v>87657</v>
      </c>
      <c r="CV237" s="25">
        <v>0</v>
      </c>
      <c r="CW237" s="25">
        <v>22264</v>
      </c>
      <c r="CX237" s="33">
        <v>0</v>
      </c>
      <c r="CY237" s="33">
        <v>0</v>
      </c>
      <c r="CZ237" s="33">
        <v>0</v>
      </c>
      <c r="DA237" s="33">
        <v>0</v>
      </c>
      <c r="DB237" s="161">
        <v>17431</v>
      </c>
      <c r="DC237" s="33">
        <v>87657</v>
      </c>
      <c r="DD237" s="33">
        <v>3261</v>
      </c>
      <c r="DE237" s="33">
        <v>22264</v>
      </c>
      <c r="DF237" s="154">
        <v>0</v>
      </c>
      <c r="DG237" s="154">
        <v>0</v>
      </c>
      <c r="DH237" s="154">
        <v>0</v>
      </c>
      <c r="DI237" s="154">
        <v>0</v>
      </c>
      <c r="DJ237" s="154">
        <v>798.97999999999945</v>
      </c>
      <c r="DK237" s="154">
        <v>3102.2771290322548</v>
      </c>
      <c r="DL237" s="154">
        <v>135.11999999999975</v>
      </c>
      <c r="DM237" s="154">
        <v>286.88000000000005</v>
      </c>
      <c r="DN237" s="25">
        <v>0</v>
      </c>
      <c r="DO237" s="25">
        <v>711436</v>
      </c>
      <c r="DP237" s="25">
        <v>934.09999999999923</v>
      </c>
      <c r="DQ237" s="25">
        <v>20692</v>
      </c>
      <c r="DR237" s="25">
        <v>0</v>
      </c>
      <c r="DS237" s="25">
        <v>0</v>
      </c>
      <c r="ED237" s="156">
        <v>44005</v>
      </c>
      <c r="EE237" s="25">
        <v>798.97999999999945</v>
      </c>
      <c r="EF237" s="25">
        <v>3102.2771290322548</v>
      </c>
      <c r="EG237" s="25">
        <v>135.11999999999975</v>
      </c>
      <c r="EH237" s="25">
        <v>286.88000000000005</v>
      </c>
    </row>
    <row r="238" spans="1:138" x14ac:dyDescent="0.25">
      <c r="A238" s="25" t="s">
        <v>67</v>
      </c>
      <c r="B238" s="25" t="s">
        <v>63</v>
      </c>
      <c r="C238" s="156">
        <v>44006</v>
      </c>
      <c r="D238" s="156">
        <v>44006</v>
      </c>
      <c r="E238" s="25" t="s">
        <v>126</v>
      </c>
      <c r="F238" s="25" t="s">
        <v>127</v>
      </c>
      <c r="G238" s="29">
        <v>16495.789999999979</v>
      </c>
      <c r="H238" s="29">
        <v>1740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1757</v>
      </c>
      <c r="O238" s="29">
        <v>116845</v>
      </c>
      <c r="P238" s="29">
        <v>0</v>
      </c>
      <c r="Q238" s="29">
        <v>116845</v>
      </c>
      <c r="R238" s="29">
        <v>116845</v>
      </c>
      <c r="S238" s="29">
        <v>0</v>
      </c>
      <c r="T238" s="29">
        <v>0</v>
      </c>
      <c r="U238" s="29">
        <v>859</v>
      </c>
      <c r="V238" s="29">
        <v>612</v>
      </c>
      <c r="W238" s="29">
        <v>579</v>
      </c>
      <c r="X238" s="29">
        <v>293149</v>
      </c>
      <c r="Y238" s="29">
        <v>72219</v>
      </c>
      <c r="Z238" s="29">
        <v>205432</v>
      </c>
      <c r="AA238" s="29">
        <v>278635</v>
      </c>
      <c r="AB238" s="29">
        <v>6239</v>
      </c>
      <c r="AC238" s="29">
        <v>0.110751986</v>
      </c>
      <c r="AD238" s="29">
        <v>1.2699999999999999E-2</v>
      </c>
      <c r="AE238" s="29">
        <v>92.209563009999997</v>
      </c>
      <c r="AF238" s="29">
        <v>34720</v>
      </c>
      <c r="AG238" s="29">
        <v>54</v>
      </c>
      <c r="AH238" s="29">
        <v>65</v>
      </c>
      <c r="AI238" s="29">
        <v>8.2859999999999996</v>
      </c>
      <c r="AJ238" s="29">
        <v>57.286000000000001</v>
      </c>
      <c r="AK238" s="29">
        <v>0</v>
      </c>
      <c r="AL238" s="29">
        <v>0</v>
      </c>
      <c r="AM238" s="29">
        <v>555</v>
      </c>
      <c r="AN238" s="29">
        <v>112</v>
      </c>
      <c r="AO238" s="29">
        <v>49</v>
      </c>
      <c r="AP238" s="29">
        <v>49</v>
      </c>
      <c r="AQ238" s="29">
        <v>399</v>
      </c>
      <c r="AR238" s="29">
        <v>82</v>
      </c>
      <c r="AS238" s="29">
        <v>261</v>
      </c>
      <c r="AT238" s="29">
        <v>61719</v>
      </c>
      <c r="AU238" s="29">
        <v>57854</v>
      </c>
      <c r="AV238" s="29">
        <v>22802</v>
      </c>
      <c r="AW238" s="29">
        <v>13832</v>
      </c>
      <c r="AX238" s="29">
        <v>82939</v>
      </c>
      <c r="AY238" s="29">
        <v>0</v>
      </c>
      <c r="AZ238" s="29">
        <v>0</v>
      </c>
      <c r="BA238" s="29">
        <v>0</v>
      </c>
      <c r="BB238" s="29">
        <v>0</v>
      </c>
      <c r="BC238" s="29">
        <v>0</v>
      </c>
      <c r="BD238" s="29">
        <v>0</v>
      </c>
      <c r="BE238" s="29">
        <v>0</v>
      </c>
      <c r="BF238" s="29">
        <v>0</v>
      </c>
      <c r="BG238" s="29">
        <v>0</v>
      </c>
      <c r="BH238" s="29">
        <v>0</v>
      </c>
      <c r="BI238" s="29">
        <v>0</v>
      </c>
      <c r="BJ238" s="29">
        <v>0</v>
      </c>
      <c r="BK238" s="29">
        <v>0</v>
      </c>
      <c r="BL238" s="29">
        <v>0</v>
      </c>
      <c r="BM238" s="29">
        <v>0</v>
      </c>
      <c r="BN238" s="29">
        <v>12.81</v>
      </c>
      <c r="BO238" s="29">
        <v>5377.16</v>
      </c>
      <c r="BP238" s="29">
        <v>0</v>
      </c>
      <c r="BQ238" s="29">
        <v>5377.16</v>
      </c>
      <c r="BR238" s="29">
        <v>5377.16</v>
      </c>
      <c r="BS238" s="29">
        <v>0</v>
      </c>
      <c r="BT238" s="29">
        <v>0</v>
      </c>
      <c r="BU238" s="29">
        <v>84.44</v>
      </c>
      <c r="BV238" s="29">
        <v>26.32</v>
      </c>
      <c r="BW238" s="29">
        <v>3</v>
      </c>
      <c r="BX238" s="29">
        <v>800.5</v>
      </c>
      <c r="BY238" s="29">
        <v>2002.6799999999976</v>
      </c>
      <c r="BZ238" s="29">
        <v>1953.3599999999965</v>
      </c>
      <c r="CA238" s="157">
        <v>80.88999999999983</v>
      </c>
      <c r="CB238" s="157">
        <v>3875.1499999999951</v>
      </c>
      <c r="CC238" s="29">
        <v>0</v>
      </c>
      <c r="CD238" s="29">
        <v>3875.1499999999951</v>
      </c>
      <c r="CE238" s="29">
        <v>2017</v>
      </c>
      <c r="CF238" s="29">
        <v>0</v>
      </c>
      <c r="CG238" s="29">
        <v>117556</v>
      </c>
      <c r="CH238" s="29">
        <v>117556</v>
      </c>
      <c r="CI238" s="29">
        <v>431.46000000000004</v>
      </c>
      <c r="CJ238" s="25">
        <v>0</v>
      </c>
      <c r="CK238" s="25">
        <v>0</v>
      </c>
      <c r="CL238" s="29">
        <v>643.08999999999935</v>
      </c>
      <c r="CM238" s="25">
        <v>0</v>
      </c>
      <c r="CN238" s="29">
        <v>2881.4899999999957</v>
      </c>
      <c r="CO238" s="25">
        <v>0</v>
      </c>
      <c r="CP238" s="25">
        <v>297.1700000000003</v>
      </c>
      <c r="CQ238" s="25">
        <v>0</v>
      </c>
      <c r="CR238" s="25">
        <v>0</v>
      </c>
      <c r="CS238" s="25">
        <v>13832</v>
      </c>
      <c r="CT238" s="25">
        <v>0</v>
      </c>
      <c r="CU238" s="25">
        <v>82939</v>
      </c>
      <c r="CV238" s="25">
        <v>0</v>
      </c>
      <c r="CW238" s="25">
        <v>19780</v>
      </c>
      <c r="CX238" s="33">
        <v>0</v>
      </c>
      <c r="CY238" s="33">
        <v>0</v>
      </c>
      <c r="CZ238" s="33">
        <v>0</v>
      </c>
      <c r="DA238" s="33">
        <v>0</v>
      </c>
      <c r="DB238" s="161">
        <v>13832</v>
      </c>
      <c r="DC238" s="33">
        <v>82939</v>
      </c>
      <c r="DD238" s="33">
        <v>3022</v>
      </c>
      <c r="DE238" s="33">
        <v>19780</v>
      </c>
      <c r="DF238" s="154">
        <v>0</v>
      </c>
      <c r="DG238" s="154">
        <v>0</v>
      </c>
      <c r="DH238" s="154">
        <v>0</v>
      </c>
      <c r="DI238" s="154">
        <v>0</v>
      </c>
      <c r="DJ238" s="154">
        <v>643.08999999999935</v>
      </c>
      <c r="DK238" s="154">
        <v>2881.4899999999957</v>
      </c>
      <c r="DL238" s="154">
        <v>134.28999999999979</v>
      </c>
      <c r="DM238" s="154">
        <v>297.1700000000003</v>
      </c>
      <c r="DN238" s="25">
        <v>0</v>
      </c>
      <c r="DO238" s="25">
        <v>562525</v>
      </c>
      <c r="DP238" s="25">
        <v>777.3799999999992</v>
      </c>
      <c r="DQ238" s="25">
        <v>16854</v>
      </c>
      <c r="DR238" s="25">
        <v>0</v>
      </c>
      <c r="DS238" s="25">
        <v>0</v>
      </c>
      <c r="ED238" s="156">
        <v>44006</v>
      </c>
      <c r="EE238" s="25">
        <v>643.08999999999935</v>
      </c>
      <c r="EF238" s="25">
        <v>2881.4899999999957</v>
      </c>
      <c r="EG238" s="25">
        <v>134.28999999999979</v>
      </c>
      <c r="EH238" s="25">
        <v>297.1700000000003</v>
      </c>
    </row>
    <row r="239" spans="1:138" x14ac:dyDescent="0.25">
      <c r="A239" s="25" t="s">
        <v>67</v>
      </c>
      <c r="B239" s="25" t="s">
        <v>63</v>
      </c>
      <c r="C239" s="156">
        <v>44007</v>
      </c>
      <c r="D239" s="156">
        <v>44007</v>
      </c>
      <c r="E239" s="25" t="s">
        <v>126</v>
      </c>
      <c r="F239" s="25" t="s">
        <v>127</v>
      </c>
      <c r="G239" s="29">
        <v>19567.490000000013</v>
      </c>
      <c r="H239" s="29">
        <v>1524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6036</v>
      </c>
      <c r="O239" s="29">
        <v>131063</v>
      </c>
      <c r="P239" s="29">
        <v>0</v>
      </c>
      <c r="Q239" s="29">
        <v>131063</v>
      </c>
      <c r="R239" s="29">
        <v>131063</v>
      </c>
      <c r="S239" s="29">
        <v>0</v>
      </c>
      <c r="T239" s="29">
        <v>0</v>
      </c>
      <c r="U239" s="29">
        <v>927</v>
      </c>
      <c r="V239" s="29">
        <v>463</v>
      </c>
      <c r="W239" s="29">
        <v>1575</v>
      </c>
      <c r="X239" s="29">
        <v>287420</v>
      </c>
      <c r="Y239" s="29">
        <v>99825</v>
      </c>
      <c r="Z239" s="29">
        <v>330414</v>
      </c>
      <c r="AA239" s="29">
        <v>225884</v>
      </c>
      <c r="AB239" s="29">
        <v>6868</v>
      </c>
      <c r="AC239" s="29">
        <v>0.110751986</v>
      </c>
      <c r="AD239" s="29">
        <v>1.2699999999999999E-2</v>
      </c>
      <c r="AE239" s="29">
        <v>92.209563009999997</v>
      </c>
      <c r="AF239" s="29">
        <v>34339</v>
      </c>
      <c r="AG239" s="29">
        <v>54</v>
      </c>
      <c r="AH239" s="29">
        <v>65</v>
      </c>
      <c r="AI239" s="29">
        <v>8.2859999999999996</v>
      </c>
      <c r="AJ239" s="29">
        <v>58</v>
      </c>
      <c r="AK239" s="29">
        <v>0</v>
      </c>
      <c r="AL239" s="29">
        <v>0</v>
      </c>
      <c r="AM239" s="29">
        <v>485</v>
      </c>
      <c r="AN239" s="29">
        <v>111</v>
      </c>
      <c r="AO239" s="29">
        <v>50</v>
      </c>
      <c r="AP239" s="29">
        <v>45</v>
      </c>
      <c r="AQ239" s="29">
        <v>471</v>
      </c>
      <c r="AR239" s="29">
        <v>96</v>
      </c>
      <c r="AS239" s="29">
        <v>214</v>
      </c>
      <c r="AT239" s="29">
        <v>60482</v>
      </c>
      <c r="AU239" s="29">
        <v>57857</v>
      </c>
      <c r="AV239" s="29">
        <v>21609</v>
      </c>
      <c r="AW239" s="29">
        <v>17805</v>
      </c>
      <c r="AX239" s="29">
        <v>78925</v>
      </c>
      <c r="AY239" s="29">
        <v>0</v>
      </c>
      <c r="AZ239" s="29">
        <v>0</v>
      </c>
      <c r="BA239" s="29">
        <v>0</v>
      </c>
      <c r="BB239" s="29">
        <v>0</v>
      </c>
      <c r="BC239" s="29">
        <v>0</v>
      </c>
      <c r="BD239" s="29">
        <v>0</v>
      </c>
      <c r="BE239" s="29">
        <v>0</v>
      </c>
      <c r="BF239" s="29">
        <v>0</v>
      </c>
      <c r="BG239" s="29">
        <v>0</v>
      </c>
      <c r="BH239" s="29">
        <v>0</v>
      </c>
      <c r="BI239" s="29">
        <v>0</v>
      </c>
      <c r="BJ239" s="29">
        <v>0</v>
      </c>
      <c r="BK239" s="29">
        <v>0</v>
      </c>
      <c r="BL239" s="29">
        <v>0</v>
      </c>
      <c r="BM239" s="29">
        <v>0</v>
      </c>
      <c r="BN239" s="29">
        <v>13.72</v>
      </c>
      <c r="BO239" s="29">
        <v>6857.78</v>
      </c>
      <c r="BP239" s="29">
        <v>0</v>
      </c>
      <c r="BQ239" s="29">
        <v>6857.78</v>
      </c>
      <c r="BR239" s="29">
        <v>6857.78</v>
      </c>
      <c r="BS239" s="29">
        <v>0</v>
      </c>
      <c r="BT239" s="29">
        <v>0</v>
      </c>
      <c r="BU239" s="29">
        <v>75.760000000000005</v>
      </c>
      <c r="BV239" s="29">
        <v>23.67</v>
      </c>
      <c r="BW239" s="29">
        <v>1.5</v>
      </c>
      <c r="BX239" s="29">
        <v>328.8</v>
      </c>
      <c r="BY239" s="29">
        <v>1943.3299999999977</v>
      </c>
      <c r="BZ239" s="29">
        <v>1988.3699999999985</v>
      </c>
      <c r="CA239" s="157">
        <v>65.989999999999839</v>
      </c>
      <c r="CB239" s="157">
        <v>3865.7099999999982</v>
      </c>
      <c r="CC239" s="29">
        <v>0</v>
      </c>
      <c r="CD239" s="29">
        <v>3865.7099999999982</v>
      </c>
      <c r="CE239" s="29">
        <v>1982</v>
      </c>
      <c r="CF239" s="29">
        <v>0</v>
      </c>
      <c r="CG239" s="29">
        <v>116357</v>
      </c>
      <c r="CH239" s="29">
        <v>116357</v>
      </c>
      <c r="CI239" s="29">
        <v>422.90999999999985</v>
      </c>
      <c r="CJ239" s="25">
        <v>0</v>
      </c>
      <c r="CK239" s="25">
        <v>0</v>
      </c>
      <c r="CL239" s="29">
        <v>626.16999999999939</v>
      </c>
      <c r="CM239" s="25">
        <v>0</v>
      </c>
      <c r="CN239" s="29">
        <v>2882.6199999999976</v>
      </c>
      <c r="CO239" s="25">
        <v>0</v>
      </c>
      <c r="CP239" s="25">
        <v>295.2800000000002</v>
      </c>
      <c r="CQ239" s="25">
        <v>0</v>
      </c>
      <c r="CR239" s="25">
        <v>0</v>
      </c>
      <c r="CS239" s="25">
        <v>17805</v>
      </c>
      <c r="CT239" s="25">
        <v>0</v>
      </c>
      <c r="CU239" s="25">
        <v>78925</v>
      </c>
      <c r="CV239" s="25">
        <v>0</v>
      </c>
      <c r="CW239" s="25">
        <v>18558</v>
      </c>
      <c r="CX239" s="33">
        <v>0</v>
      </c>
      <c r="CY239" s="33">
        <v>0</v>
      </c>
      <c r="CZ239" s="33">
        <v>0</v>
      </c>
      <c r="DA239" s="33">
        <v>0</v>
      </c>
      <c r="DB239" s="161">
        <v>17805</v>
      </c>
      <c r="DC239" s="33">
        <v>78925</v>
      </c>
      <c r="DD239" s="33">
        <v>3051</v>
      </c>
      <c r="DE239" s="33">
        <v>18558</v>
      </c>
      <c r="DF239" s="154">
        <v>0</v>
      </c>
      <c r="DG239" s="154">
        <v>0</v>
      </c>
      <c r="DH239" s="154">
        <v>0</v>
      </c>
      <c r="DI239" s="154">
        <v>0</v>
      </c>
      <c r="DJ239" s="154">
        <v>626.16999999999939</v>
      </c>
      <c r="DK239" s="154">
        <v>2882.6199999999976</v>
      </c>
      <c r="DL239" s="154">
        <v>127.62999999999967</v>
      </c>
      <c r="DM239" s="154">
        <v>295.2800000000002</v>
      </c>
      <c r="DN239" s="25">
        <v>0</v>
      </c>
      <c r="DO239" s="25">
        <v>662991</v>
      </c>
      <c r="DP239" s="25">
        <v>753.79999999999905</v>
      </c>
      <c r="DQ239" s="25">
        <v>20856</v>
      </c>
      <c r="DR239" s="25">
        <v>0</v>
      </c>
      <c r="DS239" s="25">
        <v>0</v>
      </c>
      <c r="ED239" s="156">
        <v>44007</v>
      </c>
      <c r="EE239" s="25">
        <v>626.16999999999939</v>
      </c>
      <c r="EF239" s="25">
        <v>2882.6199999999976</v>
      </c>
      <c r="EG239" s="25">
        <v>127.62999999999967</v>
      </c>
      <c r="EH239" s="25">
        <v>295.2800000000002</v>
      </c>
    </row>
    <row r="240" spans="1:138" x14ac:dyDescent="0.25">
      <c r="A240" s="25" t="s">
        <v>67</v>
      </c>
      <c r="B240" s="25" t="s">
        <v>63</v>
      </c>
      <c r="C240" s="156">
        <v>44008</v>
      </c>
      <c r="D240" s="156">
        <v>44008</v>
      </c>
      <c r="E240" s="25" t="s">
        <v>126</v>
      </c>
      <c r="F240" s="25" t="s">
        <v>127</v>
      </c>
      <c r="G240" s="29">
        <v>24751.590000000015</v>
      </c>
      <c r="H240" s="29">
        <v>1424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4160</v>
      </c>
      <c r="O240" s="29">
        <v>141247</v>
      </c>
      <c r="P240" s="29">
        <v>0</v>
      </c>
      <c r="Q240" s="29">
        <v>141247</v>
      </c>
      <c r="R240" s="29">
        <v>141247</v>
      </c>
      <c r="S240" s="29">
        <v>0</v>
      </c>
      <c r="T240" s="29">
        <v>0</v>
      </c>
      <c r="U240" s="29">
        <v>993</v>
      </c>
      <c r="V240" s="29">
        <v>439</v>
      </c>
      <c r="W240" s="29">
        <v>717</v>
      </c>
      <c r="X240" s="29">
        <v>160219</v>
      </c>
      <c r="Y240" s="29">
        <v>92032</v>
      </c>
      <c r="Z240" s="29">
        <v>288687</v>
      </c>
      <c r="AA240" s="29">
        <v>155946</v>
      </c>
      <c r="AB240" s="29">
        <v>17402</v>
      </c>
      <c r="AC240" s="29">
        <v>0.110751986</v>
      </c>
      <c r="AD240" s="29">
        <v>1.2699999999999999E-2</v>
      </c>
      <c r="AE240" s="29">
        <v>92.209563009999997</v>
      </c>
      <c r="AF240" s="29">
        <v>40949</v>
      </c>
      <c r="AG240" s="29">
        <v>54</v>
      </c>
      <c r="AH240" s="29">
        <v>65</v>
      </c>
      <c r="AI240" s="29">
        <v>8.5709999999999997</v>
      </c>
      <c r="AJ240" s="29">
        <v>57.570999999999998</v>
      </c>
      <c r="AK240" s="29">
        <v>0</v>
      </c>
      <c r="AL240" s="29">
        <v>0</v>
      </c>
      <c r="AM240" s="29">
        <v>523</v>
      </c>
      <c r="AN240" s="29">
        <v>119</v>
      </c>
      <c r="AO240" s="29">
        <v>0</v>
      </c>
      <c r="AP240" s="29">
        <v>43</v>
      </c>
      <c r="AQ240" s="29">
        <v>473</v>
      </c>
      <c r="AR240" s="29">
        <v>97</v>
      </c>
      <c r="AS240" s="29">
        <v>249</v>
      </c>
      <c r="AT240" s="29">
        <v>56683</v>
      </c>
      <c r="AU240" s="29">
        <v>53207</v>
      </c>
      <c r="AV240" s="29">
        <v>20486</v>
      </c>
      <c r="AW240" s="29">
        <v>17300</v>
      </c>
      <c r="AX240" s="29">
        <v>72104</v>
      </c>
      <c r="AY240" s="29">
        <v>0</v>
      </c>
      <c r="AZ240" s="29">
        <v>1</v>
      </c>
      <c r="BA240" s="29">
        <v>0</v>
      </c>
      <c r="BB240" s="29">
        <v>0</v>
      </c>
      <c r="BC240" s="29">
        <v>0</v>
      </c>
      <c r="BD240" s="29">
        <v>0</v>
      </c>
      <c r="BE240" s="29">
        <v>0</v>
      </c>
      <c r="BF240" s="29">
        <v>0</v>
      </c>
      <c r="BG240" s="29">
        <v>0</v>
      </c>
      <c r="BH240" s="29">
        <v>0</v>
      </c>
      <c r="BI240" s="29">
        <v>0</v>
      </c>
      <c r="BJ240" s="29">
        <v>0</v>
      </c>
      <c r="BK240" s="29">
        <v>0</v>
      </c>
      <c r="BL240" s="29">
        <v>0</v>
      </c>
      <c r="BM240" s="29">
        <v>0</v>
      </c>
      <c r="BN240" s="29">
        <v>15.7</v>
      </c>
      <c r="BO240" s="29">
        <v>7198.45</v>
      </c>
      <c r="BP240" s="29">
        <v>0</v>
      </c>
      <c r="BQ240" s="29">
        <v>7198.45</v>
      </c>
      <c r="BR240" s="29">
        <v>7198.45</v>
      </c>
      <c r="BS240" s="29">
        <v>0</v>
      </c>
      <c r="BT240" s="29">
        <v>0</v>
      </c>
      <c r="BU240" s="29">
        <v>108.68</v>
      </c>
      <c r="BV240" s="29">
        <v>21.02</v>
      </c>
      <c r="BW240" s="29">
        <v>1.5</v>
      </c>
      <c r="BX240" s="29">
        <v>271.60000000000002</v>
      </c>
      <c r="BY240" s="29">
        <v>2006.4999999999984</v>
      </c>
      <c r="BZ240" s="29">
        <v>1964.9099999999985</v>
      </c>
      <c r="CA240" s="157">
        <v>66.389999999999844</v>
      </c>
      <c r="CB240" s="157">
        <v>3905.0199999999959</v>
      </c>
      <c r="CC240" s="29">
        <v>0</v>
      </c>
      <c r="CD240" s="29">
        <v>3905.0199999999959</v>
      </c>
      <c r="CE240" s="29">
        <v>2169</v>
      </c>
      <c r="CF240" s="29">
        <v>0</v>
      </c>
      <c r="CG240" s="29">
        <v>107721</v>
      </c>
      <c r="CH240" s="29">
        <v>107721</v>
      </c>
      <c r="CI240" s="29">
        <v>440.80999999999983</v>
      </c>
      <c r="CJ240" s="25">
        <v>0</v>
      </c>
      <c r="CK240" s="25">
        <v>0</v>
      </c>
      <c r="CL240" s="29">
        <v>639.35999999999922</v>
      </c>
      <c r="CM240" s="25">
        <v>0</v>
      </c>
      <c r="CN240" s="29">
        <v>2891.2399999999971</v>
      </c>
      <c r="CO240" s="25">
        <v>0</v>
      </c>
      <c r="CP240" s="25">
        <v>295.11000000000013</v>
      </c>
      <c r="CQ240" s="25">
        <v>0</v>
      </c>
      <c r="CR240" s="25">
        <v>0</v>
      </c>
      <c r="CS240" s="25">
        <v>17300</v>
      </c>
      <c r="CT240" s="25">
        <v>0</v>
      </c>
      <c r="CU240" s="25">
        <v>72104</v>
      </c>
      <c r="CV240" s="25">
        <v>0</v>
      </c>
      <c r="CW240" s="25">
        <v>17380</v>
      </c>
      <c r="CX240" s="33">
        <v>0</v>
      </c>
      <c r="CY240" s="33">
        <v>0</v>
      </c>
      <c r="CZ240" s="33">
        <v>0</v>
      </c>
      <c r="DA240" s="33">
        <v>0</v>
      </c>
      <c r="DB240" s="161">
        <v>17300</v>
      </c>
      <c r="DC240" s="33">
        <v>72104</v>
      </c>
      <c r="DD240" s="33">
        <v>3106</v>
      </c>
      <c r="DE240" s="33">
        <v>17380</v>
      </c>
      <c r="DF240" s="154">
        <v>0</v>
      </c>
      <c r="DG240" s="154">
        <v>0</v>
      </c>
      <c r="DH240" s="154">
        <v>0</v>
      </c>
      <c r="DI240" s="154">
        <v>0</v>
      </c>
      <c r="DJ240" s="154">
        <v>639.35999999999922</v>
      </c>
      <c r="DK240" s="154">
        <v>2891.2399999999971</v>
      </c>
      <c r="DL240" s="154">
        <v>145.69999999999968</v>
      </c>
      <c r="DM240" s="154">
        <v>295.11000000000013</v>
      </c>
      <c r="DN240" s="25">
        <v>0</v>
      </c>
      <c r="DO240" s="25">
        <v>554067</v>
      </c>
      <c r="DP240" s="25">
        <v>785.05999999999892</v>
      </c>
      <c r="DQ240" s="25">
        <v>20406</v>
      </c>
      <c r="DR240" s="25">
        <v>0</v>
      </c>
      <c r="DS240" s="25">
        <v>0</v>
      </c>
      <c r="ED240" s="156">
        <v>44008</v>
      </c>
      <c r="EE240" s="25">
        <v>639.35999999999922</v>
      </c>
      <c r="EF240" s="25">
        <v>2891.2399999999971</v>
      </c>
      <c r="EG240" s="25">
        <v>145.69999999999968</v>
      </c>
      <c r="EH240" s="25">
        <v>295.11000000000013</v>
      </c>
    </row>
    <row r="241" spans="1:138" x14ac:dyDescent="0.25">
      <c r="A241" s="25" t="s">
        <v>67</v>
      </c>
      <c r="B241" s="25" t="s">
        <v>63</v>
      </c>
      <c r="C241" s="156">
        <v>44009</v>
      </c>
      <c r="D241" s="156">
        <v>44009</v>
      </c>
      <c r="E241" s="25" t="s">
        <v>126</v>
      </c>
      <c r="F241" s="25" t="s">
        <v>127</v>
      </c>
      <c r="G241" s="29">
        <v>19246.57</v>
      </c>
      <c r="H241" s="29">
        <v>1433</v>
      </c>
      <c r="I241" s="29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5359</v>
      </c>
      <c r="O241" s="29">
        <v>162613</v>
      </c>
      <c r="P241" s="29">
        <v>0</v>
      </c>
      <c r="Q241" s="29">
        <v>162613</v>
      </c>
      <c r="R241" s="29">
        <v>162613</v>
      </c>
      <c r="S241" s="29">
        <v>0</v>
      </c>
      <c r="T241" s="29">
        <v>0</v>
      </c>
      <c r="U241" s="29">
        <v>1054</v>
      </c>
      <c r="V241" s="29">
        <v>2153</v>
      </c>
      <c r="W241" s="29">
        <v>402</v>
      </c>
      <c r="X241" s="29">
        <v>116581</v>
      </c>
      <c r="Y241" s="29">
        <v>61398</v>
      </c>
      <c r="Z241" s="29">
        <v>219788</v>
      </c>
      <c r="AA241" s="29">
        <v>120827</v>
      </c>
      <c r="AB241" s="29">
        <v>49630</v>
      </c>
      <c r="AC241" s="29">
        <v>0.110751986</v>
      </c>
      <c r="AD241" s="29">
        <v>1.2699999999999999E-2</v>
      </c>
      <c r="AE241" s="29">
        <v>92.209563009999997</v>
      </c>
      <c r="AF241" s="29">
        <v>45527</v>
      </c>
      <c r="AG241" s="29">
        <v>54</v>
      </c>
      <c r="AH241" s="29">
        <v>65</v>
      </c>
      <c r="AI241" s="29">
        <v>8.7140000000000004</v>
      </c>
      <c r="AJ241" s="29">
        <v>56.570999999999998</v>
      </c>
      <c r="AK241" s="29">
        <v>0</v>
      </c>
      <c r="AL241" s="29">
        <v>0</v>
      </c>
      <c r="AM241" s="29">
        <v>601</v>
      </c>
      <c r="AN241" s="29">
        <v>135</v>
      </c>
      <c r="AO241" s="29">
        <v>49</v>
      </c>
      <c r="AP241" s="29">
        <v>49</v>
      </c>
      <c r="AQ241" s="29">
        <v>782</v>
      </c>
      <c r="AR241" s="29">
        <v>153</v>
      </c>
      <c r="AS241" s="29">
        <v>311</v>
      </c>
      <c r="AT241" s="29">
        <v>68135</v>
      </c>
      <c r="AU241" s="29">
        <v>66071</v>
      </c>
      <c r="AV241" s="29">
        <v>20228</v>
      </c>
      <c r="AW241" s="29">
        <v>22458</v>
      </c>
      <c r="AX241" s="29">
        <v>91520</v>
      </c>
      <c r="AY241" s="29">
        <v>0</v>
      </c>
      <c r="AZ241" s="29">
        <v>0</v>
      </c>
      <c r="BA241" s="29">
        <v>0</v>
      </c>
      <c r="BB241" s="29">
        <v>0</v>
      </c>
      <c r="BC241" s="29">
        <v>0</v>
      </c>
      <c r="BD241" s="29">
        <v>0</v>
      </c>
      <c r="BE241" s="29">
        <v>0</v>
      </c>
      <c r="BF241" s="29">
        <v>0</v>
      </c>
      <c r="BG241" s="29">
        <v>0</v>
      </c>
      <c r="BH241" s="29">
        <v>0</v>
      </c>
      <c r="BI241" s="29">
        <v>0</v>
      </c>
      <c r="BJ241" s="29">
        <v>0</v>
      </c>
      <c r="BK241" s="29">
        <v>0</v>
      </c>
      <c r="BL241" s="29">
        <v>0</v>
      </c>
      <c r="BM241" s="29">
        <v>0</v>
      </c>
      <c r="BN241" s="29">
        <v>20.68</v>
      </c>
      <c r="BO241" s="29">
        <v>5649.29</v>
      </c>
      <c r="BP241" s="29">
        <v>0</v>
      </c>
      <c r="BQ241" s="29">
        <v>5649.29</v>
      </c>
      <c r="BR241" s="29">
        <v>5649.29</v>
      </c>
      <c r="BS241" s="29">
        <v>0</v>
      </c>
      <c r="BT241" s="29">
        <v>0</v>
      </c>
      <c r="BU241" s="29">
        <v>151.13999999999999</v>
      </c>
      <c r="BV241" s="29">
        <v>52.48</v>
      </c>
      <c r="BW241" s="29">
        <v>1.5</v>
      </c>
      <c r="BX241" s="29">
        <v>302.40000000000003</v>
      </c>
      <c r="BY241" s="29">
        <v>2440.1299999999978</v>
      </c>
      <c r="BZ241" s="29">
        <v>2424.5599999999981</v>
      </c>
      <c r="CA241" s="157">
        <v>89.269999999999712</v>
      </c>
      <c r="CB241" s="157">
        <v>4775.4199999999928</v>
      </c>
      <c r="CC241" s="29">
        <v>0</v>
      </c>
      <c r="CD241" s="29">
        <v>4775.4199999999928</v>
      </c>
      <c r="CE241" s="29">
        <v>2684</v>
      </c>
      <c r="CF241" s="29">
        <v>0</v>
      </c>
      <c r="CG241" s="29">
        <v>131522</v>
      </c>
      <c r="CH241" s="29">
        <v>131522</v>
      </c>
      <c r="CI241" s="29">
        <v>455.16999999999933</v>
      </c>
      <c r="CJ241" s="25">
        <v>0</v>
      </c>
      <c r="CK241" s="25">
        <v>0</v>
      </c>
      <c r="CL241" s="29">
        <v>864.91999999999916</v>
      </c>
      <c r="CM241" s="25">
        <v>0</v>
      </c>
      <c r="CN241" s="29">
        <v>3544.5999999999949</v>
      </c>
      <c r="CO241" s="25">
        <v>0</v>
      </c>
      <c r="CP241" s="25">
        <v>324.3399999999998</v>
      </c>
      <c r="CQ241" s="25">
        <v>0</v>
      </c>
      <c r="CR241" s="25">
        <v>0</v>
      </c>
      <c r="CS241" s="25">
        <v>22458</v>
      </c>
      <c r="CT241" s="25">
        <v>0</v>
      </c>
      <c r="CU241" s="25">
        <v>91520</v>
      </c>
      <c r="CV241" s="25">
        <v>0</v>
      </c>
      <c r="CW241" s="25">
        <v>17114</v>
      </c>
      <c r="CX241" s="33">
        <v>0</v>
      </c>
      <c r="CY241" s="33">
        <v>0</v>
      </c>
      <c r="CZ241" s="33">
        <v>0</v>
      </c>
      <c r="DA241" s="33">
        <v>0</v>
      </c>
      <c r="DB241" s="161">
        <v>22458</v>
      </c>
      <c r="DC241" s="33">
        <v>91520</v>
      </c>
      <c r="DD241" s="33">
        <v>3114</v>
      </c>
      <c r="DE241" s="33">
        <v>17114</v>
      </c>
      <c r="DF241" s="154">
        <v>0</v>
      </c>
      <c r="DG241" s="154">
        <v>0</v>
      </c>
      <c r="DH241" s="154">
        <v>0</v>
      </c>
      <c r="DI241" s="154">
        <v>0</v>
      </c>
      <c r="DJ241" s="154">
        <v>864.91999999999916</v>
      </c>
      <c r="DK241" s="154">
        <v>3544.5999999999949</v>
      </c>
      <c r="DL241" s="154">
        <v>130.82999999999967</v>
      </c>
      <c r="DM241" s="154">
        <v>324.3399999999998</v>
      </c>
      <c r="DN241" s="25">
        <v>0</v>
      </c>
      <c r="DO241" s="25">
        <v>451643</v>
      </c>
      <c r="DP241" s="25">
        <v>995.74999999999886</v>
      </c>
      <c r="DQ241" s="25">
        <v>25572</v>
      </c>
      <c r="DR241" s="25">
        <v>0</v>
      </c>
      <c r="DS241" s="25">
        <v>0</v>
      </c>
      <c r="ED241" s="156">
        <v>44009</v>
      </c>
      <c r="EE241" s="25">
        <v>864.91999999999916</v>
      </c>
      <c r="EF241" s="25">
        <v>3544.5999999999949</v>
      </c>
      <c r="EG241" s="25">
        <v>130.82999999999967</v>
      </c>
      <c r="EH241" s="25">
        <v>324.3399999999998</v>
      </c>
    </row>
    <row r="242" spans="1:138" x14ac:dyDescent="0.25">
      <c r="A242" s="25" t="s">
        <v>67</v>
      </c>
      <c r="B242" s="25" t="s">
        <v>63</v>
      </c>
      <c r="C242" s="156">
        <v>44010</v>
      </c>
      <c r="D242" s="156">
        <v>44010</v>
      </c>
      <c r="E242" s="25" t="s">
        <v>126</v>
      </c>
      <c r="F242" s="25" t="s">
        <v>127</v>
      </c>
      <c r="G242" s="29">
        <v>17092.169999999991</v>
      </c>
      <c r="H242" s="29">
        <v>1654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6348</v>
      </c>
      <c r="O242" s="29">
        <v>109875</v>
      </c>
      <c r="P242" s="29">
        <v>0</v>
      </c>
      <c r="Q242" s="29">
        <v>109875</v>
      </c>
      <c r="R242" s="29">
        <v>109875</v>
      </c>
      <c r="S242" s="29">
        <v>0</v>
      </c>
      <c r="T242" s="29">
        <v>0</v>
      </c>
      <c r="U242" s="29">
        <v>1107</v>
      </c>
      <c r="V242" s="29">
        <v>2812</v>
      </c>
      <c r="W242" s="29">
        <v>461</v>
      </c>
      <c r="X242" s="29">
        <v>188423</v>
      </c>
      <c r="Y242" s="29">
        <v>78114</v>
      </c>
      <c r="Z242" s="29">
        <v>255724</v>
      </c>
      <c r="AA242" s="29">
        <v>135399</v>
      </c>
      <c r="AB242" s="29">
        <v>76305</v>
      </c>
      <c r="AC242" s="29">
        <v>0.110751986</v>
      </c>
      <c r="AD242" s="29">
        <v>1.2699999999999999E-2</v>
      </c>
      <c r="AE242" s="29">
        <v>92.209563009999997</v>
      </c>
      <c r="AF242" s="29">
        <v>42486</v>
      </c>
      <c r="AG242" s="29">
        <v>63</v>
      </c>
      <c r="AH242" s="29">
        <v>0</v>
      </c>
      <c r="AI242" s="29">
        <v>8.8569999999999993</v>
      </c>
      <c r="AJ242" s="29">
        <v>56</v>
      </c>
      <c r="AK242" s="29">
        <v>1</v>
      </c>
      <c r="AL242" s="29">
        <v>0</v>
      </c>
      <c r="AM242" s="29">
        <v>535</v>
      </c>
      <c r="AN242" s="29">
        <v>117</v>
      </c>
      <c r="AO242" s="29">
        <v>50</v>
      </c>
      <c r="AP242" s="29">
        <v>49</v>
      </c>
      <c r="AQ242" s="29">
        <v>465</v>
      </c>
      <c r="AR242" s="29">
        <v>93</v>
      </c>
      <c r="AS242" s="29">
        <v>203</v>
      </c>
      <c r="AT242" s="29">
        <v>60956</v>
      </c>
      <c r="AU242" s="29">
        <v>56219</v>
      </c>
      <c r="AV242" s="29">
        <v>18658</v>
      </c>
      <c r="AW242" s="29">
        <v>22192</v>
      </c>
      <c r="AX242" s="29">
        <v>76325</v>
      </c>
      <c r="AY242" s="29">
        <v>0</v>
      </c>
      <c r="AZ242" s="29">
        <v>0</v>
      </c>
      <c r="BA242" s="29">
        <v>0</v>
      </c>
      <c r="BB242" s="29">
        <v>0</v>
      </c>
      <c r="BC242" s="29">
        <v>0</v>
      </c>
      <c r="BD242" s="29">
        <v>0</v>
      </c>
      <c r="BE242" s="29">
        <v>0</v>
      </c>
      <c r="BF242" s="29">
        <v>0</v>
      </c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>
        <v>0</v>
      </c>
      <c r="BN242" s="29">
        <v>24.01</v>
      </c>
      <c r="BO242" s="29">
        <v>4430.9799999999996</v>
      </c>
      <c r="BP242" s="29">
        <v>0</v>
      </c>
      <c r="BQ242" s="29">
        <v>4430.9799999999996</v>
      </c>
      <c r="BR242" s="29">
        <v>4430.9799999999996</v>
      </c>
      <c r="BS242" s="29">
        <v>0</v>
      </c>
      <c r="BT242" s="29">
        <v>0</v>
      </c>
      <c r="BU242" s="29">
        <v>93.91</v>
      </c>
      <c r="BV242" s="29">
        <v>50.2</v>
      </c>
      <c r="BW242" s="29">
        <v>4.5</v>
      </c>
      <c r="BX242" s="29">
        <v>258.5</v>
      </c>
      <c r="BY242" s="29">
        <v>2353.9699999999971</v>
      </c>
      <c r="BZ242" s="29">
        <v>2505.7199999999962</v>
      </c>
      <c r="CA242" s="157">
        <v>68.099999999999724</v>
      </c>
      <c r="CB242" s="157">
        <v>4791.5899999999956</v>
      </c>
      <c r="CC242" s="29">
        <v>0</v>
      </c>
      <c r="CD242" s="29">
        <v>4791.5899999999956</v>
      </c>
      <c r="CE242" s="29">
        <v>2418</v>
      </c>
      <c r="CF242" s="29">
        <v>0</v>
      </c>
      <c r="CG242" s="29">
        <v>114757</v>
      </c>
      <c r="CH242" s="29">
        <v>114757</v>
      </c>
      <c r="CI242" s="29">
        <v>427.11999999999983</v>
      </c>
      <c r="CJ242" s="25">
        <v>0</v>
      </c>
      <c r="CK242" s="25">
        <v>0</v>
      </c>
      <c r="CL242" s="29">
        <v>931.31999999999857</v>
      </c>
      <c r="CM242" s="25">
        <v>0</v>
      </c>
      <c r="CN242" s="29">
        <v>3501.2499999999945</v>
      </c>
      <c r="CO242" s="25">
        <v>0</v>
      </c>
      <c r="CP242" s="25">
        <v>300.44000000000017</v>
      </c>
      <c r="CQ242" s="25">
        <v>0</v>
      </c>
      <c r="CR242" s="25">
        <v>0</v>
      </c>
      <c r="CS242" s="25">
        <v>22192</v>
      </c>
      <c r="CT242" s="25">
        <v>0</v>
      </c>
      <c r="CU242" s="25">
        <v>76325</v>
      </c>
      <c r="CV242" s="25">
        <v>0</v>
      </c>
      <c r="CW242" s="25">
        <v>15534</v>
      </c>
      <c r="CX242" s="33">
        <v>0</v>
      </c>
      <c r="CY242" s="33">
        <v>0</v>
      </c>
      <c r="CZ242" s="33">
        <v>0</v>
      </c>
      <c r="DA242" s="33">
        <v>0</v>
      </c>
      <c r="DB242" s="161">
        <v>22192</v>
      </c>
      <c r="DC242" s="33">
        <v>76325</v>
      </c>
      <c r="DD242" s="33">
        <v>3124</v>
      </c>
      <c r="DE242" s="33">
        <v>15534</v>
      </c>
      <c r="DF242" s="154">
        <v>0</v>
      </c>
      <c r="DG242" s="154">
        <v>0</v>
      </c>
      <c r="DH242" s="154">
        <v>0</v>
      </c>
      <c r="DI242" s="154">
        <v>0</v>
      </c>
      <c r="DJ242" s="154">
        <v>931.31999999999857</v>
      </c>
      <c r="DK242" s="154">
        <v>3501.2499999999945</v>
      </c>
      <c r="DL242" s="154">
        <v>126.67999999999972</v>
      </c>
      <c r="DM242" s="154">
        <v>300.44000000000017</v>
      </c>
      <c r="DN242" s="25">
        <v>0</v>
      </c>
      <c r="DO242" s="25">
        <v>545542</v>
      </c>
      <c r="DP242" s="25">
        <v>1057.9999999999982</v>
      </c>
      <c r="DQ242" s="25">
        <v>25316</v>
      </c>
      <c r="DR242" s="25">
        <v>0</v>
      </c>
      <c r="DS242" s="25">
        <v>0</v>
      </c>
      <c r="ED242" s="156">
        <v>44010</v>
      </c>
      <c r="EE242" s="25">
        <v>931.31999999999857</v>
      </c>
      <c r="EF242" s="25">
        <v>3501.2499999999945</v>
      </c>
      <c r="EG242" s="25">
        <v>126.67999999999972</v>
      </c>
      <c r="EH242" s="25">
        <v>300.44000000000017</v>
      </c>
    </row>
    <row r="243" spans="1:138" x14ac:dyDescent="0.25">
      <c r="A243" s="25" t="s">
        <v>67</v>
      </c>
      <c r="B243" s="25" t="s">
        <v>63</v>
      </c>
      <c r="C243" s="156">
        <v>44011</v>
      </c>
      <c r="D243" s="156">
        <v>44011</v>
      </c>
      <c r="E243" s="25" t="s">
        <v>126</v>
      </c>
      <c r="F243" s="25" t="s">
        <v>127</v>
      </c>
      <c r="G243" s="29">
        <v>15091.969999999981</v>
      </c>
      <c r="H243" s="29">
        <v>1525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8264</v>
      </c>
      <c r="O243" s="29">
        <v>183502</v>
      </c>
      <c r="P243" s="29">
        <v>0</v>
      </c>
      <c r="Q243" s="29">
        <v>183502</v>
      </c>
      <c r="R243" s="29">
        <v>183502</v>
      </c>
      <c r="S243" s="29">
        <v>0</v>
      </c>
      <c r="T243" s="29">
        <v>0</v>
      </c>
      <c r="U243" s="29">
        <v>1588</v>
      </c>
      <c r="V243" s="29">
        <v>2886</v>
      </c>
      <c r="W243" s="29">
        <v>2750</v>
      </c>
      <c r="X243" s="29">
        <v>122911</v>
      </c>
      <c r="Y243" s="29">
        <v>62534</v>
      </c>
      <c r="Z243" s="29">
        <v>178162</v>
      </c>
      <c r="AA243" s="29">
        <v>177436</v>
      </c>
      <c r="AB243" s="29">
        <v>7729</v>
      </c>
      <c r="AC243" s="29">
        <v>0.110751986</v>
      </c>
      <c r="AD243" s="29">
        <v>1.2699999999999999E-2</v>
      </c>
      <c r="AE243" s="29">
        <v>92.209563009999997</v>
      </c>
      <c r="AF243" s="29">
        <v>38673</v>
      </c>
      <c r="AG243" s="29">
        <v>63</v>
      </c>
      <c r="AH243" s="29">
        <v>0</v>
      </c>
      <c r="AI243" s="29">
        <v>8.7140000000000004</v>
      </c>
      <c r="AJ243" s="29">
        <v>56.429000000000002</v>
      </c>
      <c r="AK243" s="29">
        <v>0</v>
      </c>
      <c r="AL243" s="29">
        <v>0</v>
      </c>
      <c r="AM243" s="29">
        <v>415</v>
      </c>
      <c r="AN243" s="29">
        <v>87</v>
      </c>
      <c r="AO243" s="29">
        <v>50</v>
      </c>
      <c r="AP243" s="29">
        <v>49</v>
      </c>
      <c r="AQ243" s="29">
        <v>481</v>
      </c>
      <c r="AR243" s="29">
        <v>94</v>
      </c>
      <c r="AS243" s="29">
        <v>220</v>
      </c>
      <c r="AT243" s="29">
        <v>69455</v>
      </c>
      <c r="AU243" s="29">
        <v>61371</v>
      </c>
      <c r="AV243" s="29">
        <v>15476</v>
      </c>
      <c r="AW243" s="29">
        <v>25044</v>
      </c>
      <c r="AX243" s="29">
        <v>90306</v>
      </c>
      <c r="AY243" s="29">
        <v>0</v>
      </c>
      <c r="AZ243" s="29">
        <v>0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0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>
        <v>0</v>
      </c>
      <c r="BN243" s="29">
        <v>41.45</v>
      </c>
      <c r="BO243" s="29">
        <v>7355.23</v>
      </c>
      <c r="BP243" s="29">
        <v>0</v>
      </c>
      <c r="BQ243" s="29">
        <v>7355.23</v>
      </c>
      <c r="BR243" s="29">
        <v>7355.23</v>
      </c>
      <c r="BS243" s="29">
        <v>0</v>
      </c>
      <c r="BT243" s="29">
        <v>0</v>
      </c>
      <c r="BU243" s="29">
        <v>131.30000000000001</v>
      </c>
      <c r="BV243" s="29">
        <v>39.72</v>
      </c>
      <c r="BW243" s="29">
        <v>1.5</v>
      </c>
      <c r="BX243" s="29">
        <v>419.3</v>
      </c>
      <c r="BY243" s="29">
        <v>2497.3699999999976</v>
      </c>
      <c r="BZ243" s="29">
        <v>2526.2699999999973</v>
      </c>
      <c r="CA243" s="157">
        <v>73.789999999999822</v>
      </c>
      <c r="CB243" s="157">
        <v>4949.849999999994</v>
      </c>
      <c r="CC243" s="29">
        <v>0</v>
      </c>
      <c r="CD243" s="29">
        <v>4949.849999999994</v>
      </c>
      <c r="CE243" s="29">
        <v>2591</v>
      </c>
      <c r="CF243" s="29">
        <v>0</v>
      </c>
      <c r="CG243" s="29">
        <v>128235</v>
      </c>
      <c r="CH243" s="29">
        <v>128235</v>
      </c>
      <c r="CI243" s="29">
        <v>417.90999999999912</v>
      </c>
      <c r="CJ243" s="25">
        <v>0</v>
      </c>
      <c r="CK243" s="25">
        <v>0</v>
      </c>
      <c r="CL243" s="29">
        <v>928.18</v>
      </c>
      <c r="CM243" s="25">
        <v>0</v>
      </c>
      <c r="CN243" s="29">
        <v>3677.5499999999938</v>
      </c>
      <c r="CO243" s="25">
        <v>0</v>
      </c>
      <c r="CP243" s="25">
        <v>286.93999999999966</v>
      </c>
      <c r="CQ243" s="25">
        <v>0</v>
      </c>
      <c r="CR243" s="25">
        <v>0</v>
      </c>
      <c r="CS243" s="25">
        <v>25044</v>
      </c>
      <c r="CT243" s="25">
        <v>0</v>
      </c>
      <c r="CU243" s="25">
        <v>90306</v>
      </c>
      <c r="CV243" s="25">
        <v>0</v>
      </c>
      <c r="CW243" s="25">
        <v>12071</v>
      </c>
      <c r="CX243" s="33">
        <v>0</v>
      </c>
      <c r="CY243" s="33">
        <v>0</v>
      </c>
      <c r="CZ243" s="33">
        <v>0</v>
      </c>
      <c r="DA243" s="33">
        <v>0</v>
      </c>
      <c r="DB243" s="161">
        <v>25044</v>
      </c>
      <c r="DC243" s="33">
        <v>90306</v>
      </c>
      <c r="DD243" s="33">
        <v>3405</v>
      </c>
      <c r="DE243" s="33">
        <v>12071</v>
      </c>
      <c r="DF243" s="154">
        <v>0</v>
      </c>
      <c r="DG243" s="154">
        <v>0</v>
      </c>
      <c r="DH243" s="154">
        <v>0</v>
      </c>
      <c r="DI243" s="154">
        <v>0</v>
      </c>
      <c r="DJ243" s="154">
        <v>928.18</v>
      </c>
      <c r="DK243" s="154">
        <v>3677.5499999999938</v>
      </c>
      <c r="DL243" s="154">
        <v>130.96999999999954</v>
      </c>
      <c r="DM243" s="154">
        <v>286.93999999999966</v>
      </c>
      <c r="DN243" s="25">
        <v>0</v>
      </c>
      <c r="DO243" s="25">
        <v>425861</v>
      </c>
      <c r="DP243" s="25">
        <v>1059.1499999999994</v>
      </c>
      <c r="DQ243" s="25">
        <v>28449</v>
      </c>
      <c r="DR243" s="25">
        <v>0</v>
      </c>
      <c r="DS243" s="25">
        <v>0</v>
      </c>
      <c r="ED243" s="156">
        <v>44011</v>
      </c>
      <c r="EE243" s="25">
        <v>928.18</v>
      </c>
      <c r="EF243" s="25">
        <v>3677.5499999999938</v>
      </c>
      <c r="EG243" s="25">
        <v>130.96999999999954</v>
      </c>
      <c r="EH243" s="25">
        <v>286.93999999999966</v>
      </c>
    </row>
    <row r="244" spans="1:138" x14ac:dyDescent="0.25">
      <c r="A244" s="25" t="s">
        <v>67</v>
      </c>
      <c r="B244" s="25" t="s">
        <v>63</v>
      </c>
      <c r="C244" s="156">
        <v>44012</v>
      </c>
      <c r="D244" s="156">
        <v>44012</v>
      </c>
      <c r="E244" s="25" t="s">
        <v>126</v>
      </c>
      <c r="F244" s="25" t="s">
        <v>127</v>
      </c>
      <c r="G244" s="29">
        <v>20334.770000000022</v>
      </c>
      <c r="H244" s="29">
        <v>1505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5979</v>
      </c>
      <c r="O244" s="29">
        <v>194716</v>
      </c>
      <c r="P244" s="29">
        <v>0</v>
      </c>
      <c r="Q244" s="29">
        <v>194716</v>
      </c>
      <c r="R244" s="29">
        <v>194716</v>
      </c>
      <c r="S244" s="29">
        <v>0</v>
      </c>
      <c r="T244" s="29">
        <v>0</v>
      </c>
      <c r="U244" s="29">
        <v>1272</v>
      </c>
      <c r="V244" s="29">
        <v>385</v>
      </c>
      <c r="W244" s="29">
        <v>12415</v>
      </c>
      <c r="X244" s="29">
        <v>236936</v>
      </c>
      <c r="Y244" s="29">
        <v>66837</v>
      </c>
      <c r="Z244" s="29">
        <v>236423</v>
      </c>
      <c r="AA244" s="29">
        <v>182026</v>
      </c>
      <c r="AB244" s="29">
        <v>6954</v>
      </c>
      <c r="AC244" s="29">
        <v>0.110751986</v>
      </c>
      <c r="AD244" s="29">
        <v>1.2699999999999999E-2</v>
      </c>
      <c r="AE244" s="29">
        <v>92.209563009999997</v>
      </c>
      <c r="AF244" s="29">
        <v>41556</v>
      </c>
      <c r="AG244" s="29">
        <v>63</v>
      </c>
      <c r="AH244" s="29">
        <v>0</v>
      </c>
      <c r="AI244" s="29">
        <v>8.7140000000000004</v>
      </c>
      <c r="AJ244" s="29">
        <v>55.856999999999999</v>
      </c>
      <c r="AK244" s="29">
        <v>0</v>
      </c>
      <c r="AL244" s="29">
        <v>0</v>
      </c>
      <c r="AM244" s="29">
        <v>380</v>
      </c>
      <c r="AN244" s="29">
        <v>85</v>
      </c>
      <c r="AO244" s="29">
        <v>0</v>
      </c>
      <c r="AP244" s="29">
        <v>48</v>
      </c>
      <c r="AQ244" s="29">
        <v>597</v>
      </c>
      <c r="AR244" s="29">
        <v>118</v>
      </c>
      <c r="AS244" s="29">
        <v>220</v>
      </c>
      <c r="AT244" s="29">
        <v>130518</v>
      </c>
      <c r="AU244" s="29">
        <v>122541</v>
      </c>
      <c r="AV244" s="29">
        <v>31127</v>
      </c>
      <c r="AW244" s="29">
        <v>49588</v>
      </c>
      <c r="AX244" s="29">
        <v>172344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9">
        <v>26.33</v>
      </c>
      <c r="BO244" s="29">
        <v>6427.86</v>
      </c>
      <c r="BP244" s="29">
        <v>0</v>
      </c>
      <c r="BQ244" s="29">
        <v>6427.86</v>
      </c>
      <c r="BR244" s="29">
        <v>6427.86</v>
      </c>
      <c r="BS244" s="29">
        <v>0</v>
      </c>
      <c r="BT244" s="29">
        <v>0</v>
      </c>
      <c r="BU244" s="29">
        <v>134.44999999999999</v>
      </c>
      <c r="BV244" s="29">
        <v>14.86</v>
      </c>
      <c r="BW244" s="29">
        <v>25.5</v>
      </c>
      <c r="BX244" s="29">
        <v>481</v>
      </c>
      <c r="BY244" s="29">
        <v>2485.379999999996</v>
      </c>
      <c r="BZ244" s="29">
        <v>2222.0499999999979</v>
      </c>
      <c r="CA244" s="157">
        <v>90.649999999999764</v>
      </c>
      <c r="CB244" s="157">
        <v>4616.7799999999943</v>
      </c>
      <c r="CC244" s="29">
        <v>0</v>
      </c>
      <c r="CD244" s="29">
        <v>4616.7799999999943</v>
      </c>
      <c r="CE244" s="29">
        <v>5806</v>
      </c>
      <c r="CF244" s="29">
        <v>0</v>
      </c>
      <c r="CG244" s="29">
        <v>247253</v>
      </c>
      <c r="CH244" s="29">
        <v>247253</v>
      </c>
      <c r="CI244" s="29">
        <v>447.97999999999951</v>
      </c>
      <c r="CJ244" s="25">
        <v>0</v>
      </c>
      <c r="CK244" s="25">
        <v>0</v>
      </c>
      <c r="CL244" s="29">
        <v>871.67999999999893</v>
      </c>
      <c r="CM244" s="25">
        <v>0</v>
      </c>
      <c r="CN244" s="29">
        <v>3387.7699999999954</v>
      </c>
      <c r="CO244" s="25">
        <v>0</v>
      </c>
      <c r="CP244" s="25">
        <v>304.39999999999981</v>
      </c>
      <c r="CQ244" s="25">
        <v>0</v>
      </c>
      <c r="CR244" s="25">
        <v>0</v>
      </c>
      <c r="CS244" s="25">
        <v>49588</v>
      </c>
      <c r="CT244" s="25">
        <v>0</v>
      </c>
      <c r="CU244" s="25">
        <v>172344</v>
      </c>
      <c r="CV244" s="25">
        <v>0</v>
      </c>
      <c r="CW244" s="25">
        <v>23809</v>
      </c>
      <c r="CX244" s="33">
        <v>0</v>
      </c>
      <c r="CY244" s="33">
        <v>0</v>
      </c>
      <c r="CZ244" s="33">
        <v>0</v>
      </c>
      <c r="DA244" s="33">
        <v>0</v>
      </c>
      <c r="DB244" s="161">
        <v>49588</v>
      </c>
      <c r="DC244" s="33">
        <v>172344</v>
      </c>
      <c r="DD244" s="33">
        <v>7318</v>
      </c>
      <c r="DE244" s="33">
        <v>23809</v>
      </c>
      <c r="DF244" s="154">
        <v>0</v>
      </c>
      <c r="DG244" s="154">
        <v>0</v>
      </c>
      <c r="DH244" s="154">
        <v>0</v>
      </c>
      <c r="DI244" s="154">
        <v>0</v>
      </c>
      <c r="DJ244" s="154">
        <v>871.67999999999893</v>
      </c>
      <c r="DK244" s="154">
        <v>3387.7699999999954</v>
      </c>
      <c r="DL244" s="154">
        <v>143.57999999999973</v>
      </c>
      <c r="DM244" s="154">
        <v>304.39999999999981</v>
      </c>
      <c r="DN244" s="25">
        <v>0</v>
      </c>
      <c r="DO244" s="25">
        <v>492240</v>
      </c>
      <c r="DP244" s="25">
        <v>1015.2599999999986</v>
      </c>
      <c r="DQ244" s="25">
        <v>56906</v>
      </c>
      <c r="DR244" s="25">
        <v>0</v>
      </c>
      <c r="DS244" s="25">
        <v>0</v>
      </c>
      <c r="ED244" s="156">
        <v>44012</v>
      </c>
      <c r="EE244" s="25">
        <v>871.67999999999893</v>
      </c>
      <c r="EF244" s="25">
        <v>3387.7699999999954</v>
      </c>
      <c r="EG244" s="25">
        <v>143.57999999999973</v>
      </c>
      <c r="EH244" s="25">
        <v>304.39999999999981</v>
      </c>
    </row>
    <row r="245" spans="1:138" x14ac:dyDescent="0.25">
      <c r="A245" s="25" t="s">
        <v>67</v>
      </c>
      <c r="B245" s="25" t="s">
        <v>64</v>
      </c>
      <c r="C245" s="156">
        <v>44013</v>
      </c>
      <c r="D245" s="156">
        <v>44013</v>
      </c>
      <c r="E245" s="25" t="s">
        <v>126</v>
      </c>
      <c r="F245" s="25" t="s">
        <v>127</v>
      </c>
      <c r="G245" s="29">
        <v>20646.110000000011</v>
      </c>
      <c r="H245" s="29">
        <v>1448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10422</v>
      </c>
      <c r="O245" s="29">
        <v>395375</v>
      </c>
      <c r="P245" s="29">
        <v>0</v>
      </c>
      <c r="Q245" s="29">
        <v>395375</v>
      </c>
      <c r="R245" s="29">
        <v>0</v>
      </c>
      <c r="S245" s="29">
        <v>395375</v>
      </c>
      <c r="T245" s="29">
        <v>0</v>
      </c>
      <c r="U245" s="29">
        <v>1325</v>
      </c>
      <c r="V245" s="29">
        <v>460</v>
      </c>
      <c r="W245" s="29">
        <v>2656</v>
      </c>
      <c r="X245" s="29">
        <v>180111</v>
      </c>
      <c r="Y245" s="29">
        <v>73810</v>
      </c>
      <c r="Z245" s="29">
        <v>249798</v>
      </c>
      <c r="AA245" s="29">
        <v>155385</v>
      </c>
      <c r="AB245" s="29">
        <v>7396</v>
      </c>
      <c r="AC245" s="29">
        <v>0.10272759669999999</v>
      </c>
      <c r="AD245" s="29">
        <v>1.46E-2</v>
      </c>
      <c r="AE245" s="29">
        <v>93.873325280000003</v>
      </c>
      <c r="AF245" s="29">
        <v>43880</v>
      </c>
      <c r="AG245" s="29">
        <v>63</v>
      </c>
      <c r="AH245" s="29">
        <v>0</v>
      </c>
      <c r="AI245" s="29">
        <v>8.5709999999999997</v>
      </c>
      <c r="AJ245" s="29">
        <v>55.429000000000002</v>
      </c>
      <c r="AK245" s="29">
        <v>0</v>
      </c>
      <c r="AL245" s="29">
        <v>0</v>
      </c>
      <c r="AM245" s="29">
        <v>454</v>
      </c>
      <c r="AN245" s="29">
        <v>96</v>
      </c>
      <c r="AO245" s="29">
        <v>0</v>
      </c>
      <c r="AP245" s="29">
        <v>49</v>
      </c>
      <c r="AQ245" s="29">
        <v>508</v>
      </c>
      <c r="AR245" s="29">
        <v>99</v>
      </c>
      <c r="AS245" s="29">
        <v>272</v>
      </c>
      <c r="AT245" s="29">
        <v>82493</v>
      </c>
      <c r="AU245" s="29">
        <v>79088</v>
      </c>
      <c r="AV245" s="29">
        <v>15335</v>
      </c>
      <c r="AW245" s="29">
        <v>31967</v>
      </c>
      <c r="AX245" s="29">
        <v>114279</v>
      </c>
      <c r="AY245" s="29">
        <v>0</v>
      </c>
      <c r="AZ245" s="29">
        <v>0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0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>
        <v>0</v>
      </c>
      <c r="BN245" s="29">
        <v>29.74</v>
      </c>
      <c r="BO245" s="29">
        <v>6817.46</v>
      </c>
      <c r="BP245" s="29">
        <v>0</v>
      </c>
      <c r="BQ245" s="29">
        <v>6817.46</v>
      </c>
      <c r="BR245" s="29">
        <v>0</v>
      </c>
      <c r="BS245" s="29">
        <v>6817.46</v>
      </c>
      <c r="BT245" s="29">
        <v>0</v>
      </c>
      <c r="BU245" s="29">
        <v>193.32</v>
      </c>
      <c r="BV245" s="29">
        <v>22.42</v>
      </c>
      <c r="BW245" s="29">
        <v>7.5</v>
      </c>
      <c r="BX245" s="29">
        <v>348.7</v>
      </c>
      <c r="BY245" s="29">
        <v>2563.8099999999972</v>
      </c>
      <c r="BZ245" s="29">
        <v>2183.589999999997</v>
      </c>
      <c r="CA245" s="157">
        <v>79.719999999999757</v>
      </c>
      <c r="CB245" s="157">
        <v>4667.6799999999921</v>
      </c>
      <c r="CC245" s="29">
        <v>0</v>
      </c>
      <c r="CD245" s="29">
        <v>4667.6799999999921</v>
      </c>
      <c r="CE245" s="29">
        <v>3130</v>
      </c>
      <c r="CF245" s="29">
        <v>0</v>
      </c>
      <c r="CG245" s="29">
        <v>158451</v>
      </c>
      <c r="CH245" s="29">
        <v>158451</v>
      </c>
      <c r="CI245" s="29">
        <v>458.94999999999959</v>
      </c>
      <c r="CJ245" s="25">
        <v>0</v>
      </c>
      <c r="CK245" s="25">
        <v>0</v>
      </c>
      <c r="CL245" s="29">
        <v>844.34999999999866</v>
      </c>
      <c r="CM245" s="25">
        <v>0</v>
      </c>
      <c r="CN245" s="29">
        <v>3444.0999999999949</v>
      </c>
      <c r="CO245" s="25">
        <v>0</v>
      </c>
      <c r="CP245" s="25">
        <v>300.99</v>
      </c>
      <c r="CQ245" s="25">
        <v>0</v>
      </c>
      <c r="CR245" s="25">
        <v>0</v>
      </c>
      <c r="CS245" s="25">
        <v>31967</v>
      </c>
      <c r="CT245" s="25">
        <v>0</v>
      </c>
      <c r="CU245" s="25">
        <v>114279</v>
      </c>
      <c r="CV245" s="25">
        <v>0</v>
      </c>
      <c r="CW245" s="25">
        <v>11349</v>
      </c>
      <c r="CX245" s="33">
        <v>0</v>
      </c>
      <c r="CY245" s="33">
        <v>0</v>
      </c>
      <c r="CZ245" s="33">
        <v>0</v>
      </c>
      <c r="DA245" s="33">
        <v>0</v>
      </c>
      <c r="DB245" s="161">
        <v>31967</v>
      </c>
      <c r="DC245" s="33">
        <v>114279</v>
      </c>
      <c r="DD245" s="33">
        <v>3986</v>
      </c>
      <c r="DE245" s="33">
        <v>11349</v>
      </c>
      <c r="DF245" s="154">
        <v>0</v>
      </c>
      <c r="DG245" s="154">
        <v>0</v>
      </c>
      <c r="DH245" s="154">
        <v>0</v>
      </c>
      <c r="DI245" s="154">
        <v>0</v>
      </c>
      <c r="DJ245" s="154">
        <v>844.34999999999866</v>
      </c>
      <c r="DK245" s="154">
        <v>3444.0999999999949</v>
      </c>
      <c r="DL245" s="154">
        <v>157.95999999999961</v>
      </c>
      <c r="DM245" s="154">
        <v>300.99</v>
      </c>
      <c r="DN245" s="25">
        <v>0</v>
      </c>
      <c r="DO245" s="25">
        <v>486389</v>
      </c>
      <c r="DP245" s="25">
        <v>1002.3099999999982</v>
      </c>
      <c r="DQ245" s="25">
        <v>35953</v>
      </c>
      <c r="DR245" s="25">
        <v>395375</v>
      </c>
      <c r="DS245" s="25">
        <v>6817.46</v>
      </c>
      <c r="ED245" s="156">
        <v>44013</v>
      </c>
      <c r="EE245" s="25">
        <v>844.34999999999866</v>
      </c>
      <c r="EF245" s="25">
        <v>3444.0999999999949</v>
      </c>
      <c r="EG245" s="25">
        <v>157.95999999999961</v>
      </c>
      <c r="EH245" s="25">
        <v>300.99</v>
      </c>
    </row>
    <row r="246" spans="1:138" x14ac:dyDescent="0.25">
      <c r="A246" s="25" t="s">
        <v>67</v>
      </c>
      <c r="B246" s="25" t="s">
        <v>64</v>
      </c>
      <c r="C246" s="156">
        <v>44014</v>
      </c>
      <c r="D246" s="156">
        <v>44014</v>
      </c>
      <c r="E246" s="25" t="s">
        <v>126</v>
      </c>
      <c r="F246" s="25" t="s">
        <v>127</v>
      </c>
      <c r="G246" s="29">
        <v>22282.660000000047</v>
      </c>
      <c r="H246" s="29">
        <v>1406</v>
      </c>
      <c r="I246" s="29">
        <v>0</v>
      </c>
      <c r="J246" s="29">
        <v>0</v>
      </c>
      <c r="K246" s="29">
        <v>0</v>
      </c>
      <c r="L246" s="29">
        <v>0</v>
      </c>
      <c r="M246" s="29">
        <v>0</v>
      </c>
      <c r="N246" s="29">
        <v>428653</v>
      </c>
      <c r="O246" s="29">
        <v>531812</v>
      </c>
      <c r="P246" s="29">
        <v>0</v>
      </c>
      <c r="Q246" s="29">
        <v>531812</v>
      </c>
      <c r="R246" s="29">
        <v>0</v>
      </c>
      <c r="S246" s="29">
        <v>531812</v>
      </c>
      <c r="T246" s="29">
        <v>0</v>
      </c>
      <c r="U246" s="29">
        <v>1658</v>
      </c>
      <c r="V246" s="29">
        <v>325</v>
      </c>
      <c r="W246" s="29">
        <v>1438</v>
      </c>
      <c r="X246" s="29">
        <v>192095</v>
      </c>
      <c r="Y246" s="29">
        <v>75304</v>
      </c>
      <c r="Z246" s="29">
        <v>293420</v>
      </c>
      <c r="AA246" s="29">
        <v>149427</v>
      </c>
      <c r="AB246" s="29">
        <v>6990</v>
      </c>
      <c r="AC246" s="29">
        <v>0.10272759669999999</v>
      </c>
      <c r="AD246" s="29">
        <v>1.46E-2</v>
      </c>
      <c r="AE246" s="29">
        <v>93.873325280000003</v>
      </c>
      <c r="AF246" s="29">
        <v>52048</v>
      </c>
      <c r="AG246" s="29">
        <v>63</v>
      </c>
      <c r="AH246" s="29">
        <v>0</v>
      </c>
      <c r="AI246" s="29">
        <v>8.4290000000000003</v>
      </c>
      <c r="AJ246" s="29">
        <v>57.286000000000001</v>
      </c>
      <c r="AK246" s="29">
        <v>0</v>
      </c>
      <c r="AL246" s="29">
        <v>0</v>
      </c>
      <c r="AM246" s="29">
        <v>434</v>
      </c>
      <c r="AN246" s="29">
        <v>100</v>
      </c>
      <c r="AO246" s="29">
        <v>50</v>
      </c>
      <c r="AP246" s="29">
        <v>59</v>
      </c>
      <c r="AQ246" s="29">
        <v>550</v>
      </c>
      <c r="AR246" s="29">
        <v>114</v>
      </c>
      <c r="AS246" s="29">
        <v>231</v>
      </c>
      <c r="AT246" s="29">
        <v>93558</v>
      </c>
      <c r="AU246" s="29">
        <v>85706</v>
      </c>
      <c r="AV246" s="29">
        <v>16305</v>
      </c>
      <c r="AW246" s="29">
        <v>34317</v>
      </c>
      <c r="AX246" s="29">
        <v>128642</v>
      </c>
      <c r="AY246" s="29">
        <v>0</v>
      </c>
      <c r="AZ246" s="29">
        <v>0</v>
      </c>
      <c r="BA246" s="29">
        <v>0</v>
      </c>
      <c r="BB246" s="29">
        <v>0</v>
      </c>
      <c r="BC246" s="29">
        <v>0</v>
      </c>
      <c r="BD246" s="29">
        <v>0</v>
      </c>
      <c r="BE246" s="29">
        <v>0</v>
      </c>
      <c r="BF246" s="29">
        <v>0</v>
      </c>
      <c r="BG246" s="29">
        <v>0</v>
      </c>
      <c r="BH246" s="29">
        <v>0</v>
      </c>
      <c r="BI246" s="29">
        <v>0</v>
      </c>
      <c r="BJ246" s="29">
        <v>0</v>
      </c>
      <c r="BK246" s="29">
        <v>0</v>
      </c>
      <c r="BL246" s="29">
        <v>0</v>
      </c>
      <c r="BM246" s="29">
        <v>0</v>
      </c>
      <c r="BN246" s="29">
        <v>531.30999999999995</v>
      </c>
      <c r="BO246" s="29">
        <v>6574.82</v>
      </c>
      <c r="BP246" s="29">
        <v>0</v>
      </c>
      <c r="BQ246" s="29">
        <v>6574.82</v>
      </c>
      <c r="BR246" s="29">
        <v>0</v>
      </c>
      <c r="BS246" s="29">
        <v>6574.82</v>
      </c>
      <c r="BT246" s="29">
        <v>0</v>
      </c>
      <c r="BU246" s="29">
        <v>152.59</v>
      </c>
      <c r="BV246" s="29">
        <v>9.3699999999999992</v>
      </c>
      <c r="BW246" s="29">
        <v>3</v>
      </c>
      <c r="BX246" s="29">
        <v>344.40000000000003</v>
      </c>
      <c r="BY246" s="29">
        <v>2847.069693593312</v>
      </c>
      <c r="BZ246" s="29">
        <v>2212.1099999999974</v>
      </c>
      <c r="CA246" s="157">
        <v>91.579999999999671</v>
      </c>
      <c r="CB246" s="157">
        <v>4967.5996935933044</v>
      </c>
      <c r="CC246" s="29">
        <v>0</v>
      </c>
      <c r="CD246" s="29">
        <v>4967.5996935933044</v>
      </c>
      <c r="CE246" s="29">
        <v>3713</v>
      </c>
      <c r="CF246" s="29">
        <v>0</v>
      </c>
      <c r="CG246" s="29">
        <v>175551</v>
      </c>
      <c r="CH246" s="29">
        <v>175551</v>
      </c>
      <c r="CI246" s="29">
        <v>443.77999999999747</v>
      </c>
      <c r="CJ246" s="25">
        <v>0</v>
      </c>
      <c r="CK246" s="25">
        <v>0</v>
      </c>
      <c r="CL246" s="29">
        <v>869.1099999999999</v>
      </c>
      <c r="CM246" s="25">
        <v>0</v>
      </c>
      <c r="CN246" s="29">
        <v>3746.2896935933086</v>
      </c>
      <c r="CO246" s="25">
        <v>0</v>
      </c>
      <c r="CP246" s="25">
        <v>286.29999999999774</v>
      </c>
      <c r="CQ246" s="25">
        <v>0</v>
      </c>
      <c r="CR246" s="25">
        <v>0</v>
      </c>
      <c r="CS246" s="25">
        <v>34317</v>
      </c>
      <c r="CT246" s="25">
        <v>0</v>
      </c>
      <c r="CU246" s="25">
        <v>128642</v>
      </c>
      <c r="CV246" s="25">
        <v>0</v>
      </c>
      <c r="CW246" s="25">
        <v>11752</v>
      </c>
      <c r="CX246" s="33">
        <v>0</v>
      </c>
      <c r="CY246" s="33">
        <v>0</v>
      </c>
      <c r="CZ246" s="33">
        <v>0</v>
      </c>
      <c r="DA246" s="33">
        <v>0</v>
      </c>
      <c r="DB246" s="161">
        <v>34317</v>
      </c>
      <c r="DC246" s="33">
        <v>128642</v>
      </c>
      <c r="DD246" s="33">
        <v>4553</v>
      </c>
      <c r="DE246" s="33">
        <v>11752</v>
      </c>
      <c r="DF246" s="154">
        <v>0</v>
      </c>
      <c r="DG246" s="154">
        <v>0</v>
      </c>
      <c r="DH246" s="154">
        <v>0</v>
      </c>
      <c r="DI246" s="154">
        <v>0</v>
      </c>
      <c r="DJ246" s="154">
        <v>869.1099999999999</v>
      </c>
      <c r="DK246" s="154">
        <v>3746.2896935933086</v>
      </c>
      <c r="DL246" s="154">
        <v>157.47999999999973</v>
      </c>
      <c r="DM246" s="154">
        <v>286.29999999999774</v>
      </c>
      <c r="DN246" s="25">
        <v>0</v>
      </c>
      <c r="DO246" s="25">
        <v>525141</v>
      </c>
      <c r="DP246" s="25">
        <v>1026.5899999999997</v>
      </c>
      <c r="DQ246" s="25">
        <v>38870</v>
      </c>
      <c r="DR246" s="25">
        <v>531812</v>
      </c>
      <c r="DS246" s="25">
        <v>6574.82</v>
      </c>
      <c r="ED246" s="156">
        <v>44014</v>
      </c>
      <c r="EE246" s="25">
        <v>869.1099999999999</v>
      </c>
      <c r="EF246" s="25">
        <v>3746.2896935933086</v>
      </c>
      <c r="EG246" s="25">
        <v>157.47999999999973</v>
      </c>
      <c r="EH246" s="25">
        <v>286.29999999999774</v>
      </c>
    </row>
    <row r="247" spans="1:138" x14ac:dyDescent="0.25">
      <c r="A247" s="25" t="s">
        <v>67</v>
      </c>
      <c r="B247" s="25" t="s">
        <v>64</v>
      </c>
      <c r="C247" s="156">
        <v>44015</v>
      </c>
      <c r="D247" s="156">
        <v>44015</v>
      </c>
      <c r="E247" s="25" t="s">
        <v>126</v>
      </c>
      <c r="F247" s="25" t="s">
        <v>127</v>
      </c>
      <c r="G247" s="29">
        <v>26604.730000000036</v>
      </c>
      <c r="H247" s="29">
        <v>1553</v>
      </c>
      <c r="I247" s="29"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671310</v>
      </c>
      <c r="O247" s="29">
        <v>399947</v>
      </c>
      <c r="P247" s="29">
        <v>0</v>
      </c>
      <c r="Q247" s="29">
        <v>399947</v>
      </c>
      <c r="R247" s="29">
        <v>0</v>
      </c>
      <c r="S247" s="29">
        <v>399947</v>
      </c>
      <c r="T247" s="29">
        <v>0</v>
      </c>
      <c r="U247" s="29">
        <v>1409</v>
      </c>
      <c r="V247" s="29">
        <v>3303</v>
      </c>
      <c r="W247" s="29">
        <v>842</v>
      </c>
      <c r="X247" s="29">
        <v>326155</v>
      </c>
      <c r="Y247" s="29">
        <v>91706</v>
      </c>
      <c r="Z247" s="29">
        <v>315428</v>
      </c>
      <c r="AA247" s="29">
        <v>124339</v>
      </c>
      <c r="AB247" s="29">
        <v>94484</v>
      </c>
      <c r="AC247" s="29">
        <v>0.10272759669999999</v>
      </c>
      <c r="AD247" s="29">
        <v>1.46E-2</v>
      </c>
      <c r="AE247" s="29">
        <v>93.873325280000003</v>
      </c>
      <c r="AF247" s="29">
        <v>53399</v>
      </c>
      <c r="AG247" s="29">
        <v>63</v>
      </c>
      <c r="AH247" s="29">
        <v>0</v>
      </c>
      <c r="AI247" s="29">
        <v>8.8569999999999993</v>
      </c>
      <c r="AJ247" s="29">
        <v>61.429000000000002</v>
      </c>
      <c r="AK247" s="29">
        <v>0</v>
      </c>
      <c r="AL247" s="29">
        <v>0</v>
      </c>
      <c r="AM247" s="29">
        <v>0</v>
      </c>
      <c r="AN247" s="29">
        <v>0</v>
      </c>
      <c r="AO247" s="29">
        <v>0</v>
      </c>
      <c r="AP247" s="29">
        <v>63</v>
      </c>
      <c r="AQ247" s="29">
        <v>599</v>
      </c>
      <c r="AR247" s="29">
        <v>128</v>
      </c>
      <c r="AS247" s="29">
        <v>318</v>
      </c>
      <c r="AT247" s="29">
        <v>101639</v>
      </c>
      <c r="AU247" s="29">
        <v>103357</v>
      </c>
      <c r="AV247" s="29">
        <v>17873</v>
      </c>
      <c r="AW247" s="29">
        <v>30634</v>
      </c>
      <c r="AX247" s="29">
        <v>156489</v>
      </c>
      <c r="AY247" s="29">
        <v>0</v>
      </c>
      <c r="AZ247" s="29">
        <v>1</v>
      </c>
      <c r="BA247" s="29">
        <v>0</v>
      </c>
      <c r="BB247" s="29">
        <v>0</v>
      </c>
      <c r="BC247" s="29">
        <v>0</v>
      </c>
      <c r="BD247" s="29">
        <v>0</v>
      </c>
      <c r="BE247" s="29">
        <v>0</v>
      </c>
      <c r="BF247" s="29">
        <v>0</v>
      </c>
      <c r="BG247" s="29">
        <v>0</v>
      </c>
      <c r="BH247" s="29">
        <v>0</v>
      </c>
      <c r="BI247" s="29">
        <v>0</v>
      </c>
      <c r="BJ247" s="29">
        <v>0</v>
      </c>
      <c r="BK247" s="29">
        <v>0</v>
      </c>
      <c r="BL247" s="29">
        <v>0</v>
      </c>
      <c r="BM247" s="29">
        <v>0</v>
      </c>
      <c r="BN247" s="29">
        <v>804.4</v>
      </c>
      <c r="BO247" s="29">
        <v>7541.26</v>
      </c>
      <c r="BP247" s="29">
        <v>0</v>
      </c>
      <c r="BQ247" s="29">
        <v>7541.26</v>
      </c>
      <c r="BR247" s="29">
        <v>0</v>
      </c>
      <c r="BS247" s="29">
        <v>7541.26</v>
      </c>
      <c r="BT247" s="29">
        <v>0</v>
      </c>
      <c r="BU247" s="29">
        <v>137.16999999999999</v>
      </c>
      <c r="BV247" s="29">
        <v>59.03</v>
      </c>
      <c r="BW247" s="29">
        <v>1.5</v>
      </c>
      <c r="BX247" s="29">
        <v>238.29999999999998</v>
      </c>
      <c r="BY247" s="29">
        <v>2892.489999999998</v>
      </c>
      <c r="BZ247" s="29">
        <v>2617.3499999999976</v>
      </c>
      <c r="CA247" s="157">
        <v>81.709999999999852</v>
      </c>
      <c r="CB247" s="157">
        <v>5428.1299999999928</v>
      </c>
      <c r="CC247" s="29">
        <v>0</v>
      </c>
      <c r="CD247" s="29">
        <v>5428.1299999999928</v>
      </c>
      <c r="CE247" s="29">
        <v>3201</v>
      </c>
      <c r="CF247" s="29">
        <v>0</v>
      </c>
      <c r="CG247" s="29">
        <v>201795</v>
      </c>
      <c r="CH247" s="29">
        <v>201795</v>
      </c>
      <c r="CI247" s="29">
        <v>452.0399999999994</v>
      </c>
      <c r="CJ247" s="25">
        <v>0</v>
      </c>
      <c r="CK247" s="25">
        <v>0</v>
      </c>
      <c r="CL247" s="29">
        <v>876.93999999999915</v>
      </c>
      <c r="CM247" s="25">
        <v>0</v>
      </c>
      <c r="CN247" s="29">
        <v>4180.8599999999933</v>
      </c>
      <c r="CO247" s="25">
        <v>0</v>
      </c>
      <c r="CP247" s="25">
        <v>291.56999999999971</v>
      </c>
      <c r="CQ247" s="25">
        <v>0</v>
      </c>
      <c r="CR247" s="25">
        <v>0</v>
      </c>
      <c r="CS247" s="25">
        <v>30634</v>
      </c>
      <c r="CT247" s="25">
        <v>0</v>
      </c>
      <c r="CU247" s="25">
        <v>156489</v>
      </c>
      <c r="CV247" s="25">
        <v>0</v>
      </c>
      <c r="CW247" s="25">
        <v>13491</v>
      </c>
      <c r="CX247" s="33">
        <v>0</v>
      </c>
      <c r="CY247" s="33">
        <v>0</v>
      </c>
      <c r="CZ247" s="33">
        <v>0</v>
      </c>
      <c r="DA247" s="33">
        <v>0</v>
      </c>
      <c r="DB247" s="161">
        <v>30634</v>
      </c>
      <c r="DC247" s="33">
        <v>156489</v>
      </c>
      <c r="DD247" s="33">
        <v>4382</v>
      </c>
      <c r="DE247" s="33">
        <v>13491</v>
      </c>
      <c r="DF247" s="154">
        <v>0</v>
      </c>
      <c r="DG247" s="154">
        <v>0</v>
      </c>
      <c r="DH247" s="154">
        <v>0</v>
      </c>
      <c r="DI247" s="154">
        <v>0</v>
      </c>
      <c r="DJ247" s="154">
        <v>876.93999999999915</v>
      </c>
      <c r="DK247" s="154">
        <v>4180.8599999999933</v>
      </c>
      <c r="DL247" s="154">
        <v>160.46999999999971</v>
      </c>
      <c r="DM247" s="154">
        <v>291.56999999999971</v>
      </c>
      <c r="DN247" s="25">
        <v>0</v>
      </c>
      <c r="DO247" s="25">
        <v>625957</v>
      </c>
      <c r="DP247" s="25">
        <v>1037.4099999999989</v>
      </c>
      <c r="DQ247" s="25">
        <v>35016</v>
      </c>
      <c r="DR247" s="25">
        <v>399947</v>
      </c>
      <c r="DS247" s="25">
        <v>7541.26</v>
      </c>
      <c r="ED247" s="156">
        <v>44015</v>
      </c>
      <c r="EE247" s="25">
        <v>876.93999999999915</v>
      </c>
      <c r="EF247" s="25">
        <v>4180.8599999999933</v>
      </c>
      <c r="EG247" s="25">
        <v>160.46999999999971</v>
      </c>
      <c r="EH247" s="25">
        <v>291.56999999999971</v>
      </c>
    </row>
    <row r="248" spans="1:138" x14ac:dyDescent="0.25">
      <c r="A248" s="25" t="s">
        <v>67</v>
      </c>
      <c r="B248" s="25" t="s">
        <v>64</v>
      </c>
      <c r="C248" s="156">
        <v>44016</v>
      </c>
      <c r="D248" s="156">
        <v>44016</v>
      </c>
      <c r="E248" s="25" t="s">
        <v>126</v>
      </c>
      <c r="F248" s="25" t="s">
        <v>127</v>
      </c>
      <c r="G248" s="29">
        <v>17848.709999999988</v>
      </c>
      <c r="H248" s="29">
        <v>1527</v>
      </c>
      <c r="I248" s="29">
        <v>0</v>
      </c>
      <c r="J248" s="29">
        <v>0</v>
      </c>
      <c r="K248" s="29">
        <v>0</v>
      </c>
      <c r="L248" s="29">
        <v>0</v>
      </c>
      <c r="M248" s="29">
        <v>0</v>
      </c>
      <c r="N248" s="29">
        <v>304112</v>
      </c>
      <c r="O248" s="29">
        <v>401749</v>
      </c>
      <c r="P248" s="29">
        <v>0</v>
      </c>
      <c r="Q248" s="29">
        <v>401749</v>
      </c>
      <c r="R248" s="29">
        <v>0</v>
      </c>
      <c r="S248" s="29">
        <v>401749</v>
      </c>
      <c r="T248" s="29">
        <v>0</v>
      </c>
      <c r="U248" s="29">
        <v>1243</v>
      </c>
      <c r="V248" s="29">
        <v>4702</v>
      </c>
      <c r="W248" s="29">
        <v>214</v>
      </c>
      <c r="X248" s="29">
        <v>229439</v>
      </c>
      <c r="Y248" s="29">
        <v>79113</v>
      </c>
      <c r="Z248" s="29">
        <v>319530</v>
      </c>
      <c r="AA248" s="29">
        <v>113100</v>
      </c>
      <c r="AB248" s="29">
        <v>84496</v>
      </c>
      <c r="AC248" s="29">
        <v>0.10272759669999999</v>
      </c>
      <c r="AD248" s="29">
        <v>1.46E-2</v>
      </c>
      <c r="AE248" s="29">
        <v>93.873325280000003</v>
      </c>
      <c r="AF248" s="29">
        <v>54442</v>
      </c>
      <c r="AG248" s="29">
        <v>63</v>
      </c>
      <c r="AH248" s="29">
        <v>0</v>
      </c>
      <c r="AI248" s="29">
        <v>9</v>
      </c>
      <c r="AJ248" s="29">
        <v>64.143000000000001</v>
      </c>
      <c r="AK248" s="29">
        <v>1</v>
      </c>
      <c r="AL248" s="29">
        <v>0</v>
      </c>
      <c r="AM248" s="29">
        <v>433</v>
      </c>
      <c r="AN248" s="29">
        <v>98</v>
      </c>
      <c r="AO248" s="29">
        <v>48</v>
      </c>
      <c r="AP248" s="29">
        <v>58</v>
      </c>
      <c r="AQ248" s="29">
        <v>649</v>
      </c>
      <c r="AR248" s="29">
        <v>139</v>
      </c>
      <c r="AS248" s="29">
        <v>226</v>
      </c>
      <c r="AT248" s="29">
        <v>115526</v>
      </c>
      <c r="AU248" s="29">
        <v>111850</v>
      </c>
      <c r="AV248" s="29">
        <v>30589</v>
      </c>
      <c r="AW248" s="29">
        <v>32309</v>
      </c>
      <c r="AX248" s="29">
        <v>164478</v>
      </c>
      <c r="AY248" s="29">
        <v>0</v>
      </c>
      <c r="AZ248" s="29">
        <v>0</v>
      </c>
      <c r="BA248" s="29">
        <v>0</v>
      </c>
      <c r="BB248" s="29">
        <v>0</v>
      </c>
      <c r="BC248" s="29">
        <v>0</v>
      </c>
      <c r="BD248" s="29">
        <v>0</v>
      </c>
      <c r="BE248" s="29">
        <v>0</v>
      </c>
      <c r="BF248" s="29">
        <v>0</v>
      </c>
      <c r="BG248" s="29">
        <v>0</v>
      </c>
      <c r="BH248" s="29">
        <v>0</v>
      </c>
      <c r="BI248" s="29">
        <v>0</v>
      </c>
      <c r="BJ248" s="29">
        <v>0</v>
      </c>
      <c r="BK248" s="29">
        <v>0</v>
      </c>
      <c r="BL248" s="29">
        <v>0</v>
      </c>
      <c r="BM248" s="29">
        <v>0</v>
      </c>
      <c r="BN248" s="29">
        <v>360.4</v>
      </c>
      <c r="BO248" s="29">
        <v>7824.35</v>
      </c>
      <c r="BP248" s="29">
        <v>0</v>
      </c>
      <c r="BQ248" s="29">
        <v>7824.35</v>
      </c>
      <c r="BR248" s="29">
        <v>0</v>
      </c>
      <c r="BS248" s="29">
        <v>7824.35</v>
      </c>
      <c r="BT248" s="29">
        <v>0</v>
      </c>
      <c r="BU248" s="29">
        <v>112.74</v>
      </c>
      <c r="BV248" s="29">
        <v>57.16</v>
      </c>
      <c r="BW248" s="29">
        <v>0</v>
      </c>
      <c r="BX248" s="29">
        <v>299.39999999999998</v>
      </c>
      <c r="BY248" s="29">
        <v>3056.5899999999983</v>
      </c>
      <c r="BZ248" s="29">
        <v>2668.9999999999973</v>
      </c>
      <c r="CA248" s="157">
        <v>81.339999999999932</v>
      </c>
      <c r="CB248" s="157">
        <v>5644.2499999999918</v>
      </c>
      <c r="CC248" s="29">
        <v>0</v>
      </c>
      <c r="CD248" s="29">
        <v>5644.2499999999918</v>
      </c>
      <c r="CE248" s="29">
        <v>3014</v>
      </c>
      <c r="CF248" s="29">
        <v>0</v>
      </c>
      <c r="CG248" s="29">
        <v>224362</v>
      </c>
      <c r="CH248" s="29">
        <v>224362</v>
      </c>
      <c r="CI248" s="29">
        <v>480.18999999999988</v>
      </c>
      <c r="CJ248" s="25">
        <v>0</v>
      </c>
      <c r="CK248" s="25">
        <v>0</v>
      </c>
      <c r="CL248" s="29">
        <v>919.59999999999934</v>
      </c>
      <c r="CM248" s="25">
        <v>0</v>
      </c>
      <c r="CN248" s="29">
        <v>4325.7999999999947</v>
      </c>
      <c r="CO248" s="25">
        <v>0</v>
      </c>
      <c r="CP248" s="25">
        <v>329.3</v>
      </c>
      <c r="CQ248" s="25">
        <v>0</v>
      </c>
      <c r="CR248" s="25">
        <v>0</v>
      </c>
      <c r="CS248" s="25">
        <v>32309</v>
      </c>
      <c r="CT248" s="25">
        <v>0</v>
      </c>
      <c r="CU248" s="25">
        <v>164478</v>
      </c>
      <c r="CV248" s="25">
        <v>0</v>
      </c>
      <c r="CW248" s="25">
        <v>26473</v>
      </c>
      <c r="CX248" s="33">
        <v>0</v>
      </c>
      <c r="CY248" s="33">
        <v>0</v>
      </c>
      <c r="CZ248" s="33">
        <v>0</v>
      </c>
      <c r="DA248" s="33">
        <v>0</v>
      </c>
      <c r="DB248" s="161">
        <v>32309</v>
      </c>
      <c r="DC248" s="33">
        <v>164478</v>
      </c>
      <c r="DD248" s="33">
        <v>4116</v>
      </c>
      <c r="DE248" s="33">
        <v>26473</v>
      </c>
      <c r="DF248" s="154">
        <v>0</v>
      </c>
      <c r="DG248" s="154">
        <v>0</v>
      </c>
      <c r="DH248" s="154">
        <v>0</v>
      </c>
      <c r="DI248" s="154">
        <v>0</v>
      </c>
      <c r="DJ248" s="154">
        <v>919.59999999999934</v>
      </c>
      <c r="DK248" s="154">
        <v>4325.7999999999947</v>
      </c>
      <c r="DL248" s="154">
        <v>150.88999999999976</v>
      </c>
      <c r="DM248" s="154">
        <v>329.3</v>
      </c>
      <c r="DN248" s="25">
        <v>0</v>
      </c>
      <c r="DO248" s="25">
        <v>596239</v>
      </c>
      <c r="DP248" s="25">
        <v>1070.4899999999991</v>
      </c>
      <c r="DQ248" s="25">
        <v>36425</v>
      </c>
      <c r="DR248" s="25">
        <v>401749</v>
      </c>
      <c r="DS248" s="25">
        <v>7824.35</v>
      </c>
      <c r="ED248" s="156">
        <v>44016</v>
      </c>
      <c r="EE248" s="25">
        <v>919.59999999999934</v>
      </c>
      <c r="EF248" s="25">
        <v>4325.7999999999947</v>
      </c>
      <c r="EG248" s="25">
        <v>150.88999999999976</v>
      </c>
      <c r="EH248" s="25">
        <v>329.3</v>
      </c>
    </row>
    <row r="249" spans="1:138" x14ac:dyDescent="0.25">
      <c r="A249" s="25" t="s">
        <v>67</v>
      </c>
      <c r="B249" s="25" t="s">
        <v>64</v>
      </c>
      <c r="C249" s="156">
        <v>44017</v>
      </c>
      <c r="D249" s="156">
        <v>44017</v>
      </c>
      <c r="E249" s="25" t="s">
        <v>126</v>
      </c>
      <c r="F249" s="25" t="s">
        <v>127</v>
      </c>
      <c r="G249" s="29">
        <v>14695.839999999986</v>
      </c>
      <c r="H249" s="29">
        <v>1452</v>
      </c>
      <c r="I249" s="29">
        <v>0</v>
      </c>
      <c r="J249" s="29">
        <v>0</v>
      </c>
      <c r="K249" s="29">
        <v>0</v>
      </c>
      <c r="L249" s="29">
        <v>0</v>
      </c>
      <c r="M249" s="29">
        <v>0</v>
      </c>
      <c r="N249" s="29">
        <v>34372</v>
      </c>
      <c r="O249" s="29">
        <v>415437</v>
      </c>
      <c r="P249" s="29">
        <v>0</v>
      </c>
      <c r="Q249" s="29">
        <v>415437</v>
      </c>
      <c r="R249" s="29">
        <v>0</v>
      </c>
      <c r="S249" s="29">
        <v>415437</v>
      </c>
      <c r="T249" s="29">
        <v>0</v>
      </c>
      <c r="U249" s="29">
        <v>1025</v>
      </c>
      <c r="V249" s="29">
        <v>5826</v>
      </c>
      <c r="W249" s="29">
        <v>1819</v>
      </c>
      <c r="X249" s="29">
        <v>221533</v>
      </c>
      <c r="Y249" s="29">
        <v>60615</v>
      </c>
      <c r="Z249" s="29">
        <v>358314</v>
      </c>
      <c r="AA249" s="29">
        <v>178462</v>
      </c>
      <c r="AB249" s="29">
        <v>69019</v>
      </c>
      <c r="AC249" s="29">
        <v>0.10272759669999999</v>
      </c>
      <c r="AD249" s="29">
        <v>1.46E-2</v>
      </c>
      <c r="AE249" s="29">
        <v>93.873325280000003</v>
      </c>
      <c r="AF249" s="29">
        <v>45221</v>
      </c>
      <c r="AG249" s="29">
        <v>59</v>
      </c>
      <c r="AH249" s="29">
        <v>100</v>
      </c>
      <c r="AI249" s="29">
        <v>9</v>
      </c>
      <c r="AJ249" s="29">
        <v>63.856999999999999</v>
      </c>
      <c r="AK249" s="29">
        <v>1</v>
      </c>
      <c r="AL249" s="29">
        <v>0</v>
      </c>
      <c r="AM249" s="29">
        <v>0</v>
      </c>
      <c r="AN249" s="29">
        <v>0</v>
      </c>
      <c r="AO249" s="29">
        <v>0</v>
      </c>
      <c r="AP249" s="29">
        <v>59</v>
      </c>
      <c r="AQ249" s="29">
        <v>528</v>
      </c>
      <c r="AR249" s="29">
        <v>103</v>
      </c>
      <c r="AS249" s="29">
        <v>230</v>
      </c>
      <c r="AT249" s="29">
        <v>101294</v>
      </c>
      <c r="AU249" s="29">
        <v>104188</v>
      </c>
      <c r="AV249" s="29">
        <v>28447</v>
      </c>
      <c r="AW249" s="29">
        <v>30616</v>
      </c>
      <c r="AX249" s="29">
        <v>146419</v>
      </c>
      <c r="AY249" s="29">
        <v>0</v>
      </c>
      <c r="AZ249" s="29">
        <v>0</v>
      </c>
      <c r="BA249" s="29">
        <v>0</v>
      </c>
      <c r="BB249" s="29">
        <v>0</v>
      </c>
      <c r="BC249" s="29">
        <v>0</v>
      </c>
      <c r="BD249" s="29">
        <v>0</v>
      </c>
      <c r="BE249" s="29">
        <v>0</v>
      </c>
      <c r="BF249" s="29">
        <v>0</v>
      </c>
      <c r="BG249" s="29">
        <v>0</v>
      </c>
      <c r="BH249" s="29">
        <v>0</v>
      </c>
      <c r="BI249" s="29">
        <v>0</v>
      </c>
      <c r="BJ249" s="29">
        <v>0</v>
      </c>
      <c r="BK249" s="29">
        <v>0</v>
      </c>
      <c r="BL249" s="29">
        <v>0</v>
      </c>
      <c r="BM249" s="29">
        <v>0</v>
      </c>
      <c r="BN249" s="29">
        <v>151.58000000000001</v>
      </c>
      <c r="BO249" s="29">
        <v>5528.69</v>
      </c>
      <c r="BP249" s="29">
        <v>0</v>
      </c>
      <c r="BQ249" s="29">
        <v>5528.69</v>
      </c>
      <c r="BR249" s="29">
        <v>0</v>
      </c>
      <c r="BS249" s="29">
        <v>5528.69</v>
      </c>
      <c r="BT249" s="29">
        <v>0</v>
      </c>
      <c r="BU249" s="29">
        <v>82.79</v>
      </c>
      <c r="BV249" s="29">
        <v>48.71</v>
      </c>
      <c r="BW249" s="29">
        <v>1.5</v>
      </c>
      <c r="BX249" s="29">
        <v>185</v>
      </c>
      <c r="BY249" s="29">
        <v>2681.5299999999984</v>
      </c>
      <c r="BZ249" s="29">
        <v>2309.3499999999981</v>
      </c>
      <c r="CA249" s="157">
        <v>78.979999999999833</v>
      </c>
      <c r="CB249" s="157">
        <v>4911.8999999999951</v>
      </c>
      <c r="CC249" s="29">
        <v>0</v>
      </c>
      <c r="CD249" s="29">
        <v>4911.8999999999951</v>
      </c>
      <c r="CE249" s="29">
        <v>2925</v>
      </c>
      <c r="CF249" s="29">
        <v>0</v>
      </c>
      <c r="CG249" s="29">
        <v>202557</v>
      </c>
      <c r="CH249" s="29">
        <v>202557</v>
      </c>
      <c r="CI249" s="29">
        <v>446.88999999999947</v>
      </c>
      <c r="CJ249" s="25">
        <v>0</v>
      </c>
      <c r="CK249" s="25">
        <v>0</v>
      </c>
      <c r="CL249" s="29">
        <v>816.81999999999948</v>
      </c>
      <c r="CM249" s="25">
        <v>0</v>
      </c>
      <c r="CN249" s="29">
        <v>3727.1699999999973</v>
      </c>
      <c r="CO249" s="25">
        <v>0</v>
      </c>
      <c r="CP249" s="25">
        <v>293.73999999999978</v>
      </c>
      <c r="CQ249" s="25">
        <v>0</v>
      </c>
      <c r="CR249" s="25">
        <v>0</v>
      </c>
      <c r="CS249" s="25">
        <v>30616</v>
      </c>
      <c r="CT249" s="25">
        <v>0</v>
      </c>
      <c r="CU249" s="25">
        <v>146419</v>
      </c>
      <c r="CV249" s="25">
        <v>0</v>
      </c>
      <c r="CW249" s="25">
        <v>24274</v>
      </c>
      <c r="CX249" s="33">
        <v>0</v>
      </c>
      <c r="CY249" s="33">
        <v>0</v>
      </c>
      <c r="CZ249" s="33">
        <v>0</v>
      </c>
      <c r="DA249" s="33">
        <v>0</v>
      </c>
      <c r="DB249" s="161">
        <v>30616</v>
      </c>
      <c r="DC249" s="33">
        <v>146419</v>
      </c>
      <c r="DD249" s="33">
        <v>4173</v>
      </c>
      <c r="DE249" s="33">
        <v>24274</v>
      </c>
      <c r="DF249" s="154">
        <v>0</v>
      </c>
      <c r="DG249" s="154">
        <v>0</v>
      </c>
      <c r="DH249" s="154">
        <v>0</v>
      </c>
      <c r="DI249" s="154">
        <v>0</v>
      </c>
      <c r="DJ249" s="154">
        <v>816.81999999999948</v>
      </c>
      <c r="DK249" s="154">
        <v>3727.1699999999973</v>
      </c>
      <c r="DL249" s="154">
        <v>153.14999999999966</v>
      </c>
      <c r="DM249" s="154">
        <v>293.73999999999978</v>
      </c>
      <c r="DN249" s="25">
        <v>0</v>
      </c>
      <c r="DO249" s="25">
        <v>666410</v>
      </c>
      <c r="DP249" s="25">
        <v>969.96999999999912</v>
      </c>
      <c r="DQ249" s="25">
        <v>34789</v>
      </c>
      <c r="DR249" s="25">
        <v>415437</v>
      </c>
      <c r="DS249" s="25">
        <v>5528.69</v>
      </c>
      <c r="ED249" s="156">
        <v>44017</v>
      </c>
      <c r="EE249" s="25">
        <v>816.81999999999948</v>
      </c>
      <c r="EF249" s="25">
        <v>3727.1699999999973</v>
      </c>
      <c r="EG249" s="25">
        <v>153.14999999999966</v>
      </c>
      <c r="EH249" s="25">
        <v>293.73999999999978</v>
      </c>
    </row>
    <row r="250" spans="1:138" x14ac:dyDescent="0.25">
      <c r="A250" s="25" t="s">
        <v>67</v>
      </c>
      <c r="B250" s="25" t="s">
        <v>64</v>
      </c>
      <c r="C250" s="156">
        <v>44018</v>
      </c>
      <c r="D250" s="156">
        <v>44018</v>
      </c>
      <c r="E250" s="25" t="s">
        <v>126</v>
      </c>
      <c r="F250" s="25" t="s">
        <v>127</v>
      </c>
      <c r="G250" s="29">
        <v>18310.089999999997</v>
      </c>
      <c r="H250" s="29">
        <v>1575</v>
      </c>
      <c r="I250" s="29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25737</v>
      </c>
      <c r="O250" s="29">
        <v>318252</v>
      </c>
      <c r="P250" s="29">
        <v>0</v>
      </c>
      <c r="Q250" s="29">
        <v>318252</v>
      </c>
      <c r="R250" s="29">
        <v>0</v>
      </c>
      <c r="S250" s="29">
        <v>318252</v>
      </c>
      <c r="T250" s="29">
        <v>0</v>
      </c>
      <c r="U250" s="29">
        <v>1036</v>
      </c>
      <c r="V250" s="29">
        <v>435</v>
      </c>
      <c r="W250" s="29">
        <v>7791</v>
      </c>
      <c r="X250" s="29">
        <v>119935</v>
      </c>
      <c r="Y250" s="29">
        <v>51248</v>
      </c>
      <c r="Z250" s="29">
        <v>355728</v>
      </c>
      <c r="AA250" s="29">
        <v>196479</v>
      </c>
      <c r="AB250" s="29">
        <v>7753</v>
      </c>
      <c r="AC250" s="29">
        <v>0.10272759669999999</v>
      </c>
      <c r="AD250" s="29">
        <v>1.46E-2</v>
      </c>
      <c r="AE250" s="29">
        <v>93.873325280000003</v>
      </c>
      <c r="AF250" s="29">
        <v>49093</v>
      </c>
      <c r="AG250" s="29">
        <v>59</v>
      </c>
      <c r="AH250" s="29">
        <v>100</v>
      </c>
      <c r="AI250" s="29">
        <v>9.1430000000000007</v>
      </c>
      <c r="AJ250" s="29">
        <v>64.143000000000001</v>
      </c>
      <c r="AK250" s="29">
        <v>1</v>
      </c>
      <c r="AL250" s="29">
        <v>0</v>
      </c>
      <c r="AM250" s="29">
        <v>430</v>
      </c>
      <c r="AN250" s="29">
        <v>90</v>
      </c>
      <c r="AO250" s="29">
        <v>51</v>
      </c>
      <c r="AP250" s="29">
        <v>58</v>
      </c>
      <c r="AQ250" s="29">
        <v>0</v>
      </c>
      <c r="AR250" s="29">
        <v>0</v>
      </c>
      <c r="AS250" s="29">
        <v>0</v>
      </c>
      <c r="AT250" s="29">
        <v>127043</v>
      </c>
      <c r="AU250" s="29">
        <v>119645</v>
      </c>
      <c r="AV250" s="29">
        <v>31772</v>
      </c>
      <c r="AW250" s="29">
        <v>40417</v>
      </c>
      <c r="AX250" s="29">
        <v>174499</v>
      </c>
      <c r="AY250" s="29">
        <v>0</v>
      </c>
      <c r="AZ250" s="29">
        <v>0</v>
      </c>
      <c r="BA250" s="29">
        <v>0</v>
      </c>
      <c r="BB250" s="29">
        <v>0</v>
      </c>
      <c r="BC250" s="29">
        <v>0</v>
      </c>
      <c r="BD250" s="29">
        <v>0</v>
      </c>
      <c r="BE250" s="29">
        <v>0</v>
      </c>
      <c r="BF250" s="29">
        <v>0</v>
      </c>
      <c r="BG250" s="29">
        <v>0</v>
      </c>
      <c r="BH250" s="29">
        <v>0</v>
      </c>
      <c r="BI250" s="29">
        <v>0</v>
      </c>
      <c r="BJ250" s="29">
        <v>0</v>
      </c>
      <c r="BK250" s="29">
        <v>0</v>
      </c>
      <c r="BL250" s="29">
        <v>0</v>
      </c>
      <c r="BM250" s="29">
        <v>0</v>
      </c>
      <c r="BN250" s="29">
        <v>170.49</v>
      </c>
      <c r="BO250" s="29">
        <v>5541.03</v>
      </c>
      <c r="BP250" s="29">
        <v>0</v>
      </c>
      <c r="BQ250" s="29">
        <v>5541.03</v>
      </c>
      <c r="BR250" s="29">
        <v>0</v>
      </c>
      <c r="BS250" s="29">
        <v>5541.03</v>
      </c>
      <c r="BT250" s="29">
        <v>0</v>
      </c>
      <c r="BU250" s="29">
        <v>85.95</v>
      </c>
      <c r="BV250" s="29">
        <v>16.329999999999998</v>
      </c>
      <c r="BW250" s="29">
        <v>12</v>
      </c>
      <c r="BX250" s="29">
        <v>175.1</v>
      </c>
      <c r="BY250" s="29">
        <v>2701.3499999999958</v>
      </c>
      <c r="BZ250" s="29">
        <v>2364.7199999999953</v>
      </c>
      <c r="CA250" s="157">
        <v>94.099999999999625</v>
      </c>
      <c r="CB250" s="157">
        <v>4971.9699999999875</v>
      </c>
      <c r="CC250" s="29">
        <v>0</v>
      </c>
      <c r="CD250" s="29">
        <v>4971.9699999999875</v>
      </c>
      <c r="CE250" s="29">
        <v>3570</v>
      </c>
      <c r="CF250" s="29">
        <v>0</v>
      </c>
      <c r="CG250" s="29">
        <v>243118</v>
      </c>
      <c r="CH250" s="29">
        <v>243118</v>
      </c>
      <c r="CI250" s="29">
        <v>459.28999999999968</v>
      </c>
      <c r="CJ250" s="25">
        <v>0</v>
      </c>
      <c r="CK250" s="25">
        <v>0</v>
      </c>
      <c r="CL250" s="29">
        <v>840.75999999999874</v>
      </c>
      <c r="CM250" s="25">
        <v>0</v>
      </c>
      <c r="CN250" s="29">
        <v>3766.0199999999932</v>
      </c>
      <c r="CO250" s="25">
        <v>0</v>
      </c>
      <c r="CP250" s="25">
        <v>296.79000000000002</v>
      </c>
      <c r="CQ250" s="25">
        <v>0</v>
      </c>
      <c r="CR250" s="25">
        <v>0</v>
      </c>
      <c r="CS250" s="25">
        <v>40417</v>
      </c>
      <c r="CT250" s="25">
        <v>0</v>
      </c>
      <c r="CU250" s="25">
        <v>174499</v>
      </c>
      <c r="CV250" s="25">
        <v>0</v>
      </c>
      <c r="CW250" s="25">
        <v>27172</v>
      </c>
      <c r="CX250" s="33">
        <v>0</v>
      </c>
      <c r="CY250" s="33">
        <v>0</v>
      </c>
      <c r="CZ250" s="33">
        <v>0</v>
      </c>
      <c r="DA250" s="33">
        <v>0</v>
      </c>
      <c r="DB250" s="161">
        <v>40417</v>
      </c>
      <c r="DC250" s="33">
        <v>174499</v>
      </c>
      <c r="DD250" s="33">
        <v>4600</v>
      </c>
      <c r="DE250" s="33">
        <v>27172</v>
      </c>
      <c r="DF250" s="154">
        <v>0</v>
      </c>
      <c r="DG250" s="154">
        <v>0</v>
      </c>
      <c r="DH250" s="154">
        <v>0</v>
      </c>
      <c r="DI250" s="154">
        <v>0</v>
      </c>
      <c r="DJ250" s="154">
        <v>840.75999999999874</v>
      </c>
      <c r="DK250" s="154">
        <v>3766.0199999999932</v>
      </c>
      <c r="DL250" s="154">
        <v>162.49999999999963</v>
      </c>
      <c r="DM250" s="154">
        <v>296.79000000000002</v>
      </c>
      <c r="DN250" s="25">
        <v>0</v>
      </c>
      <c r="DO250" s="25">
        <v>611208</v>
      </c>
      <c r="DP250" s="25">
        <v>1003.2599999999984</v>
      </c>
      <c r="DQ250" s="25">
        <v>45017</v>
      </c>
      <c r="DR250" s="25">
        <v>318252</v>
      </c>
      <c r="DS250" s="25">
        <v>5541.03</v>
      </c>
      <c r="ED250" s="156">
        <v>44018</v>
      </c>
      <c r="EE250" s="25">
        <v>840.75999999999874</v>
      </c>
      <c r="EF250" s="25">
        <v>3766.0199999999932</v>
      </c>
      <c r="EG250" s="25">
        <v>162.49999999999963</v>
      </c>
      <c r="EH250" s="25">
        <v>296.79000000000002</v>
      </c>
    </row>
    <row r="251" spans="1:138" x14ac:dyDescent="0.25">
      <c r="A251" s="25" t="s">
        <v>67</v>
      </c>
      <c r="B251" s="25" t="s">
        <v>64</v>
      </c>
      <c r="C251" s="156">
        <v>44019</v>
      </c>
      <c r="D251" s="156">
        <v>44019</v>
      </c>
      <c r="E251" s="25" t="s">
        <v>126</v>
      </c>
      <c r="F251" s="25" t="s">
        <v>127</v>
      </c>
      <c r="G251" s="29">
        <v>17174.019999999979</v>
      </c>
      <c r="H251" s="29">
        <v>1629</v>
      </c>
      <c r="I251" s="29">
        <v>0</v>
      </c>
      <c r="J251" s="29">
        <v>0</v>
      </c>
      <c r="K251" s="29">
        <v>0</v>
      </c>
      <c r="L251" s="29">
        <v>0</v>
      </c>
      <c r="M251" s="29">
        <v>0</v>
      </c>
      <c r="N251" s="29">
        <v>51935</v>
      </c>
      <c r="O251" s="29">
        <v>312863</v>
      </c>
      <c r="P251" s="29">
        <v>0</v>
      </c>
      <c r="Q251" s="29">
        <v>312863</v>
      </c>
      <c r="R251" s="29">
        <v>0</v>
      </c>
      <c r="S251" s="29">
        <v>312863</v>
      </c>
      <c r="T251" s="29">
        <v>0</v>
      </c>
      <c r="U251" s="29">
        <v>874</v>
      </c>
      <c r="V251" s="29">
        <v>673</v>
      </c>
      <c r="W251" s="29">
        <v>67227</v>
      </c>
      <c r="X251" s="29">
        <v>117983</v>
      </c>
      <c r="Y251" s="29">
        <v>59125</v>
      </c>
      <c r="Z251" s="29">
        <v>302778</v>
      </c>
      <c r="AA251" s="29">
        <v>203774</v>
      </c>
      <c r="AB251" s="29">
        <v>9941</v>
      </c>
      <c r="AC251" s="29">
        <v>0.10272759669999999</v>
      </c>
      <c r="AD251" s="29">
        <v>1.46E-2</v>
      </c>
      <c r="AE251" s="29">
        <v>93.873325280000003</v>
      </c>
      <c r="AF251" s="29">
        <v>49990</v>
      </c>
      <c r="AG251" s="29">
        <v>59</v>
      </c>
      <c r="AH251" s="29">
        <v>100</v>
      </c>
      <c r="AI251" s="29">
        <v>9.1430000000000007</v>
      </c>
      <c r="AJ251" s="29">
        <v>64.286000000000001</v>
      </c>
      <c r="AK251" s="29">
        <v>1</v>
      </c>
      <c r="AL251" s="29">
        <v>0</v>
      </c>
      <c r="AM251" s="29">
        <v>538</v>
      </c>
      <c r="AN251" s="29">
        <v>114</v>
      </c>
      <c r="AO251" s="29">
        <v>0</v>
      </c>
      <c r="AP251" s="29">
        <v>56</v>
      </c>
      <c r="AQ251" s="29">
        <v>350</v>
      </c>
      <c r="AR251" s="29">
        <v>63</v>
      </c>
      <c r="AS251" s="29">
        <v>206</v>
      </c>
      <c r="AT251" s="29">
        <v>122297</v>
      </c>
      <c r="AU251" s="29">
        <v>121218</v>
      </c>
      <c r="AV251" s="29">
        <v>36237</v>
      </c>
      <c r="AW251" s="29">
        <v>39796</v>
      </c>
      <c r="AX251" s="29">
        <v>167482</v>
      </c>
      <c r="AY251" s="29">
        <v>0</v>
      </c>
      <c r="AZ251" s="29">
        <v>0</v>
      </c>
      <c r="BA251" s="29">
        <v>0</v>
      </c>
      <c r="BB251" s="29">
        <v>0</v>
      </c>
      <c r="BC251" s="29">
        <v>0</v>
      </c>
      <c r="BD251" s="29">
        <v>0</v>
      </c>
      <c r="BE251" s="29">
        <v>0</v>
      </c>
      <c r="BF251" s="29">
        <v>0</v>
      </c>
      <c r="BG251" s="29">
        <v>0</v>
      </c>
      <c r="BH251" s="29">
        <v>0</v>
      </c>
      <c r="BI251" s="29">
        <v>0</v>
      </c>
      <c r="BJ251" s="29">
        <v>0</v>
      </c>
      <c r="BK251" s="29">
        <v>0</v>
      </c>
      <c r="BL251" s="29">
        <v>0</v>
      </c>
      <c r="BM251" s="29">
        <v>0</v>
      </c>
      <c r="BN251" s="29">
        <v>237.25</v>
      </c>
      <c r="BO251" s="29">
        <v>6097.52</v>
      </c>
      <c r="BP251" s="29">
        <v>0</v>
      </c>
      <c r="BQ251" s="29">
        <v>6097.52</v>
      </c>
      <c r="BR251" s="29">
        <v>0</v>
      </c>
      <c r="BS251" s="29">
        <v>6097.52</v>
      </c>
      <c r="BT251" s="29">
        <v>0</v>
      </c>
      <c r="BU251" s="29">
        <v>44.38</v>
      </c>
      <c r="BV251" s="29">
        <v>27.32</v>
      </c>
      <c r="BW251" s="29">
        <v>86</v>
      </c>
      <c r="BX251" s="29">
        <v>217.3</v>
      </c>
      <c r="BY251" s="29">
        <v>2713.5699999999961</v>
      </c>
      <c r="BZ251" s="29">
        <v>2363.3099999999963</v>
      </c>
      <c r="CA251" s="157">
        <v>83.739664697428992</v>
      </c>
      <c r="CB251" s="157">
        <v>4993.1403353025653</v>
      </c>
      <c r="CC251" s="29">
        <v>0</v>
      </c>
      <c r="CD251" s="29">
        <v>4993.1403353025653</v>
      </c>
      <c r="CE251" s="29">
        <v>3560</v>
      </c>
      <c r="CF251" s="29">
        <v>0</v>
      </c>
      <c r="CG251" s="29">
        <v>239955</v>
      </c>
      <c r="CH251" s="29">
        <v>239955</v>
      </c>
      <c r="CI251" s="29">
        <v>448.84999999999917</v>
      </c>
      <c r="CJ251" s="25">
        <v>0</v>
      </c>
      <c r="CK251" s="25">
        <v>0</v>
      </c>
      <c r="CL251" s="29">
        <v>812.20999999999958</v>
      </c>
      <c r="CM251" s="25">
        <v>0</v>
      </c>
      <c r="CN251" s="29">
        <v>3815.8199999999933</v>
      </c>
      <c r="CO251" s="25">
        <v>0</v>
      </c>
      <c r="CP251" s="25">
        <v>301.50999999999948</v>
      </c>
      <c r="CQ251" s="25">
        <v>0</v>
      </c>
      <c r="CR251" s="25">
        <v>0</v>
      </c>
      <c r="CS251" s="25">
        <v>39796</v>
      </c>
      <c r="CT251" s="25">
        <v>0</v>
      </c>
      <c r="CU251" s="25">
        <v>167482</v>
      </c>
      <c r="CV251" s="25">
        <v>0</v>
      </c>
      <c r="CW251" s="25">
        <v>31676</v>
      </c>
      <c r="CX251" s="33">
        <v>0</v>
      </c>
      <c r="CY251" s="33">
        <v>0</v>
      </c>
      <c r="CZ251" s="33">
        <v>0</v>
      </c>
      <c r="DA251" s="33">
        <v>0</v>
      </c>
      <c r="DB251" s="161">
        <v>39796</v>
      </c>
      <c r="DC251" s="33">
        <v>167482</v>
      </c>
      <c r="DD251" s="33">
        <v>4561</v>
      </c>
      <c r="DE251" s="33">
        <v>31676</v>
      </c>
      <c r="DF251" s="154">
        <v>0</v>
      </c>
      <c r="DG251" s="154">
        <v>0</v>
      </c>
      <c r="DH251" s="154">
        <v>0</v>
      </c>
      <c r="DI251" s="154">
        <v>0</v>
      </c>
      <c r="DJ251" s="154">
        <v>812.20999999999958</v>
      </c>
      <c r="DK251" s="154">
        <v>3815.8199999999933</v>
      </c>
      <c r="DL251" s="154">
        <v>147.33999999999969</v>
      </c>
      <c r="DM251" s="154">
        <v>301.50999999999948</v>
      </c>
      <c r="DN251" s="25">
        <v>0</v>
      </c>
      <c r="DO251" s="25">
        <v>575618</v>
      </c>
      <c r="DP251" s="25">
        <v>959.54999999999927</v>
      </c>
      <c r="DQ251" s="25">
        <v>44357</v>
      </c>
      <c r="DR251" s="25">
        <v>312863</v>
      </c>
      <c r="DS251" s="25">
        <v>6097.52</v>
      </c>
      <c r="ED251" s="156">
        <v>44019</v>
      </c>
      <c r="EE251" s="25">
        <v>812.20999999999958</v>
      </c>
      <c r="EF251" s="25">
        <v>3815.8199999999933</v>
      </c>
      <c r="EG251" s="25">
        <v>147.33999999999969</v>
      </c>
      <c r="EH251" s="25">
        <v>301.50999999999948</v>
      </c>
    </row>
    <row r="252" spans="1:138" x14ac:dyDescent="0.25">
      <c r="A252" s="25" t="s">
        <v>67</v>
      </c>
      <c r="B252" s="25" t="s">
        <v>64</v>
      </c>
      <c r="C252" s="156">
        <v>44020</v>
      </c>
      <c r="D252" s="156">
        <v>44020</v>
      </c>
      <c r="E252" s="25" t="s">
        <v>126</v>
      </c>
      <c r="F252" s="25" t="s">
        <v>127</v>
      </c>
      <c r="G252" s="29">
        <v>17255.899999999994</v>
      </c>
      <c r="H252" s="29">
        <v>1581</v>
      </c>
      <c r="I252" s="29">
        <v>0</v>
      </c>
      <c r="J252" s="29">
        <v>0</v>
      </c>
      <c r="K252" s="29">
        <v>0</v>
      </c>
      <c r="L252" s="29">
        <v>0</v>
      </c>
      <c r="M252" s="29">
        <v>0</v>
      </c>
      <c r="N252" s="29">
        <v>18079</v>
      </c>
      <c r="O252" s="29">
        <v>311222</v>
      </c>
      <c r="P252" s="29">
        <v>0</v>
      </c>
      <c r="Q252" s="29">
        <v>311222</v>
      </c>
      <c r="R252" s="29">
        <v>0</v>
      </c>
      <c r="S252" s="29">
        <v>311222</v>
      </c>
      <c r="T252" s="29">
        <v>0</v>
      </c>
      <c r="U252" s="29">
        <v>1208</v>
      </c>
      <c r="V252" s="29">
        <v>181</v>
      </c>
      <c r="W252" s="29">
        <v>43003</v>
      </c>
      <c r="X252" s="29">
        <v>107867</v>
      </c>
      <c r="Y252" s="29">
        <v>54234</v>
      </c>
      <c r="Z252" s="29">
        <v>359779</v>
      </c>
      <c r="AA252" s="29">
        <v>197164</v>
      </c>
      <c r="AB252" s="29">
        <v>6476</v>
      </c>
      <c r="AC252" s="29">
        <v>0.10272759669999999</v>
      </c>
      <c r="AD252" s="29">
        <v>1.46E-2</v>
      </c>
      <c r="AE252" s="29">
        <v>93.873325280000003</v>
      </c>
      <c r="AF252" s="29">
        <v>57473</v>
      </c>
      <c r="AG252" s="29">
        <v>59</v>
      </c>
      <c r="AH252" s="29">
        <v>100</v>
      </c>
      <c r="AI252" s="29">
        <v>9.2859999999999996</v>
      </c>
      <c r="AJ252" s="29">
        <v>64</v>
      </c>
      <c r="AK252" s="29">
        <v>0</v>
      </c>
      <c r="AL252" s="29">
        <v>0</v>
      </c>
      <c r="AM252" s="29">
        <v>0</v>
      </c>
      <c r="AN252" s="29">
        <v>0</v>
      </c>
      <c r="AO252" s="29">
        <v>52</v>
      </c>
      <c r="AP252" s="29">
        <v>58</v>
      </c>
      <c r="AQ252" s="29">
        <v>359</v>
      </c>
      <c r="AR252" s="29">
        <v>75</v>
      </c>
      <c r="AS252" s="29">
        <v>251</v>
      </c>
      <c r="AT252" s="29">
        <v>128343</v>
      </c>
      <c r="AU252" s="29">
        <v>125424</v>
      </c>
      <c r="AV252" s="29">
        <v>18362</v>
      </c>
      <c r="AW252" s="29">
        <v>38693</v>
      </c>
      <c r="AX252" s="29">
        <v>196712</v>
      </c>
      <c r="AY252" s="29">
        <v>0</v>
      </c>
      <c r="AZ252" s="29">
        <v>0</v>
      </c>
      <c r="BA252" s="29">
        <v>0</v>
      </c>
      <c r="BB252" s="29">
        <v>0</v>
      </c>
      <c r="BC252" s="29">
        <v>0</v>
      </c>
      <c r="BD252" s="29">
        <v>0</v>
      </c>
      <c r="BE252" s="29">
        <v>0</v>
      </c>
      <c r="BF252" s="29">
        <v>0</v>
      </c>
      <c r="BG252" s="29">
        <v>0</v>
      </c>
      <c r="BH252" s="29">
        <v>0</v>
      </c>
      <c r="BI252" s="29">
        <v>0</v>
      </c>
      <c r="BJ252" s="29">
        <v>0</v>
      </c>
      <c r="BK252" s="29">
        <v>0</v>
      </c>
      <c r="BL252" s="29">
        <v>0</v>
      </c>
      <c r="BM252" s="29">
        <v>0</v>
      </c>
      <c r="BN252" s="29">
        <v>57.73</v>
      </c>
      <c r="BO252" s="29">
        <v>12146.49</v>
      </c>
      <c r="BP252" s="29">
        <v>0</v>
      </c>
      <c r="BQ252" s="29">
        <v>12146.49</v>
      </c>
      <c r="BR252" s="29">
        <v>0</v>
      </c>
      <c r="BS252" s="29">
        <v>12146.49</v>
      </c>
      <c r="BT252" s="29">
        <v>0</v>
      </c>
      <c r="BU252" s="29">
        <v>211.96</v>
      </c>
      <c r="BV252" s="29">
        <v>3.69</v>
      </c>
      <c r="BW252" s="29">
        <v>70</v>
      </c>
      <c r="BX252" s="29">
        <v>272.60000000000002</v>
      </c>
      <c r="BY252" s="29">
        <v>2715.8999999999978</v>
      </c>
      <c r="BZ252" s="29">
        <v>2461.3299999999972</v>
      </c>
      <c r="CA252" s="157">
        <v>100.07999999999961</v>
      </c>
      <c r="CB252" s="157">
        <v>5077.149999999996</v>
      </c>
      <c r="CC252" s="29">
        <v>0</v>
      </c>
      <c r="CD252" s="29">
        <v>5077.149999999996</v>
      </c>
      <c r="CE252" s="29">
        <v>4481</v>
      </c>
      <c r="CF252" s="29">
        <v>0</v>
      </c>
      <c r="CG252" s="29">
        <v>249286</v>
      </c>
      <c r="CH252" s="29">
        <v>249286</v>
      </c>
      <c r="CI252" s="29">
        <v>447.57999999999936</v>
      </c>
      <c r="CJ252" s="25">
        <v>0</v>
      </c>
      <c r="CK252" s="25">
        <v>0</v>
      </c>
      <c r="CL252" s="29">
        <v>871.35999999999922</v>
      </c>
      <c r="CM252" s="25">
        <v>0</v>
      </c>
      <c r="CN252" s="29">
        <v>3858.2899999999981</v>
      </c>
      <c r="CO252" s="25">
        <v>0</v>
      </c>
      <c r="CP252" s="25">
        <v>293.25999999999976</v>
      </c>
      <c r="CQ252" s="25">
        <v>0</v>
      </c>
      <c r="CR252" s="25">
        <v>0</v>
      </c>
      <c r="CS252" s="25">
        <v>38693</v>
      </c>
      <c r="CT252" s="25">
        <v>0</v>
      </c>
      <c r="CU252" s="25">
        <v>196712</v>
      </c>
      <c r="CV252" s="25">
        <v>0</v>
      </c>
      <c r="CW252" s="25">
        <v>13564</v>
      </c>
      <c r="CX252" s="33">
        <v>0</v>
      </c>
      <c r="CY252" s="33">
        <v>0</v>
      </c>
      <c r="CZ252" s="33">
        <v>0</v>
      </c>
      <c r="DA252" s="33">
        <v>0</v>
      </c>
      <c r="DB252" s="161">
        <v>38693</v>
      </c>
      <c r="DC252" s="33">
        <v>196712</v>
      </c>
      <c r="DD252" s="33">
        <v>4798</v>
      </c>
      <c r="DE252" s="33">
        <v>13564</v>
      </c>
      <c r="DF252" s="154">
        <v>0</v>
      </c>
      <c r="DG252" s="154">
        <v>0</v>
      </c>
      <c r="DH252" s="154">
        <v>0</v>
      </c>
      <c r="DI252" s="154">
        <v>0</v>
      </c>
      <c r="DJ252" s="154">
        <v>871.35999999999922</v>
      </c>
      <c r="DK252" s="154">
        <v>3858.2899999999981</v>
      </c>
      <c r="DL252" s="154">
        <v>154.31999999999968</v>
      </c>
      <c r="DM252" s="154">
        <v>293.25999999999976</v>
      </c>
      <c r="DN252" s="25">
        <v>0</v>
      </c>
      <c r="DO252" s="25">
        <v>617653</v>
      </c>
      <c r="DP252" s="25">
        <v>1025.6799999999989</v>
      </c>
      <c r="DQ252" s="25">
        <v>43491</v>
      </c>
      <c r="DR252" s="25">
        <v>311222</v>
      </c>
      <c r="DS252" s="25">
        <v>12146.49</v>
      </c>
      <c r="ED252" s="156">
        <v>44020</v>
      </c>
      <c r="EE252" s="25">
        <v>871.35999999999922</v>
      </c>
      <c r="EF252" s="25">
        <v>3858.2899999999981</v>
      </c>
      <c r="EG252" s="25">
        <v>154.31999999999968</v>
      </c>
      <c r="EH252" s="25">
        <v>293.25999999999976</v>
      </c>
    </row>
    <row r="253" spans="1:138" x14ac:dyDescent="0.25">
      <c r="A253" s="25" t="s">
        <v>67</v>
      </c>
      <c r="B253" s="25" t="s">
        <v>64</v>
      </c>
      <c r="C253" s="156">
        <v>44021</v>
      </c>
      <c r="D253" s="156">
        <v>44021</v>
      </c>
      <c r="E253" s="25" t="s">
        <v>126</v>
      </c>
      <c r="F253" s="25" t="s">
        <v>127</v>
      </c>
      <c r="G253" s="29">
        <v>20511.210000000014</v>
      </c>
      <c r="H253" s="29">
        <v>1676</v>
      </c>
      <c r="I253" s="29">
        <v>0</v>
      </c>
      <c r="J253" s="29">
        <v>0</v>
      </c>
      <c r="K253" s="29">
        <v>0</v>
      </c>
      <c r="L253" s="29">
        <v>0</v>
      </c>
      <c r="M253" s="29">
        <v>0</v>
      </c>
      <c r="N253" s="29">
        <v>49670</v>
      </c>
      <c r="O253" s="29">
        <v>207533</v>
      </c>
      <c r="P253" s="29">
        <v>0</v>
      </c>
      <c r="Q253" s="29">
        <v>207533</v>
      </c>
      <c r="R253" s="29">
        <v>0</v>
      </c>
      <c r="S253" s="29">
        <v>207533</v>
      </c>
      <c r="T253" s="29">
        <v>0</v>
      </c>
      <c r="U253" s="29">
        <v>1775</v>
      </c>
      <c r="V253" s="29">
        <v>33</v>
      </c>
      <c r="W253" s="29">
        <v>30951</v>
      </c>
      <c r="X253" s="29">
        <v>111298</v>
      </c>
      <c r="Y253" s="29">
        <v>65627</v>
      </c>
      <c r="Z253" s="29">
        <v>326051</v>
      </c>
      <c r="AA253" s="29">
        <v>154081</v>
      </c>
      <c r="AB253" s="29">
        <v>6744</v>
      </c>
      <c r="AC253" s="29">
        <v>0.10272759669999999</v>
      </c>
      <c r="AD253" s="29">
        <v>1.46E-2</v>
      </c>
      <c r="AE253" s="29">
        <v>93.873325280000003</v>
      </c>
      <c r="AF253" s="29">
        <v>58906</v>
      </c>
      <c r="AG253" s="29">
        <v>59</v>
      </c>
      <c r="AH253" s="29">
        <v>100</v>
      </c>
      <c r="AI253" s="29">
        <v>9.4290000000000003</v>
      </c>
      <c r="AJ253" s="29">
        <v>61.429000000000002</v>
      </c>
      <c r="AK253" s="29">
        <v>0</v>
      </c>
      <c r="AL253" s="29">
        <v>0</v>
      </c>
      <c r="AM253" s="29">
        <v>347</v>
      </c>
      <c r="AN253" s="29">
        <v>83</v>
      </c>
      <c r="AO253" s="29">
        <v>51</v>
      </c>
      <c r="AP253" s="29">
        <v>61</v>
      </c>
      <c r="AQ253" s="29">
        <v>461</v>
      </c>
      <c r="AR253" s="29">
        <v>94</v>
      </c>
      <c r="AS253" s="29">
        <v>213</v>
      </c>
      <c r="AT253" s="29">
        <v>87956</v>
      </c>
      <c r="AU253" s="29">
        <v>77301</v>
      </c>
      <c r="AV253" s="29">
        <v>13810</v>
      </c>
      <c r="AW253" s="29">
        <v>28792</v>
      </c>
      <c r="AX253" s="29">
        <v>122655</v>
      </c>
      <c r="AY253" s="29">
        <v>0</v>
      </c>
      <c r="AZ253" s="29">
        <v>0</v>
      </c>
      <c r="BA253" s="29">
        <v>0</v>
      </c>
      <c r="BB253" s="29">
        <v>0</v>
      </c>
      <c r="BC253" s="29">
        <v>0</v>
      </c>
      <c r="BD253" s="29">
        <v>0</v>
      </c>
      <c r="BE253" s="29">
        <v>0</v>
      </c>
      <c r="BF253" s="29">
        <v>0</v>
      </c>
      <c r="BG253" s="29">
        <v>0</v>
      </c>
      <c r="BH253" s="29">
        <v>0</v>
      </c>
      <c r="BI253" s="29">
        <v>0</v>
      </c>
      <c r="BJ253" s="29">
        <v>0</v>
      </c>
      <c r="BK253" s="29">
        <v>0</v>
      </c>
      <c r="BL253" s="29">
        <v>0</v>
      </c>
      <c r="BM253" s="29">
        <v>0</v>
      </c>
      <c r="BN253" s="29">
        <v>58.6</v>
      </c>
      <c r="BO253" s="29">
        <v>6304.98</v>
      </c>
      <c r="BP253" s="29">
        <v>0</v>
      </c>
      <c r="BQ253" s="29">
        <v>6304.98</v>
      </c>
      <c r="BR253" s="29">
        <v>0</v>
      </c>
      <c r="BS253" s="29">
        <v>6304.98</v>
      </c>
      <c r="BT253" s="29">
        <v>0</v>
      </c>
      <c r="BU253" s="29">
        <v>166.18</v>
      </c>
      <c r="BV253" s="29">
        <v>0.56000000000000005</v>
      </c>
      <c r="BW253" s="29">
        <v>74</v>
      </c>
      <c r="BX253" s="29">
        <v>544.5</v>
      </c>
      <c r="BY253" s="29">
        <v>2864.1045520841935</v>
      </c>
      <c r="BZ253" s="29">
        <v>2497.3099999999959</v>
      </c>
      <c r="CA253" s="157">
        <v>82.839999999999648</v>
      </c>
      <c r="CB253" s="157">
        <v>5278.5745520841883</v>
      </c>
      <c r="CC253" s="29">
        <v>0</v>
      </c>
      <c r="CD253" s="29">
        <v>5278.5745520841883</v>
      </c>
      <c r="CE253" s="29">
        <v>4155</v>
      </c>
      <c r="CF253" s="29">
        <v>0</v>
      </c>
      <c r="CG253" s="29">
        <v>161102</v>
      </c>
      <c r="CH253" s="29">
        <v>161102</v>
      </c>
      <c r="CI253" s="29">
        <v>454.57999999999856</v>
      </c>
      <c r="CJ253" s="25">
        <v>0</v>
      </c>
      <c r="CK253" s="25">
        <v>0</v>
      </c>
      <c r="CL253" s="29">
        <v>916.91999999999916</v>
      </c>
      <c r="CM253" s="25">
        <v>0</v>
      </c>
      <c r="CN253" s="29">
        <v>3989.9145520841894</v>
      </c>
      <c r="CO253" s="25">
        <v>0</v>
      </c>
      <c r="CP253" s="25">
        <v>303.04999999999893</v>
      </c>
      <c r="CQ253" s="25">
        <v>0</v>
      </c>
      <c r="CR253" s="25">
        <v>0</v>
      </c>
      <c r="CS253" s="25">
        <v>28792</v>
      </c>
      <c r="CT253" s="25">
        <v>0</v>
      </c>
      <c r="CU253" s="25">
        <v>122655</v>
      </c>
      <c r="CV253" s="25">
        <v>0</v>
      </c>
      <c r="CW253" s="25">
        <v>9424</v>
      </c>
      <c r="CX253" s="33">
        <v>0</v>
      </c>
      <c r="CY253" s="33">
        <v>0</v>
      </c>
      <c r="CZ253" s="33">
        <v>0</v>
      </c>
      <c r="DA253" s="33">
        <v>0</v>
      </c>
      <c r="DB253" s="161">
        <v>28792</v>
      </c>
      <c r="DC253" s="33">
        <v>122655</v>
      </c>
      <c r="DD253" s="33">
        <v>4386</v>
      </c>
      <c r="DE253" s="33">
        <v>9424</v>
      </c>
      <c r="DF253" s="154">
        <v>0</v>
      </c>
      <c r="DG253" s="154">
        <v>0</v>
      </c>
      <c r="DH253" s="154">
        <v>0</v>
      </c>
      <c r="DI253" s="154">
        <v>0</v>
      </c>
      <c r="DJ253" s="154">
        <v>916.91999999999916</v>
      </c>
      <c r="DK253" s="154">
        <v>3989.9145520841894</v>
      </c>
      <c r="DL253" s="154">
        <v>151.5299999999996</v>
      </c>
      <c r="DM253" s="154">
        <v>303.04999999999893</v>
      </c>
      <c r="DN253" s="25">
        <v>0</v>
      </c>
      <c r="DO253" s="25">
        <v>552503</v>
      </c>
      <c r="DP253" s="25">
        <v>1068.4499999999987</v>
      </c>
      <c r="DQ253" s="25">
        <v>33178</v>
      </c>
      <c r="DR253" s="25">
        <v>207533</v>
      </c>
      <c r="DS253" s="25">
        <v>6304.98</v>
      </c>
      <c r="ED253" s="156">
        <v>44021</v>
      </c>
      <c r="EE253" s="25">
        <v>916.91999999999916</v>
      </c>
      <c r="EF253" s="25">
        <v>3989.9145520841894</v>
      </c>
      <c r="EG253" s="25">
        <v>151.5299999999996</v>
      </c>
      <c r="EH253" s="25">
        <v>303.04999999999893</v>
      </c>
    </row>
    <row r="254" spans="1:138" x14ac:dyDescent="0.25">
      <c r="A254" s="25" t="s">
        <v>67</v>
      </c>
      <c r="B254" s="25" t="s">
        <v>64</v>
      </c>
      <c r="C254" s="156">
        <v>44022</v>
      </c>
      <c r="D254" s="156">
        <v>44022</v>
      </c>
      <c r="E254" s="25" t="s">
        <v>126</v>
      </c>
      <c r="F254" s="25" t="s">
        <v>127</v>
      </c>
      <c r="G254" s="29">
        <v>24431.850000000042</v>
      </c>
      <c r="H254" s="29">
        <v>1894</v>
      </c>
      <c r="I254" s="29">
        <v>0</v>
      </c>
      <c r="J254" s="29">
        <v>0</v>
      </c>
      <c r="K254" s="29">
        <v>0</v>
      </c>
      <c r="L254" s="29">
        <v>1</v>
      </c>
      <c r="M254" s="29">
        <v>0</v>
      </c>
      <c r="N254" s="29">
        <v>1562493</v>
      </c>
      <c r="O254" s="29">
        <v>751682</v>
      </c>
      <c r="P254" s="29">
        <v>0</v>
      </c>
      <c r="Q254" s="29">
        <v>751682</v>
      </c>
      <c r="R254" s="29">
        <v>0</v>
      </c>
      <c r="S254" s="29">
        <v>751682</v>
      </c>
      <c r="T254" s="29">
        <v>0</v>
      </c>
      <c r="U254" s="29">
        <v>2611</v>
      </c>
      <c r="V254" s="29">
        <v>511</v>
      </c>
      <c r="W254" s="29">
        <v>17252</v>
      </c>
      <c r="X254" s="29">
        <v>173364</v>
      </c>
      <c r="Y254" s="29">
        <v>85712</v>
      </c>
      <c r="Z254" s="29">
        <v>382759</v>
      </c>
      <c r="AA254" s="29">
        <v>112454</v>
      </c>
      <c r="AB254" s="29">
        <v>40516</v>
      </c>
      <c r="AC254" s="29">
        <v>0.10272759669999999</v>
      </c>
      <c r="AD254" s="29">
        <v>1.46E-2</v>
      </c>
      <c r="AE254" s="29">
        <v>93.873325280000003</v>
      </c>
      <c r="AF254" s="29">
        <v>63004</v>
      </c>
      <c r="AG254" s="29">
        <v>59</v>
      </c>
      <c r="AH254" s="29">
        <v>100</v>
      </c>
      <c r="AI254" s="29">
        <v>9</v>
      </c>
      <c r="AJ254" s="29">
        <v>55.286000000000001</v>
      </c>
      <c r="AK254" s="29">
        <v>1</v>
      </c>
      <c r="AL254" s="29">
        <v>0</v>
      </c>
      <c r="AM254" s="29">
        <v>369</v>
      </c>
      <c r="AN254" s="29">
        <v>88</v>
      </c>
      <c r="AO254" s="29">
        <v>53</v>
      </c>
      <c r="AP254" s="29">
        <v>61</v>
      </c>
      <c r="AQ254" s="29">
        <v>0</v>
      </c>
      <c r="AR254" s="29">
        <v>0</v>
      </c>
      <c r="AS254" s="29">
        <v>0</v>
      </c>
      <c r="AT254" s="29">
        <v>84516</v>
      </c>
      <c r="AU254" s="29">
        <v>74008</v>
      </c>
      <c r="AV254" s="29">
        <v>14330</v>
      </c>
      <c r="AW254" s="29">
        <v>34905</v>
      </c>
      <c r="AX254" s="29">
        <v>109289</v>
      </c>
      <c r="AY254" s="29">
        <v>0</v>
      </c>
      <c r="AZ254" s="29">
        <v>1</v>
      </c>
      <c r="BA254" s="29">
        <v>0</v>
      </c>
      <c r="BB254" s="29">
        <v>0</v>
      </c>
      <c r="BC254" s="29">
        <v>0</v>
      </c>
      <c r="BD254" s="29">
        <v>0</v>
      </c>
      <c r="BE254" s="29">
        <v>0</v>
      </c>
      <c r="BF254" s="29">
        <v>0</v>
      </c>
      <c r="BG254" s="29">
        <v>0</v>
      </c>
      <c r="BH254" s="29">
        <v>0</v>
      </c>
      <c r="BI254" s="29">
        <v>0</v>
      </c>
      <c r="BJ254" s="29">
        <v>0</v>
      </c>
      <c r="BK254" s="29">
        <v>1</v>
      </c>
      <c r="BL254" s="29">
        <v>0</v>
      </c>
      <c r="BM254" s="29">
        <v>0</v>
      </c>
      <c r="BN254" s="29">
        <v>1384.54</v>
      </c>
      <c r="BO254" s="29">
        <v>9908.1</v>
      </c>
      <c r="BP254" s="29">
        <v>0</v>
      </c>
      <c r="BQ254" s="29">
        <v>9908.1</v>
      </c>
      <c r="BR254" s="29">
        <v>0</v>
      </c>
      <c r="BS254" s="29">
        <v>9908.1</v>
      </c>
      <c r="BT254" s="29">
        <v>0</v>
      </c>
      <c r="BU254" s="29">
        <v>284.58999999999997</v>
      </c>
      <c r="BV254" s="29">
        <v>14.41</v>
      </c>
      <c r="BW254" s="29">
        <v>34</v>
      </c>
      <c r="BX254" s="29">
        <v>268.5</v>
      </c>
      <c r="BY254" s="29">
        <v>2729.4799999999959</v>
      </c>
      <c r="BZ254" s="29">
        <v>2328.6799999999948</v>
      </c>
      <c r="CA254" s="157">
        <v>90.239999999999753</v>
      </c>
      <c r="CB254" s="157">
        <v>4967.9199999999937</v>
      </c>
      <c r="CC254" s="29">
        <v>0</v>
      </c>
      <c r="CD254" s="29">
        <v>4967.9199999999937</v>
      </c>
      <c r="CE254" s="29">
        <v>3962</v>
      </c>
      <c r="CF254" s="29">
        <v>0</v>
      </c>
      <c r="CG254" s="29">
        <v>154562</v>
      </c>
      <c r="CH254" s="29">
        <v>154562</v>
      </c>
      <c r="CI254" s="29">
        <v>438.0599999999996</v>
      </c>
      <c r="CJ254" s="25">
        <v>0</v>
      </c>
      <c r="CK254" s="25">
        <v>0</v>
      </c>
      <c r="CL254" s="29">
        <v>877.43999999999801</v>
      </c>
      <c r="CM254" s="25">
        <v>0</v>
      </c>
      <c r="CN254" s="29">
        <v>3742.6599999999926</v>
      </c>
      <c r="CO254" s="25">
        <v>0</v>
      </c>
      <c r="CP254" s="25">
        <v>290.3599999999999</v>
      </c>
      <c r="CQ254" s="25">
        <v>0</v>
      </c>
      <c r="CR254" s="25">
        <v>0</v>
      </c>
      <c r="CS254" s="25">
        <v>34905</v>
      </c>
      <c r="CT254" s="25">
        <v>0</v>
      </c>
      <c r="CU254" s="25">
        <v>109289</v>
      </c>
      <c r="CV254" s="25">
        <v>0</v>
      </c>
      <c r="CW254" s="25">
        <v>10051</v>
      </c>
      <c r="CX254" s="33">
        <v>0</v>
      </c>
      <c r="CY254" s="33">
        <v>0</v>
      </c>
      <c r="CZ254" s="33">
        <v>0</v>
      </c>
      <c r="DA254" s="33">
        <v>0</v>
      </c>
      <c r="DB254" s="161">
        <v>34905</v>
      </c>
      <c r="DC254" s="33">
        <v>109289</v>
      </c>
      <c r="DD254" s="33">
        <v>4279</v>
      </c>
      <c r="DE254" s="33">
        <v>10051</v>
      </c>
      <c r="DF254" s="154">
        <v>0</v>
      </c>
      <c r="DG254" s="154">
        <v>0</v>
      </c>
      <c r="DH254" s="154">
        <v>0</v>
      </c>
      <c r="DI254" s="154">
        <v>0</v>
      </c>
      <c r="DJ254" s="154">
        <v>877.43999999999801</v>
      </c>
      <c r="DK254" s="154">
        <v>3742.6599999999926</v>
      </c>
      <c r="DL254" s="154">
        <v>147.69999999999976</v>
      </c>
      <c r="DM254" s="154">
        <v>290.3599999999999</v>
      </c>
      <c r="DN254" s="25">
        <v>0</v>
      </c>
      <c r="DO254" s="25">
        <v>621441</v>
      </c>
      <c r="DP254" s="25">
        <v>1025.1399999999978</v>
      </c>
      <c r="DQ254" s="25">
        <v>39184</v>
      </c>
      <c r="DR254" s="25">
        <v>751682</v>
      </c>
      <c r="DS254" s="25">
        <v>9908.1</v>
      </c>
      <c r="ED254" s="156">
        <v>44022</v>
      </c>
      <c r="EE254" s="25">
        <v>877.43999999999801</v>
      </c>
      <c r="EF254" s="25">
        <v>3742.6599999999926</v>
      </c>
      <c r="EG254" s="25">
        <v>147.69999999999976</v>
      </c>
      <c r="EH254" s="25">
        <v>290.3599999999999</v>
      </c>
    </row>
    <row r="255" spans="1:138" x14ac:dyDescent="0.25">
      <c r="A255" s="25" t="s">
        <v>67</v>
      </c>
      <c r="B255" s="25" t="s">
        <v>64</v>
      </c>
      <c r="C255" s="156">
        <v>44023</v>
      </c>
      <c r="D255" s="156">
        <v>44023</v>
      </c>
      <c r="E255" s="25" t="s">
        <v>126</v>
      </c>
      <c r="F255" s="25" t="s">
        <v>127</v>
      </c>
      <c r="G255" s="29">
        <v>22149.930000000018</v>
      </c>
      <c r="H255" s="29">
        <v>1659</v>
      </c>
      <c r="I255" s="29">
        <v>0</v>
      </c>
      <c r="J255" s="29">
        <v>0</v>
      </c>
      <c r="K255" s="29">
        <v>0</v>
      </c>
      <c r="L255" s="29">
        <v>0</v>
      </c>
      <c r="M255" s="29">
        <v>0</v>
      </c>
      <c r="N255" s="29">
        <v>412110</v>
      </c>
      <c r="O255" s="29">
        <v>300245</v>
      </c>
      <c r="P255" s="29">
        <v>0</v>
      </c>
      <c r="Q255" s="29">
        <v>300245</v>
      </c>
      <c r="R255" s="29">
        <v>0</v>
      </c>
      <c r="S255" s="29">
        <v>300245</v>
      </c>
      <c r="T255" s="29">
        <v>0</v>
      </c>
      <c r="U255" s="29">
        <v>2019</v>
      </c>
      <c r="V255" s="29">
        <v>570</v>
      </c>
      <c r="W255" s="29">
        <v>11673</v>
      </c>
      <c r="X255" s="29">
        <v>89990</v>
      </c>
      <c r="Y255" s="29">
        <v>69045</v>
      </c>
      <c r="Z255" s="29">
        <v>318028</v>
      </c>
      <c r="AA255" s="29">
        <v>121738</v>
      </c>
      <c r="AB255" s="29">
        <v>68598</v>
      </c>
      <c r="AC255" s="29">
        <v>0.10272759669999999</v>
      </c>
      <c r="AD255" s="29">
        <v>1.46E-2</v>
      </c>
      <c r="AE255" s="29">
        <v>93.873325280000003</v>
      </c>
      <c r="AF255" s="29">
        <v>66625</v>
      </c>
      <c r="AG255" s="29">
        <v>59</v>
      </c>
      <c r="AH255" s="29">
        <v>100</v>
      </c>
      <c r="AI255" s="29">
        <v>8.8569999999999993</v>
      </c>
      <c r="AJ255" s="29">
        <v>52.570999999999998</v>
      </c>
      <c r="AK255" s="29">
        <v>0</v>
      </c>
      <c r="AL255" s="29">
        <v>0</v>
      </c>
      <c r="AM255" s="29">
        <v>383</v>
      </c>
      <c r="AN255" s="29">
        <v>87</v>
      </c>
      <c r="AO255" s="29">
        <v>50</v>
      </c>
      <c r="AP255" s="29">
        <v>62</v>
      </c>
      <c r="AQ255" s="29">
        <v>555</v>
      </c>
      <c r="AR255" s="29">
        <v>102</v>
      </c>
      <c r="AS255" s="29">
        <v>140</v>
      </c>
      <c r="AT255" s="29">
        <v>84048</v>
      </c>
      <c r="AU255" s="29">
        <v>65172</v>
      </c>
      <c r="AV255" s="29">
        <v>14561</v>
      </c>
      <c r="AW255" s="29">
        <v>27187</v>
      </c>
      <c r="AX255" s="29">
        <v>107472</v>
      </c>
      <c r="AY255" s="29">
        <v>0</v>
      </c>
      <c r="AZ255" s="29">
        <v>0</v>
      </c>
      <c r="BA255" s="29">
        <v>0</v>
      </c>
      <c r="BB255" s="29">
        <v>0</v>
      </c>
      <c r="BC255" s="29">
        <v>0</v>
      </c>
      <c r="BD255" s="29">
        <v>0</v>
      </c>
      <c r="BE255" s="29">
        <v>0</v>
      </c>
      <c r="BF255" s="29">
        <v>0</v>
      </c>
      <c r="BG255" s="29">
        <v>0</v>
      </c>
      <c r="BH255" s="29">
        <v>0</v>
      </c>
      <c r="BI255" s="29">
        <v>0</v>
      </c>
      <c r="BJ255" s="29">
        <v>0</v>
      </c>
      <c r="BK255" s="29">
        <v>0</v>
      </c>
      <c r="BL255" s="29">
        <v>0</v>
      </c>
      <c r="BM255" s="29">
        <v>0</v>
      </c>
      <c r="BN255" s="29">
        <v>554.29</v>
      </c>
      <c r="BO255" s="29">
        <v>8858.51</v>
      </c>
      <c r="BP255" s="29">
        <v>0</v>
      </c>
      <c r="BQ255" s="29">
        <v>8858.51</v>
      </c>
      <c r="BR255" s="29">
        <v>0</v>
      </c>
      <c r="BS255" s="29">
        <v>8858.51</v>
      </c>
      <c r="BT255" s="29">
        <v>0</v>
      </c>
      <c r="BU255" s="29">
        <v>207.97</v>
      </c>
      <c r="BV255" s="29">
        <v>28.16</v>
      </c>
      <c r="BW255" s="29">
        <v>26</v>
      </c>
      <c r="BX255" s="29">
        <v>290.7</v>
      </c>
      <c r="BY255" s="29">
        <v>2934.5899999999974</v>
      </c>
      <c r="BZ255" s="29">
        <v>2419.0999999999967</v>
      </c>
      <c r="CA255" s="157">
        <v>86.449999999999733</v>
      </c>
      <c r="CB255" s="157">
        <v>5267.2399999999961</v>
      </c>
      <c r="CC255" s="29">
        <v>0</v>
      </c>
      <c r="CD255" s="29">
        <v>5267.2399999999961</v>
      </c>
      <c r="CE255" s="29">
        <v>3813</v>
      </c>
      <c r="CF255" s="29">
        <v>0</v>
      </c>
      <c r="CG255" s="29">
        <v>145407</v>
      </c>
      <c r="CH255" s="29">
        <v>145407</v>
      </c>
      <c r="CI255" s="29">
        <v>457.53999999999951</v>
      </c>
      <c r="CJ255" s="25">
        <v>0</v>
      </c>
      <c r="CK255" s="25">
        <v>0</v>
      </c>
      <c r="CL255" s="29">
        <v>934.80999999999904</v>
      </c>
      <c r="CM255" s="25">
        <v>0</v>
      </c>
      <c r="CN255" s="29">
        <v>3961.3399999999956</v>
      </c>
      <c r="CO255" s="25">
        <v>0</v>
      </c>
      <c r="CP255" s="25">
        <v>321.12999999999988</v>
      </c>
      <c r="CQ255" s="25">
        <v>0</v>
      </c>
      <c r="CR255" s="25">
        <v>0</v>
      </c>
      <c r="CS255" s="25">
        <v>27187</v>
      </c>
      <c r="CT255" s="25">
        <v>0</v>
      </c>
      <c r="CU255" s="25">
        <v>107472</v>
      </c>
      <c r="CV255" s="25">
        <v>0</v>
      </c>
      <c r="CW255" s="25">
        <v>10606</v>
      </c>
      <c r="CX255" s="33">
        <v>0</v>
      </c>
      <c r="CY255" s="33">
        <v>0</v>
      </c>
      <c r="CZ255" s="33">
        <v>0</v>
      </c>
      <c r="DA255" s="33">
        <v>0</v>
      </c>
      <c r="DB255" s="161">
        <v>27187</v>
      </c>
      <c r="DC255" s="33">
        <v>107472</v>
      </c>
      <c r="DD255" s="33">
        <v>3955</v>
      </c>
      <c r="DE255" s="33">
        <v>10606</v>
      </c>
      <c r="DF255" s="154">
        <v>0</v>
      </c>
      <c r="DG255" s="154">
        <v>0</v>
      </c>
      <c r="DH255" s="154">
        <v>0</v>
      </c>
      <c r="DI255" s="154">
        <v>0</v>
      </c>
      <c r="DJ255" s="154">
        <v>934.80999999999904</v>
      </c>
      <c r="DK255" s="154">
        <v>3961.3399999999956</v>
      </c>
      <c r="DL255" s="154">
        <v>136.40999999999974</v>
      </c>
      <c r="DM255" s="154">
        <v>321.12999999999988</v>
      </c>
      <c r="DN255" s="25">
        <v>0</v>
      </c>
      <c r="DO255" s="25">
        <v>577409</v>
      </c>
      <c r="DP255" s="25">
        <v>1071.2199999999989</v>
      </c>
      <c r="DQ255" s="25">
        <v>31142</v>
      </c>
      <c r="DR255" s="25">
        <v>300245</v>
      </c>
      <c r="DS255" s="25">
        <v>8858.51</v>
      </c>
      <c r="ED255" s="156">
        <v>44023</v>
      </c>
      <c r="EE255" s="25">
        <v>934.80999999999904</v>
      </c>
      <c r="EF255" s="25">
        <v>3961.3399999999956</v>
      </c>
      <c r="EG255" s="25">
        <v>136.40999999999974</v>
      </c>
      <c r="EH255" s="25">
        <v>321.12999999999988</v>
      </c>
    </row>
    <row r="256" spans="1:138" x14ac:dyDescent="0.25">
      <c r="A256" s="25" t="s">
        <v>67</v>
      </c>
      <c r="B256" s="25" t="s">
        <v>64</v>
      </c>
      <c r="C256" s="156">
        <v>44024</v>
      </c>
      <c r="D256" s="156">
        <v>44024</v>
      </c>
      <c r="E256" s="25" t="s">
        <v>126</v>
      </c>
      <c r="F256" s="25" t="s">
        <v>127</v>
      </c>
      <c r="G256" s="29">
        <v>22064.970000000016</v>
      </c>
      <c r="H256" s="29">
        <v>1848</v>
      </c>
      <c r="I256" s="29">
        <v>0</v>
      </c>
      <c r="J256" s="29">
        <v>0</v>
      </c>
      <c r="K256" s="29">
        <v>0</v>
      </c>
      <c r="L256" s="29">
        <v>0</v>
      </c>
      <c r="M256" s="29">
        <v>0</v>
      </c>
      <c r="N256" s="29">
        <v>473371</v>
      </c>
      <c r="O256" s="29">
        <v>156141</v>
      </c>
      <c r="P256" s="29">
        <v>0</v>
      </c>
      <c r="Q256" s="29">
        <v>156141</v>
      </c>
      <c r="R256" s="29">
        <v>0</v>
      </c>
      <c r="S256" s="29">
        <v>156141</v>
      </c>
      <c r="T256" s="29">
        <v>0</v>
      </c>
      <c r="U256" s="29">
        <v>1676</v>
      </c>
      <c r="V256" s="29">
        <v>508</v>
      </c>
      <c r="W256" s="29">
        <v>4756</v>
      </c>
      <c r="X256" s="29">
        <v>124821</v>
      </c>
      <c r="Y256" s="29">
        <v>62277</v>
      </c>
      <c r="Z256" s="29">
        <v>279070</v>
      </c>
      <c r="AA256" s="29">
        <v>169250</v>
      </c>
      <c r="AB256" s="29">
        <v>65385</v>
      </c>
      <c r="AC256" s="29">
        <v>0.10272759669999999</v>
      </c>
      <c r="AD256" s="29">
        <v>1.46E-2</v>
      </c>
      <c r="AE256" s="29">
        <v>93.873325280000003</v>
      </c>
      <c r="AF256" s="29">
        <v>63051</v>
      </c>
      <c r="AG256" s="29">
        <v>42</v>
      </c>
      <c r="AH256" s="29">
        <v>33</v>
      </c>
      <c r="AI256" s="29">
        <v>8.8569999999999993</v>
      </c>
      <c r="AJ256" s="29">
        <v>54.143000000000001</v>
      </c>
      <c r="AK256" s="29">
        <v>0</v>
      </c>
      <c r="AL256" s="29">
        <v>0</v>
      </c>
      <c r="AM256" s="29">
        <v>369</v>
      </c>
      <c r="AN256" s="29">
        <v>82</v>
      </c>
      <c r="AO256" s="29">
        <v>49</v>
      </c>
      <c r="AP256" s="29">
        <v>61</v>
      </c>
      <c r="AQ256" s="29">
        <v>0</v>
      </c>
      <c r="AR256" s="29">
        <v>0</v>
      </c>
      <c r="AS256" s="29">
        <v>0</v>
      </c>
      <c r="AT256" s="29">
        <v>89495</v>
      </c>
      <c r="AU256" s="29">
        <v>67535</v>
      </c>
      <c r="AV256" s="29">
        <v>16794</v>
      </c>
      <c r="AW256" s="29">
        <v>28699</v>
      </c>
      <c r="AX256" s="29">
        <v>111537</v>
      </c>
      <c r="AY256" s="29">
        <v>0</v>
      </c>
      <c r="AZ256" s="29">
        <v>0</v>
      </c>
      <c r="BA256" s="29">
        <v>0</v>
      </c>
      <c r="BB256" s="29">
        <v>0</v>
      </c>
      <c r="BC256" s="29">
        <v>0</v>
      </c>
      <c r="BD256" s="29">
        <v>0</v>
      </c>
      <c r="BE256" s="29">
        <v>0</v>
      </c>
      <c r="BF256" s="29">
        <v>0</v>
      </c>
      <c r="BG256" s="29">
        <v>0</v>
      </c>
      <c r="BH256" s="29">
        <v>0</v>
      </c>
      <c r="BI256" s="29">
        <v>0</v>
      </c>
      <c r="BJ256" s="29">
        <v>0</v>
      </c>
      <c r="BK256" s="29">
        <v>0</v>
      </c>
      <c r="BL256" s="29">
        <v>0</v>
      </c>
      <c r="BM256" s="29">
        <v>0</v>
      </c>
      <c r="BN256" s="29">
        <v>751.75</v>
      </c>
      <c r="BO256" s="29">
        <v>7420.47</v>
      </c>
      <c r="BP256" s="29">
        <v>0</v>
      </c>
      <c r="BQ256" s="29">
        <v>7420.47</v>
      </c>
      <c r="BR256" s="29">
        <v>0</v>
      </c>
      <c r="BS256" s="29">
        <v>7420.47</v>
      </c>
      <c r="BT256" s="29">
        <v>0</v>
      </c>
      <c r="BU256" s="29">
        <v>201.01</v>
      </c>
      <c r="BV256" s="29">
        <v>25.75</v>
      </c>
      <c r="BW256" s="29">
        <v>18</v>
      </c>
      <c r="BX256" s="29">
        <v>297.2</v>
      </c>
      <c r="BY256" s="29">
        <v>2803.0499999999961</v>
      </c>
      <c r="BZ256" s="29">
        <v>2319.5199999999973</v>
      </c>
      <c r="CA256" s="157">
        <v>90.339999999999819</v>
      </c>
      <c r="CB256" s="157">
        <v>5032.2299999999932</v>
      </c>
      <c r="CC256" s="29">
        <v>0</v>
      </c>
      <c r="CD256" s="29">
        <v>5032.2299999999932</v>
      </c>
      <c r="CE256" s="29">
        <v>4030</v>
      </c>
      <c r="CF256" s="29">
        <v>0</v>
      </c>
      <c r="CG256" s="29">
        <v>153000</v>
      </c>
      <c r="CH256" s="29">
        <v>153000</v>
      </c>
      <c r="CI256" s="29">
        <v>438.63999999999839</v>
      </c>
      <c r="CJ256" s="25">
        <v>0</v>
      </c>
      <c r="CK256" s="25">
        <v>0</v>
      </c>
      <c r="CL256" s="29">
        <v>907.57999999999856</v>
      </c>
      <c r="CM256" s="25">
        <v>0</v>
      </c>
      <c r="CN256" s="29">
        <v>3776.3499999999958</v>
      </c>
      <c r="CO256" s="25">
        <v>0</v>
      </c>
      <c r="CP256" s="25">
        <v>294.39999999999873</v>
      </c>
      <c r="CQ256" s="25">
        <v>0</v>
      </c>
      <c r="CR256" s="25">
        <v>0</v>
      </c>
      <c r="CS256" s="25">
        <v>28699</v>
      </c>
      <c r="CT256" s="25">
        <v>0</v>
      </c>
      <c r="CU256" s="25">
        <v>111537</v>
      </c>
      <c r="CV256" s="25">
        <v>0</v>
      </c>
      <c r="CW256" s="25">
        <v>12555</v>
      </c>
      <c r="CX256" s="33">
        <v>0</v>
      </c>
      <c r="CY256" s="33">
        <v>0</v>
      </c>
      <c r="CZ256" s="33">
        <v>0</v>
      </c>
      <c r="DA256" s="33">
        <v>0</v>
      </c>
      <c r="DB256" s="161">
        <v>28699</v>
      </c>
      <c r="DC256" s="33">
        <v>111537</v>
      </c>
      <c r="DD256" s="33">
        <v>4239</v>
      </c>
      <c r="DE256" s="33">
        <v>12555</v>
      </c>
      <c r="DF256" s="154">
        <v>0</v>
      </c>
      <c r="DG256" s="154">
        <v>0</v>
      </c>
      <c r="DH256" s="154">
        <v>0</v>
      </c>
      <c r="DI256" s="154">
        <v>0</v>
      </c>
      <c r="DJ256" s="154">
        <v>907.57999999999856</v>
      </c>
      <c r="DK256" s="154">
        <v>3776.3499999999958</v>
      </c>
      <c r="DL256" s="154">
        <v>144.2399999999997</v>
      </c>
      <c r="DM256" s="154">
        <v>294.39999999999873</v>
      </c>
      <c r="DN256" s="25">
        <v>0</v>
      </c>
      <c r="DO256" s="25">
        <v>575982</v>
      </c>
      <c r="DP256" s="25">
        <v>1051.8199999999983</v>
      </c>
      <c r="DQ256" s="25">
        <v>32938</v>
      </c>
      <c r="DR256" s="25">
        <v>156141</v>
      </c>
      <c r="DS256" s="25">
        <v>7420.47</v>
      </c>
      <c r="ED256" s="156">
        <v>44024</v>
      </c>
      <c r="EE256" s="25">
        <v>907.57999999999856</v>
      </c>
      <c r="EF256" s="25">
        <v>3776.3499999999958</v>
      </c>
      <c r="EG256" s="25">
        <v>144.2399999999997</v>
      </c>
      <c r="EH256" s="25">
        <v>294.39999999999873</v>
      </c>
    </row>
    <row r="257" spans="1:138" x14ac:dyDescent="0.25">
      <c r="A257" s="25" t="s">
        <v>67</v>
      </c>
      <c r="B257" s="25" t="s">
        <v>64</v>
      </c>
      <c r="C257" s="156">
        <v>44025</v>
      </c>
      <c r="D257" s="156">
        <v>44025</v>
      </c>
      <c r="E257" s="25" t="s">
        <v>126</v>
      </c>
      <c r="F257" s="25" t="s">
        <v>127</v>
      </c>
      <c r="G257" s="29">
        <v>21948.140000000029</v>
      </c>
      <c r="H257" s="29">
        <v>1939</v>
      </c>
      <c r="I257" s="29">
        <v>0</v>
      </c>
      <c r="J257" s="29">
        <v>0</v>
      </c>
      <c r="K257" s="29">
        <v>0</v>
      </c>
      <c r="L257" s="29">
        <v>0</v>
      </c>
      <c r="M257" s="29">
        <v>0</v>
      </c>
      <c r="N257" s="29">
        <v>1499469</v>
      </c>
      <c r="O257" s="29">
        <v>173577</v>
      </c>
      <c r="P257" s="29">
        <v>0</v>
      </c>
      <c r="Q257" s="29">
        <v>173577</v>
      </c>
      <c r="R257" s="29">
        <v>0</v>
      </c>
      <c r="S257" s="29">
        <v>173577</v>
      </c>
      <c r="T257" s="29">
        <v>0</v>
      </c>
      <c r="U257" s="29">
        <v>1217</v>
      </c>
      <c r="V257" s="29">
        <v>509</v>
      </c>
      <c r="W257" s="29">
        <v>1938</v>
      </c>
      <c r="X257" s="29">
        <v>219278</v>
      </c>
      <c r="Y257" s="29">
        <v>60058</v>
      </c>
      <c r="Z257" s="29">
        <v>224108</v>
      </c>
      <c r="AA257" s="29">
        <v>173616</v>
      </c>
      <c r="AB257" s="29">
        <v>7027</v>
      </c>
      <c r="AC257" s="29">
        <v>0.10272759669999999</v>
      </c>
      <c r="AD257" s="29">
        <v>1.46E-2</v>
      </c>
      <c r="AE257" s="29">
        <v>93.873325280000003</v>
      </c>
      <c r="AF257" s="29">
        <v>57258</v>
      </c>
      <c r="AG257" s="29">
        <v>42</v>
      </c>
      <c r="AH257" s="29">
        <v>33</v>
      </c>
      <c r="AI257" s="29">
        <v>8.7140000000000004</v>
      </c>
      <c r="AJ257" s="29">
        <v>54.856999999999999</v>
      </c>
      <c r="AK257" s="29">
        <v>1</v>
      </c>
      <c r="AL257" s="29">
        <v>0</v>
      </c>
      <c r="AM257" s="29">
        <v>267</v>
      </c>
      <c r="AN257" s="29">
        <v>63</v>
      </c>
      <c r="AO257" s="29">
        <v>0</v>
      </c>
      <c r="AP257" s="29">
        <v>51</v>
      </c>
      <c r="AQ257" s="29">
        <v>400</v>
      </c>
      <c r="AR257" s="29">
        <v>73</v>
      </c>
      <c r="AS257" s="29">
        <v>170</v>
      </c>
      <c r="AT257" s="29">
        <v>100838</v>
      </c>
      <c r="AU257" s="29">
        <v>78404</v>
      </c>
      <c r="AV257" s="29">
        <v>28491</v>
      </c>
      <c r="AW257" s="29">
        <v>28237</v>
      </c>
      <c r="AX257" s="29">
        <v>122514</v>
      </c>
      <c r="AY257" s="29">
        <v>0</v>
      </c>
      <c r="AZ257" s="29">
        <v>0</v>
      </c>
      <c r="BA257" s="29">
        <v>0</v>
      </c>
      <c r="BB257" s="29">
        <v>0</v>
      </c>
      <c r="BC257" s="29">
        <v>0</v>
      </c>
      <c r="BD257" s="29">
        <v>0</v>
      </c>
      <c r="BE257" s="29">
        <v>0</v>
      </c>
      <c r="BF257" s="29">
        <v>0</v>
      </c>
      <c r="BG257" s="29">
        <v>0</v>
      </c>
      <c r="BH257" s="29">
        <v>0</v>
      </c>
      <c r="BI257" s="29">
        <v>0</v>
      </c>
      <c r="BJ257" s="29">
        <v>0</v>
      </c>
      <c r="BK257" s="29">
        <v>0</v>
      </c>
      <c r="BL257" s="29">
        <v>0</v>
      </c>
      <c r="BM257" s="29">
        <v>0</v>
      </c>
      <c r="BN257" s="29">
        <v>2168.9699999999998</v>
      </c>
      <c r="BO257" s="29">
        <v>8704.5499999999993</v>
      </c>
      <c r="BP257" s="29">
        <v>0</v>
      </c>
      <c r="BQ257" s="29">
        <v>8704.5499999999993</v>
      </c>
      <c r="BR257" s="29">
        <v>0</v>
      </c>
      <c r="BS257" s="29">
        <v>8704.5499999999993</v>
      </c>
      <c r="BT257" s="29">
        <v>0</v>
      </c>
      <c r="BU257" s="29">
        <v>206.05</v>
      </c>
      <c r="BV257" s="29">
        <v>26.14</v>
      </c>
      <c r="BW257" s="29">
        <v>2</v>
      </c>
      <c r="BX257" s="29">
        <v>264.39999999999998</v>
      </c>
      <c r="BY257" s="29">
        <v>2694.6199999999949</v>
      </c>
      <c r="BZ257" s="29">
        <v>2177.6099999999974</v>
      </c>
      <c r="CA257" s="157">
        <v>121.02999999999948</v>
      </c>
      <c r="CB257" s="157">
        <v>4751.1999999999916</v>
      </c>
      <c r="CC257" s="29">
        <v>0</v>
      </c>
      <c r="CD257" s="29">
        <v>4751.1999999999916</v>
      </c>
      <c r="CE257" s="29">
        <v>5016</v>
      </c>
      <c r="CF257" s="29">
        <v>0</v>
      </c>
      <c r="CG257" s="29">
        <v>174226</v>
      </c>
      <c r="CH257" s="29">
        <v>174226</v>
      </c>
      <c r="CI257" s="29">
        <v>500.24999999999841</v>
      </c>
      <c r="CJ257" s="25">
        <v>0</v>
      </c>
      <c r="CK257" s="25">
        <v>0</v>
      </c>
      <c r="CL257" s="29">
        <v>880.93999999999926</v>
      </c>
      <c r="CM257" s="25">
        <v>0</v>
      </c>
      <c r="CN257" s="29">
        <v>3491.0399999999941</v>
      </c>
      <c r="CO257" s="25">
        <v>0</v>
      </c>
      <c r="CP257" s="25">
        <v>348.72999999999877</v>
      </c>
      <c r="CQ257" s="25">
        <v>0</v>
      </c>
      <c r="CR257" s="25">
        <v>0</v>
      </c>
      <c r="CS257" s="25">
        <v>28237</v>
      </c>
      <c r="CT257" s="25">
        <v>0</v>
      </c>
      <c r="CU257" s="25">
        <v>122514</v>
      </c>
      <c r="CV257" s="25">
        <v>0</v>
      </c>
      <c r="CW257" s="25">
        <v>23977</v>
      </c>
      <c r="CX257" s="33">
        <v>0</v>
      </c>
      <c r="CY257" s="33">
        <v>0</v>
      </c>
      <c r="CZ257" s="33">
        <v>0</v>
      </c>
      <c r="DA257" s="33">
        <v>0</v>
      </c>
      <c r="DB257" s="161">
        <v>28237</v>
      </c>
      <c r="DC257" s="33">
        <v>122514</v>
      </c>
      <c r="DD257" s="33">
        <v>4514</v>
      </c>
      <c r="DE257" s="33">
        <v>23977</v>
      </c>
      <c r="DF257" s="154">
        <v>0</v>
      </c>
      <c r="DG257" s="154">
        <v>0</v>
      </c>
      <c r="DH257" s="154">
        <v>0</v>
      </c>
      <c r="DI257" s="154">
        <v>0</v>
      </c>
      <c r="DJ257" s="154">
        <v>880.93999999999926</v>
      </c>
      <c r="DK257" s="154">
        <v>3491.0399999999941</v>
      </c>
      <c r="DL257" s="154">
        <v>151.51999999999964</v>
      </c>
      <c r="DM257" s="154">
        <v>348.72999999999877</v>
      </c>
      <c r="DN257" s="25">
        <v>0</v>
      </c>
      <c r="DO257" s="25">
        <v>464809</v>
      </c>
      <c r="DP257" s="25">
        <v>1032.4599999999989</v>
      </c>
      <c r="DQ257" s="25">
        <v>32751</v>
      </c>
      <c r="DR257" s="25">
        <v>173577</v>
      </c>
      <c r="DS257" s="25">
        <v>8704.5499999999993</v>
      </c>
      <c r="ED257" s="156">
        <v>44025</v>
      </c>
      <c r="EE257" s="25">
        <v>880.93999999999926</v>
      </c>
      <c r="EF257" s="25">
        <v>3491.0399999999941</v>
      </c>
      <c r="EG257" s="25">
        <v>151.51999999999964</v>
      </c>
      <c r="EH257" s="25">
        <v>348.72999999999877</v>
      </c>
    </row>
    <row r="258" spans="1:138" x14ac:dyDescent="0.25">
      <c r="A258" s="25" t="s">
        <v>67</v>
      </c>
      <c r="B258" s="25" t="s">
        <v>64</v>
      </c>
      <c r="C258" s="156">
        <v>44026</v>
      </c>
      <c r="D258" s="156">
        <v>44026</v>
      </c>
      <c r="E258" s="25" t="s">
        <v>126</v>
      </c>
      <c r="F258" s="25" t="s">
        <v>127</v>
      </c>
      <c r="G258" s="29">
        <v>22564.160000000014</v>
      </c>
      <c r="H258" s="29">
        <v>1661</v>
      </c>
      <c r="I258" s="29">
        <v>0</v>
      </c>
      <c r="J258" s="29">
        <v>0</v>
      </c>
      <c r="K258" s="29">
        <v>0</v>
      </c>
      <c r="L258" s="29">
        <v>0</v>
      </c>
      <c r="M258" s="29">
        <v>0</v>
      </c>
      <c r="N258" s="29">
        <v>1390404</v>
      </c>
      <c r="O258" s="29">
        <v>123027</v>
      </c>
      <c r="P258" s="29">
        <v>0</v>
      </c>
      <c r="Q258" s="29">
        <v>123027</v>
      </c>
      <c r="R258" s="29">
        <v>0</v>
      </c>
      <c r="S258" s="29">
        <v>123027</v>
      </c>
      <c r="T258" s="29">
        <v>0</v>
      </c>
      <c r="U258" s="29">
        <v>1031</v>
      </c>
      <c r="V258" s="29">
        <v>437</v>
      </c>
      <c r="W258" s="29">
        <v>2207</v>
      </c>
      <c r="X258" s="29">
        <v>87376</v>
      </c>
      <c r="Y258" s="29">
        <v>58237</v>
      </c>
      <c r="Z258" s="29">
        <v>312564</v>
      </c>
      <c r="AA258" s="29">
        <v>139961</v>
      </c>
      <c r="AB258" s="29">
        <v>7137</v>
      </c>
      <c r="AC258" s="29">
        <v>0.10272759669999999</v>
      </c>
      <c r="AD258" s="29">
        <v>1.46E-2</v>
      </c>
      <c r="AE258" s="29">
        <v>93.873325280000003</v>
      </c>
      <c r="AF258" s="29">
        <v>58114</v>
      </c>
      <c r="AG258" s="29">
        <v>42</v>
      </c>
      <c r="AH258" s="29">
        <v>33</v>
      </c>
      <c r="AI258" s="29">
        <v>8.7140000000000004</v>
      </c>
      <c r="AJ258" s="29">
        <v>56</v>
      </c>
      <c r="AK258" s="29">
        <v>0</v>
      </c>
      <c r="AL258" s="29">
        <v>0</v>
      </c>
      <c r="AM258" s="29">
        <v>361</v>
      </c>
      <c r="AN258" s="29">
        <v>84</v>
      </c>
      <c r="AO258" s="29">
        <v>49</v>
      </c>
      <c r="AP258" s="29">
        <v>48</v>
      </c>
      <c r="AQ258" s="29">
        <v>584</v>
      </c>
      <c r="AR258" s="29">
        <v>115</v>
      </c>
      <c r="AS258" s="29">
        <v>230</v>
      </c>
      <c r="AT258" s="29">
        <v>104873</v>
      </c>
      <c r="AU258" s="29">
        <v>82689</v>
      </c>
      <c r="AV258" s="29">
        <v>34556</v>
      </c>
      <c r="AW258" s="29">
        <v>24037</v>
      </c>
      <c r="AX258" s="29">
        <v>128969</v>
      </c>
      <c r="AY258" s="29">
        <v>0</v>
      </c>
      <c r="AZ258" s="29">
        <v>0</v>
      </c>
      <c r="BA258" s="29">
        <v>0</v>
      </c>
      <c r="BB258" s="29">
        <v>0</v>
      </c>
      <c r="BC258" s="29">
        <v>0</v>
      </c>
      <c r="BD258" s="29">
        <v>0</v>
      </c>
      <c r="BE258" s="29">
        <v>0</v>
      </c>
      <c r="BF258" s="29">
        <v>0</v>
      </c>
      <c r="BG258" s="29">
        <v>0</v>
      </c>
      <c r="BH258" s="29">
        <v>0</v>
      </c>
      <c r="BI258" s="29">
        <v>0</v>
      </c>
      <c r="BJ258" s="29">
        <v>0</v>
      </c>
      <c r="BK258" s="29">
        <v>0</v>
      </c>
      <c r="BL258" s="29">
        <v>0</v>
      </c>
      <c r="BM258" s="29">
        <v>0</v>
      </c>
      <c r="BN258" s="29">
        <v>1563.23</v>
      </c>
      <c r="BO258" s="29">
        <v>7170.57</v>
      </c>
      <c r="BP258" s="29">
        <v>0</v>
      </c>
      <c r="BQ258" s="29">
        <v>7170.57</v>
      </c>
      <c r="BR258" s="29">
        <v>0</v>
      </c>
      <c r="BS258" s="29">
        <v>7170.57</v>
      </c>
      <c r="BT258" s="29">
        <v>0</v>
      </c>
      <c r="BU258" s="29">
        <v>106.38</v>
      </c>
      <c r="BV258" s="29">
        <v>29.71</v>
      </c>
      <c r="BW258" s="29">
        <v>2.5</v>
      </c>
      <c r="BX258" s="29">
        <v>384.34999999999997</v>
      </c>
      <c r="BY258" s="29">
        <v>2785.3699999999949</v>
      </c>
      <c r="BZ258" s="29">
        <v>2163.2196651620966</v>
      </c>
      <c r="CA258" s="157">
        <v>174.06028002406762</v>
      </c>
      <c r="CB258" s="157">
        <v>4774.5293851380229</v>
      </c>
      <c r="CC258" s="29">
        <v>0</v>
      </c>
      <c r="CD258" s="29">
        <v>4774.5293851380229</v>
      </c>
      <c r="CE258" s="29">
        <v>6900</v>
      </c>
      <c r="CF258" s="29">
        <v>0</v>
      </c>
      <c r="CG258" s="29">
        <v>180662</v>
      </c>
      <c r="CH258" s="29">
        <v>180662</v>
      </c>
      <c r="CI258" s="29">
        <v>566.12966516210122</v>
      </c>
      <c r="CJ258" s="25">
        <v>0</v>
      </c>
      <c r="CK258" s="25">
        <v>0</v>
      </c>
      <c r="CL258" s="29">
        <v>870.40999999999667</v>
      </c>
      <c r="CM258" s="25">
        <v>0</v>
      </c>
      <c r="CN258" s="29">
        <v>3512.049999999992</v>
      </c>
      <c r="CO258" s="25">
        <v>0</v>
      </c>
      <c r="CP258" s="25">
        <v>403.89999999999958</v>
      </c>
      <c r="CQ258" s="25">
        <v>0</v>
      </c>
      <c r="CR258" s="25">
        <v>0</v>
      </c>
      <c r="CS258" s="25">
        <v>24037</v>
      </c>
      <c r="CT258" s="25">
        <v>0</v>
      </c>
      <c r="CU258" s="25">
        <v>128969</v>
      </c>
      <c r="CV258" s="25">
        <v>0</v>
      </c>
      <c r="CW258" s="25">
        <v>29897</v>
      </c>
      <c r="CX258" s="33">
        <v>0</v>
      </c>
      <c r="CY258" s="33">
        <v>0</v>
      </c>
      <c r="CZ258" s="33">
        <v>0</v>
      </c>
      <c r="DA258" s="33">
        <v>0</v>
      </c>
      <c r="DB258" s="161">
        <v>24037</v>
      </c>
      <c r="DC258" s="33">
        <v>128969</v>
      </c>
      <c r="DD258" s="33">
        <v>4659</v>
      </c>
      <c r="DE258" s="33">
        <v>29897</v>
      </c>
      <c r="DF258" s="154">
        <v>0</v>
      </c>
      <c r="DG258" s="154">
        <v>0</v>
      </c>
      <c r="DH258" s="154">
        <v>0</v>
      </c>
      <c r="DI258" s="154">
        <v>0</v>
      </c>
      <c r="DJ258" s="154">
        <v>870.40999999999667</v>
      </c>
      <c r="DK258" s="154">
        <v>3512.049999999992</v>
      </c>
      <c r="DL258" s="154">
        <v>162.22966516210178</v>
      </c>
      <c r="DM258" s="154">
        <v>403.89999999999958</v>
      </c>
      <c r="DN258" s="25">
        <v>0</v>
      </c>
      <c r="DO258" s="25">
        <v>517899</v>
      </c>
      <c r="DP258" s="25">
        <v>1032.6396651620985</v>
      </c>
      <c r="DQ258" s="25">
        <v>28696</v>
      </c>
      <c r="DR258" s="25">
        <v>123027</v>
      </c>
      <c r="DS258" s="25">
        <v>7170.57</v>
      </c>
      <c r="ED258" s="156">
        <v>44026</v>
      </c>
      <c r="EE258" s="25">
        <v>870.40999999999667</v>
      </c>
      <c r="EF258" s="25">
        <v>3512.049999999992</v>
      </c>
      <c r="EG258" s="25">
        <v>162.22966516210178</v>
      </c>
      <c r="EH258" s="25">
        <v>403.89999999999958</v>
      </c>
    </row>
    <row r="259" spans="1:138" x14ac:dyDescent="0.25">
      <c r="A259" s="25" t="s">
        <v>67</v>
      </c>
      <c r="B259" s="25" t="s">
        <v>64</v>
      </c>
      <c r="C259" s="156">
        <v>44027</v>
      </c>
      <c r="D259" s="156">
        <v>44027</v>
      </c>
      <c r="E259" s="25" t="s">
        <v>126</v>
      </c>
      <c r="F259" s="25" t="s">
        <v>127</v>
      </c>
      <c r="G259" s="29">
        <v>21483.510000000028</v>
      </c>
      <c r="H259" s="29">
        <v>1655</v>
      </c>
      <c r="I259" s="29">
        <v>0</v>
      </c>
      <c r="J259" s="29">
        <v>0</v>
      </c>
      <c r="K259" s="29">
        <v>0</v>
      </c>
      <c r="L259" s="29">
        <v>0</v>
      </c>
      <c r="M259" s="29">
        <v>0</v>
      </c>
      <c r="N259" s="29">
        <v>501174</v>
      </c>
      <c r="O259" s="29">
        <v>96338</v>
      </c>
      <c r="P259" s="29">
        <v>0</v>
      </c>
      <c r="Q259" s="29">
        <v>96338</v>
      </c>
      <c r="R259" s="29">
        <v>0</v>
      </c>
      <c r="S259" s="29">
        <v>96338</v>
      </c>
      <c r="T259" s="29">
        <v>0</v>
      </c>
      <c r="U259" s="29">
        <v>1410</v>
      </c>
      <c r="V259" s="29">
        <v>408</v>
      </c>
      <c r="W259" s="29">
        <v>9931</v>
      </c>
      <c r="X259" s="29">
        <v>159813</v>
      </c>
      <c r="Y259" s="29">
        <v>70344</v>
      </c>
      <c r="Z259" s="29">
        <v>305954</v>
      </c>
      <c r="AA259" s="29">
        <v>138720</v>
      </c>
      <c r="AB259" s="29">
        <v>6936</v>
      </c>
      <c r="AC259" s="29">
        <v>0.10272759669999999</v>
      </c>
      <c r="AD259" s="29">
        <v>1.46E-2</v>
      </c>
      <c r="AE259" s="29">
        <v>93.873325280000003</v>
      </c>
      <c r="AF259" s="29">
        <v>68518</v>
      </c>
      <c r="AG259" s="29">
        <v>42</v>
      </c>
      <c r="AH259" s="29">
        <v>33</v>
      </c>
      <c r="AI259" s="29">
        <v>8.7140000000000004</v>
      </c>
      <c r="AJ259" s="29">
        <v>56.570999999999998</v>
      </c>
      <c r="AK259" s="29">
        <v>1</v>
      </c>
      <c r="AL259" s="29">
        <v>0</v>
      </c>
      <c r="AM259" s="29">
        <v>391</v>
      </c>
      <c r="AN259" s="29">
        <v>91</v>
      </c>
      <c r="AO259" s="29">
        <v>49</v>
      </c>
      <c r="AP259" s="29">
        <v>51</v>
      </c>
      <c r="AQ259" s="29">
        <v>498</v>
      </c>
      <c r="AR259" s="29">
        <v>95</v>
      </c>
      <c r="AS259" s="29">
        <v>227</v>
      </c>
      <c r="AT259" s="29">
        <v>89618</v>
      </c>
      <c r="AU259" s="29">
        <v>67894</v>
      </c>
      <c r="AV259" s="29">
        <v>28651</v>
      </c>
      <c r="AW259" s="29">
        <v>23578</v>
      </c>
      <c r="AX259" s="29">
        <v>105283</v>
      </c>
      <c r="AY259" s="29">
        <v>0</v>
      </c>
      <c r="AZ259" s="29">
        <v>0</v>
      </c>
      <c r="BA259" s="29">
        <v>0</v>
      </c>
      <c r="BB259" s="29">
        <v>0</v>
      </c>
      <c r="BC259" s="29">
        <v>0</v>
      </c>
      <c r="BD259" s="29">
        <v>0</v>
      </c>
      <c r="BE259" s="29">
        <v>0</v>
      </c>
      <c r="BF259" s="29">
        <v>0</v>
      </c>
      <c r="BG259" s="29">
        <v>0</v>
      </c>
      <c r="BH259" s="29">
        <v>0</v>
      </c>
      <c r="BI259" s="29">
        <v>0</v>
      </c>
      <c r="BJ259" s="29">
        <v>0</v>
      </c>
      <c r="BK259" s="29">
        <v>0</v>
      </c>
      <c r="BL259" s="29">
        <v>0</v>
      </c>
      <c r="BM259" s="29">
        <v>0</v>
      </c>
      <c r="BN259" s="29">
        <v>685.26</v>
      </c>
      <c r="BO259" s="29">
        <v>5750.69</v>
      </c>
      <c r="BP259" s="29">
        <v>0</v>
      </c>
      <c r="BQ259" s="29">
        <v>5750.69</v>
      </c>
      <c r="BR259" s="29">
        <v>0</v>
      </c>
      <c r="BS259" s="29">
        <v>5750.69</v>
      </c>
      <c r="BT259" s="29">
        <v>0</v>
      </c>
      <c r="BU259" s="29">
        <v>119.86</v>
      </c>
      <c r="BV259" s="29">
        <v>24.78</v>
      </c>
      <c r="BW259" s="29">
        <v>22.5</v>
      </c>
      <c r="BX259" s="29">
        <v>313.64999999999998</v>
      </c>
      <c r="BY259" s="29">
        <v>2781.2599999999966</v>
      </c>
      <c r="BZ259" s="29">
        <v>2106.2637070707028</v>
      </c>
      <c r="CA259" s="157">
        <v>156.49162828282769</v>
      </c>
      <c r="CB259" s="157">
        <v>4731.0320787878745</v>
      </c>
      <c r="CC259" s="29">
        <v>0</v>
      </c>
      <c r="CD259" s="29">
        <v>4731.0320787878745</v>
      </c>
      <c r="CE259" s="29">
        <v>5961</v>
      </c>
      <c r="CF259" s="29">
        <v>0</v>
      </c>
      <c r="CG259" s="29">
        <v>151551</v>
      </c>
      <c r="CH259" s="29">
        <v>151551</v>
      </c>
      <c r="CI259" s="29">
        <v>574.57370707070515</v>
      </c>
      <c r="CJ259" s="25">
        <v>0</v>
      </c>
      <c r="CK259" s="25">
        <v>0</v>
      </c>
      <c r="CL259" s="29">
        <v>835.54999999999882</v>
      </c>
      <c r="CM259" s="25">
        <v>0</v>
      </c>
      <c r="CN259" s="29">
        <v>3477.3999999999955</v>
      </c>
      <c r="CO259" s="25">
        <v>0</v>
      </c>
      <c r="CP259" s="25">
        <v>409.18999999999869</v>
      </c>
      <c r="CQ259" s="25">
        <v>0</v>
      </c>
      <c r="CR259" s="25">
        <v>0</v>
      </c>
      <c r="CS259" s="25">
        <v>23578</v>
      </c>
      <c r="CT259" s="25">
        <v>0</v>
      </c>
      <c r="CU259" s="25">
        <v>105283</v>
      </c>
      <c r="CV259" s="25">
        <v>0</v>
      </c>
      <c r="CW259" s="25">
        <v>23945</v>
      </c>
      <c r="CX259" s="33">
        <v>0</v>
      </c>
      <c r="CY259" s="33">
        <v>0</v>
      </c>
      <c r="CZ259" s="33">
        <v>0</v>
      </c>
      <c r="DA259" s="33">
        <v>0</v>
      </c>
      <c r="DB259" s="161">
        <v>23578</v>
      </c>
      <c r="DC259" s="33">
        <v>105283</v>
      </c>
      <c r="DD259" s="33">
        <v>4706</v>
      </c>
      <c r="DE259" s="33">
        <v>23945</v>
      </c>
      <c r="DF259" s="154">
        <v>0</v>
      </c>
      <c r="DG259" s="154">
        <v>0</v>
      </c>
      <c r="DH259" s="154">
        <v>0</v>
      </c>
      <c r="DI259" s="154">
        <v>0</v>
      </c>
      <c r="DJ259" s="154">
        <v>835.54999999999882</v>
      </c>
      <c r="DK259" s="154">
        <v>3477.3999999999955</v>
      </c>
      <c r="DL259" s="154">
        <v>165.38370707070646</v>
      </c>
      <c r="DM259" s="154">
        <v>409.18999999999869</v>
      </c>
      <c r="DN259" s="25">
        <v>0</v>
      </c>
      <c r="DO259" s="25">
        <v>521954</v>
      </c>
      <c r="DP259" s="25">
        <v>1000.9337070707053</v>
      </c>
      <c r="DQ259" s="25">
        <v>28284</v>
      </c>
      <c r="DR259" s="25">
        <v>96338</v>
      </c>
      <c r="DS259" s="25">
        <v>5750.69</v>
      </c>
      <c r="ED259" s="156">
        <v>44027</v>
      </c>
      <c r="EE259" s="25">
        <v>835.54999999999882</v>
      </c>
      <c r="EF259" s="25">
        <v>3477.3999999999955</v>
      </c>
      <c r="EG259" s="25">
        <v>165.38370707070646</v>
      </c>
      <c r="EH259" s="25">
        <v>409.18999999999869</v>
      </c>
    </row>
    <row r="260" spans="1:138" x14ac:dyDescent="0.25">
      <c r="A260" s="25" t="s">
        <v>67</v>
      </c>
      <c r="B260" s="25" t="s">
        <v>64</v>
      </c>
      <c r="C260" s="156">
        <v>44028</v>
      </c>
      <c r="D260" s="156">
        <v>44028</v>
      </c>
      <c r="E260" s="25" t="s">
        <v>126</v>
      </c>
      <c r="F260" s="25" t="s">
        <v>127</v>
      </c>
      <c r="G260" s="29">
        <v>21666.980000000014</v>
      </c>
      <c r="H260" s="29">
        <v>1670</v>
      </c>
      <c r="I260" s="29">
        <v>0</v>
      </c>
      <c r="J260" s="29">
        <v>0</v>
      </c>
      <c r="K260" s="29">
        <v>0</v>
      </c>
      <c r="L260" s="29">
        <v>0</v>
      </c>
      <c r="M260" s="29">
        <v>0</v>
      </c>
      <c r="N260" s="29">
        <v>535781</v>
      </c>
      <c r="O260" s="29">
        <v>74651</v>
      </c>
      <c r="P260" s="29">
        <v>0</v>
      </c>
      <c r="Q260" s="29">
        <v>74651</v>
      </c>
      <c r="R260" s="29">
        <v>0</v>
      </c>
      <c r="S260" s="29">
        <v>74651</v>
      </c>
      <c r="T260" s="29">
        <v>0</v>
      </c>
      <c r="U260" s="29">
        <v>534</v>
      </c>
      <c r="V260" s="29">
        <v>1332</v>
      </c>
      <c r="W260" s="29">
        <v>8561</v>
      </c>
      <c r="X260" s="29">
        <v>109869</v>
      </c>
      <c r="Y260" s="29">
        <v>93776</v>
      </c>
      <c r="Z260" s="29">
        <v>301562</v>
      </c>
      <c r="AA260" s="29">
        <v>148391</v>
      </c>
      <c r="AB260" s="29">
        <v>7043</v>
      </c>
      <c r="AC260" s="29">
        <v>0.10272759669999999</v>
      </c>
      <c r="AD260" s="29">
        <v>1.46E-2</v>
      </c>
      <c r="AE260" s="29">
        <v>93.873325280000003</v>
      </c>
      <c r="AF260" s="29">
        <v>67717</v>
      </c>
      <c r="AG260" s="29">
        <v>42</v>
      </c>
      <c r="AH260" s="29">
        <v>33</v>
      </c>
      <c r="AI260" s="29">
        <v>8.7140000000000004</v>
      </c>
      <c r="AJ260" s="29">
        <v>57</v>
      </c>
      <c r="AK260" s="29">
        <v>2</v>
      </c>
      <c r="AL260" s="29">
        <v>0</v>
      </c>
      <c r="AM260" s="29">
        <v>314</v>
      </c>
      <c r="AN260" s="29">
        <v>73</v>
      </c>
      <c r="AO260" s="29">
        <v>0</v>
      </c>
      <c r="AP260" s="29">
        <v>50</v>
      </c>
      <c r="AQ260" s="29">
        <v>525</v>
      </c>
      <c r="AR260" s="29">
        <v>96</v>
      </c>
      <c r="AS260" s="29">
        <v>147</v>
      </c>
      <c r="AT260" s="29">
        <v>86190</v>
      </c>
      <c r="AU260" s="29">
        <v>72275</v>
      </c>
      <c r="AV260" s="29">
        <v>23717</v>
      </c>
      <c r="AW260" s="29">
        <v>28780</v>
      </c>
      <c r="AX260" s="29">
        <v>105968</v>
      </c>
      <c r="AY260" s="29">
        <v>0</v>
      </c>
      <c r="AZ260" s="29">
        <v>0</v>
      </c>
      <c r="BA260" s="29">
        <v>0</v>
      </c>
      <c r="BB260" s="29">
        <v>0</v>
      </c>
      <c r="BC260" s="29">
        <v>0</v>
      </c>
      <c r="BD260" s="29">
        <v>0</v>
      </c>
      <c r="BE260" s="29">
        <v>0</v>
      </c>
      <c r="BF260" s="29">
        <v>0</v>
      </c>
      <c r="BG260" s="29">
        <v>0</v>
      </c>
      <c r="BH260" s="29">
        <v>0</v>
      </c>
      <c r="BI260" s="29">
        <v>0</v>
      </c>
      <c r="BJ260" s="29">
        <v>0</v>
      </c>
      <c r="BK260" s="29">
        <v>0</v>
      </c>
      <c r="BL260" s="29">
        <v>0</v>
      </c>
      <c r="BM260" s="29">
        <v>0</v>
      </c>
      <c r="BN260" s="29">
        <v>499.86</v>
      </c>
      <c r="BO260" s="29">
        <v>3697.86</v>
      </c>
      <c r="BP260" s="29">
        <v>0</v>
      </c>
      <c r="BQ260" s="29">
        <v>3697.86</v>
      </c>
      <c r="BR260" s="29">
        <v>0</v>
      </c>
      <c r="BS260" s="29">
        <v>3697.86</v>
      </c>
      <c r="BT260" s="29">
        <v>0</v>
      </c>
      <c r="BU260" s="29">
        <v>33.36</v>
      </c>
      <c r="BV260" s="29">
        <v>24.21</v>
      </c>
      <c r="BW260" s="29">
        <v>19.5</v>
      </c>
      <c r="BX260" s="29">
        <v>234.65</v>
      </c>
      <c r="BY260" s="29">
        <v>2736.1757436600178</v>
      </c>
      <c r="BZ260" s="29">
        <v>2145.2099999999964</v>
      </c>
      <c r="CA260" s="157">
        <v>107.92437973209067</v>
      </c>
      <c r="CB260" s="157">
        <v>4773.4613639279214</v>
      </c>
      <c r="CC260" s="29">
        <v>0</v>
      </c>
      <c r="CD260" s="29">
        <v>4773.4613639279214</v>
      </c>
      <c r="CE260" s="29">
        <v>4482</v>
      </c>
      <c r="CF260" s="29">
        <v>0</v>
      </c>
      <c r="CG260" s="29">
        <v>153983</v>
      </c>
      <c r="CH260" s="29">
        <v>153983</v>
      </c>
      <c r="CI260" s="29">
        <v>545.2899999999994</v>
      </c>
      <c r="CJ260" s="25">
        <v>0</v>
      </c>
      <c r="CK260" s="25">
        <v>0</v>
      </c>
      <c r="CL260" s="29">
        <v>870.9081289603165</v>
      </c>
      <c r="CM260" s="25">
        <v>0</v>
      </c>
      <c r="CN260" s="29">
        <v>3465.1876146996951</v>
      </c>
      <c r="CO260" s="25">
        <v>0</v>
      </c>
      <c r="CP260" s="25">
        <v>399.5799999999997</v>
      </c>
      <c r="CQ260" s="25">
        <v>0</v>
      </c>
      <c r="CR260" s="25">
        <v>0</v>
      </c>
      <c r="CS260" s="25">
        <v>28780</v>
      </c>
      <c r="CT260" s="25">
        <v>0</v>
      </c>
      <c r="CU260" s="25">
        <v>105968</v>
      </c>
      <c r="CV260" s="25">
        <v>0</v>
      </c>
      <c r="CW260" s="25">
        <v>19355</v>
      </c>
      <c r="CX260" s="33">
        <v>0</v>
      </c>
      <c r="CY260" s="33">
        <v>0</v>
      </c>
      <c r="CZ260" s="33">
        <v>0</v>
      </c>
      <c r="DA260" s="33">
        <v>0</v>
      </c>
      <c r="DB260" s="161">
        <v>28780</v>
      </c>
      <c r="DC260" s="33">
        <v>105968</v>
      </c>
      <c r="DD260" s="33">
        <v>4362</v>
      </c>
      <c r="DE260" s="33">
        <v>19355</v>
      </c>
      <c r="DF260" s="154">
        <v>0</v>
      </c>
      <c r="DG260" s="154">
        <v>0</v>
      </c>
      <c r="DH260" s="154">
        <v>0</v>
      </c>
      <c r="DI260" s="154">
        <v>0</v>
      </c>
      <c r="DJ260" s="154">
        <v>870.9081289603165</v>
      </c>
      <c r="DK260" s="154">
        <v>3465.1876146996951</v>
      </c>
      <c r="DL260" s="154">
        <v>145.70999999999981</v>
      </c>
      <c r="DM260" s="154">
        <v>399.5799999999997</v>
      </c>
      <c r="DN260" s="25">
        <v>0</v>
      </c>
      <c r="DO260" s="25">
        <v>550772</v>
      </c>
      <c r="DP260" s="25">
        <v>1016.6181289603163</v>
      </c>
      <c r="DQ260" s="25">
        <v>33142</v>
      </c>
      <c r="DR260" s="25">
        <v>74651</v>
      </c>
      <c r="DS260" s="25">
        <v>3697.86</v>
      </c>
      <c r="ED260" s="156">
        <v>44028</v>
      </c>
      <c r="EE260" s="25">
        <v>870.9081289603165</v>
      </c>
      <c r="EF260" s="25">
        <v>3465.1876146996951</v>
      </c>
      <c r="EG260" s="25">
        <v>145.70999999999981</v>
      </c>
      <c r="EH260" s="25">
        <v>399.5799999999997</v>
      </c>
    </row>
    <row r="261" spans="1:138" x14ac:dyDescent="0.25">
      <c r="A261" s="25" t="s">
        <v>67</v>
      </c>
      <c r="B261" s="25" t="s">
        <v>64</v>
      </c>
      <c r="C261" s="156">
        <v>44029</v>
      </c>
      <c r="D261" s="156">
        <v>44029</v>
      </c>
      <c r="E261" s="25" t="s">
        <v>126</v>
      </c>
      <c r="F261" s="25" t="s">
        <v>127</v>
      </c>
      <c r="G261" s="29">
        <v>27972.890000000029</v>
      </c>
      <c r="H261" s="29">
        <v>1292</v>
      </c>
      <c r="I261" s="29">
        <v>0</v>
      </c>
      <c r="J261" s="29">
        <v>0</v>
      </c>
      <c r="K261" s="29">
        <v>0</v>
      </c>
      <c r="L261" s="29">
        <v>1</v>
      </c>
      <c r="M261" s="29">
        <v>0</v>
      </c>
      <c r="N261" s="29">
        <v>159101</v>
      </c>
      <c r="O261" s="29">
        <v>60467</v>
      </c>
      <c r="P261" s="29">
        <v>0</v>
      </c>
      <c r="Q261" s="29">
        <v>60467</v>
      </c>
      <c r="R261" s="29">
        <v>0</v>
      </c>
      <c r="S261" s="29">
        <v>60467</v>
      </c>
      <c r="T261" s="29">
        <v>0</v>
      </c>
      <c r="U261" s="29">
        <v>465</v>
      </c>
      <c r="V261" s="29">
        <v>3590</v>
      </c>
      <c r="W261" s="29">
        <v>14125</v>
      </c>
      <c r="X261" s="29">
        <v>125475</v>
      </c>
      <c r="Y261" s="29">
        <v>85733</v>
      </c>
      <c r="Z261" s="29">
        <v>272729</v>
      </c>
      <c r="AA261" s="29">
        <v>246876</v>
      </c>
      <c r="AB261" s="29">
        <v>74827</v>
      </c>
      <c r="AC261" s="29">
        <v>0.10272759669999999</v>
      </c>
      <c r="AD261" s="29">
        <v>1.46E-2</v>
      </c>
      <c r="AE261" s="29">
        <v>93.873325280000003</v>
      </c>
      <c r="AF261" s="29">
        <v>76930</v>
      </c>
      <c r="AG261" s="29">
        <v>42</v>
      </c>
      <c r="AH261" s="29">
        <v>33</v>
      </c>
      <c r="AI261" s="29">
        <v>8.7140000000000004</v>
      </c>
      <c r="AJ261" s="29">
        <v>58.570999999999998</v>
      </c>
      <c r="AK261" s="29">
        <v>0</v>
      </c>
      <c r="AL261" s="29">
        <v>0</v>
      </c>
      <c r="AM261" s="29">
        <v>419</v>
      </c>
      <c r="AN261" s="29">
        <v>91</v>
      </c>
      <c r="AO261" s="29">
        <v>46</v>
      </c>
      <c r="AP261" s="29">
        <v>48</v>
      </c>
      <c r="AQ261" s="29">
        <v>449</v>
      </c>
      <c r="AR261" s="29">
        <v>84</v>
      </c>
      <c r="AS261" s="29">
        <v>115</v>
      </c>
      <c r="AT261" s="29">
        <v>86041</v>
      </c>
      <c r="AU261" s="29">
        <v>70429</v>
      </c>
      <c r="AV261" s="29">
        <v>23349</v>
      </c>
      <c r="AW261" s="29">
        <v>26816</v>
      </c>
      <c r="AX261" s="29">
        <v>106305</v>
      </c>
      <c r="AY261" s="29">
        <v>0</v>
      </c>
      <c r="AZ261" s="29">
        <v>1</v>
      </c>
      <c r="BA261" s="29">
        <v>0</v>
      </c>
      <c r="BB261" s="29">
        <v>0</v>
      </c>
      <c r="BC261" s="29">
        <v>0</v>
      </c>
      <c r="BD261" s="29">
        <v>0</v>
      </c>
      <c r="BE261" s="29">
        <v>0</v>
      </c>
      <c r="BF261" s="29">
        <v>0</v>
      </c>
      <c r="BG261" s="29">
        <v>0</v>
      </c>
      <c r="BH261" s="29">
        <v>0</v>
      </c>
      <c r="BI261" s="29">
        <v>0</v>
      </c>
      <c r="BJ261" s="29">
        <v>0</v>
      </c>
      <c r="BK261" s="29">
        <v>0</v>
      </c>
      <c r="BL261" s="29">
        <v>0</v>
      </c>
      <c r="BM261" s="29">
        <v>1</v>
      </c>
      <c r="BN261" s="29">
        <v>380.95</v>
      </c>
      <c r="BO261" s="29">
        <v>3820.26</v>
      </c>
      <c r="BP261" s="29">
        <v>0</v>
      </c>
      <c r="BQ261" s="29">
        <v>3820.26</v>
      </c>
      <c r="BR261" s="29">
        <v>0</v>
      </c>
      <c r="BS261" s="29">
        <v>3820.26</v>
      </c>
      <c r="BT261" s="29">
        <v>0</v>
      </c>
      <c r="BU261" s="29">
        <v>91.86</v>
      </c>
      <c r="BV261" s="29">
        <v>53.31</v>
      </c>
      <c r="BW261" s="29">
        <v>7.5</v>
      </c>
      <c r="BX261" s="29">
        <v>247.25</v>
      </c>
      <c r="BY261" s="29">
        <v>2775.551477460463</v>
      </c>
      <c r="BZ261" s="29">
        <v>2286.8530572808795</v>
      </c>
      <c r="CA261" s="157">
        <v>114.94999999999983</v>
      </c>
      <c r="CB261" s="157">
        <v>4947.4545347413396</v>
      </c>
      <c r="CC261" s="29">
        <v>0</v>
      </c>
      <c r="CD261" s="29">
        <v>4947.4545347413396</v>
      </c>
      <c r="CE261" s="29">
        <v>4394</v>
      </c>
      <c r="CF261" s="29">
        <v>0</v>
      </c>
      <c r="CG261" s="29">
        <v>152076</v>
      </c>
      <c r="CH261" s="29">
        <v>152076</v>
      </c>
      <c r="CI261" s="29">
        <v>550.9299999999995</v>
      </c>
      <c r="CJ261" s="25">
        <v>0</v>
      </c>
      <c r="CK261" s="25">
        <v>0</v>
      </c>
      <c r="CL261" s="29">
        <v>955.00305728088097</v>
      </c>
      <c r="CM261" s="25">
        <v>0</v>
      </c>
      <c r="CN261" s="29">
        <v>3556.4714774604586</v>
      </c>
      <c r="CO261" s="25">
        <v>0</v>
      </c>
      <c r="CP261" s="25">
        <v>409.74999999999966</v>
      </c>
      <c r="CQ261" s="25">
        <v>0</v>
      </c>
      <c r="CR261" s="25">
        <v>0</v>
      </c>
      <c r="CS261" s="25">
        <v>26816</v>
      </c>
      <c r="CT261" s="25">
        <v>0</v>
      </c>
      <c r="CU261" s="25">
        <v>106305</v>
      </c>
      <c r="CV261" s="25">
        <v>0</v>
      </c>
      <c r="CW261" s="25">
        <v>18849</v>
      </c>
      <c r="CX261" s="33">
        <v>0</v>
      </c>
      <c r="CY261" s="33">
        <v>0</v>
      </c>
      <c r="CZ261" s="33">
        <v>0</v>
      </c>
      <c r="DA261" s="33">
        <v>0</v>
      </c>
      <c r="DB261" s="161">
        <v>26816</v>
      </c>
      <c r="DC261" s="33">
        <v>106305</v>
      </c>
      <c r="DD261" s="33">
        <v>4500</v>
      </c>
      <c r="DE261" s="33">
        <v>18849</v>
      </c>
      <c r="DF261" s="154">
        <v>0</v>
      </c>
      <c r="DG261" s="154">
        <v>0</v>
      </c>
      <c r="DH261" s="154">
        <v>0</v>
      </c>
      <c r="DI261" s="154">
        <v>0</v>
      </c>
      <c r="DJ261" s="154">
        <v>955.00305728088097</v>
      </c>
      <c r="DK261" s="154">
        <v>3556.4714774604586</v>
      </c>
      <c r="DL261" s="154">
        <v>141.17999999999984</v>
      </c>
      <c r="DM261" s="154">
        <v>409.74999999999966</v>
      </c>
      <c r="DN261" s="25">
        <v>0</v>
      </c>
      <c r="DO261" s="25">
        <v>680165</v>
      </c>
      <c r="DP261" s="25">
        <v>1096.1830572808808</v>
      </c>
      <c r="DQ261" s="25">
        <v>31316</v>
      </c>
      <c r="DR261" s="25">
        <v>60467</v>
      </c>
      <c r="DS261" s="25">
        <v>3820.26</v>
      </c>
      <c r="ED261" s="156">
        <v>44029</v>
      </c>
      <c r="EE261" s="25">
        <v>955.00305728088097</v>
      </c>
      <c r="EF261" s="25">
        <v>3556.4714774604586</v>
      </c>
      <c r="EG261" s="25">
        <v>141.17999999999984</v>
      </c>
      <c r="EH261" s="25">
        <v>409.74999999999966</v>
      </c>
    </row>
    <row r="262" spans="1:138" x14ac:dyDescent="0.25">
      <c r="A262" s="25" t="s">
        <v>67</v>
      </c>
      <c r="B262" s="25" t="s">
        <v>64</v>
      </c>
      <c r="C262" s="156">
        <v>44030</v>
      </c>
      <c r="D262" s="156">
        <v>44030</v>
      </c>
      <c r="E262" s="25" t="s">
        <v>126</v>
      </c>
      <c r="F262" s="25" t="s">
        <v>127</v>
      </c>
      <c r="G262" s="29">
        <v>21367.580000000027</v>
      </c>
      <c r="H262" s="29">
        <v>1248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738230</v>
      </c>
      <c r="O262" s="29">
        <v>62722</v>
      </c>
      <c r="P262" s="29">
        <v>0</v>
      </c>
      <c r="Q262" s="29">
        <v>62722</v>
      </c>
      <c r="R262" s="29">
        <v>0</v>
      </c>
      <c r="S262" s="29">
        <v>62722</v>
      </c>
      <c r="T262" s="29">
        <v>0</v>
      </c>
      <c r="U262" s="29">
        <v>643</v>
      </c>
      <c r="V262" s="29">
        <v>3089</v>
      </c>
      <c r="W262" s="29">
        <v>10393</v>
      </c>
      <c r="X262" s="29">
        <v>337973</v>
      </c>
      <c r="Y262" s="29">
        <v>78157</v>
      </c>
      <c r="Z262" s="29">
        <v>290499</v>
      </c>
      <c r="AA262" s="29">
        <v>249313</v>
      </c>
      <c r="AB262" s="29">
        <v>73702</v>
      </c>
      <c r="AC262" s="29">
        <v>0.10272759669999999</v>
      </c>
      <c r="AD262" s="29">
        <v>1.46E-2</v>
      </c>
      <c r="AE262" s="29">
        <v>93.873325280000003</v>
      </c>
      <c r="AF262" s="29">
        <v>71494</v>
      </c>
      <c r="AG262" s="29">
        <v>42</v>
      </c>
      <c r="AH262" s="29">
        <v>33</v>
      </c>
      <c r="AI262" s="29">
        <v>8.7140000000000004</v>
      </c>
      <c r="AJ262" s="29">
        <v>60.286000000000001</v>
      </c>
      <c r="AK262" s="29">
        <v>0</v>
      </c>
      <c r="AL262" s="29">
        <v>0</v>
      </c>
      <c r="AM262" s="29">
        <v>424</v>
      </c>
      <c r="AN262" s="29">
        <v>92</v>
      </c>
      <c r="AO262" s="29">
        <v>0</v>
      </c>
      <c r="AP262" s="29">
        <v>41</v>
      </c>
      <c r="AQ262" s="29">
        <v>495</v>
      </c>
      <c r="AR262" s="29">
        <v>94</v>
      </c>
      <c r="AS262" s="29">
        <v>96</v>
      </c>
      <c r="AT262" s="29">
        <v>94175</v>
      </c>
      <c r="AU262" s="29">
        <v>79746</v>
      </c>
      <c r="AV262" s="29">
        <v>26047</v>
      </c>
      <c r="AW262" s="29">
        <v>28770</v>
      </c>
      <c r="AX262" s="29">
        <v>119104</v>
      </c>
      <c r="AY262" s="29">
        <v>0</v>
      </c>
      <c r="AZ262" s="29">
        <v>0</v>
      </c>
      <c r="BA262" s="29">
        <v>0</v>
      </c>
      <c r="BB262" s="29">
        <v>0</v>
      </c>
      <c r="BC262" s="29">
        <v>0</v>
      </c>
      <c r="BD262" s="29">
        <v>0</v>
      </c>
      <c r="BE262" s="29">
        <v>0</v>
      </c>
      <c r="BF262" s="29">
        <v>0</v>
      </c>
      <c r="BG262" s="29">
        <v>0</v>
      </c>
      <c r="BH262" s="29">
        <v>0</v>
      </c>
      <c r="BI262" s="29">
        <v>0</v>
      </c>
      <c r="BJ262" s="29">
        <v>0</v>
      </c>
      <c r="BK262" s="29">
        <v>0</v>
      </c>
      <c r="BL262" s="29">
        <v>0</v>
      </c>
      <c r="BM262" s="29">
        <v>0</v>
      </c>
      <c r="BN262" s="29">
        <v>1495.63</v>
      </c>
      <c r="BO262" s="29">
        <v>4104.76</v>
      </c>
      <c r="BP262" s="29">
        <v>0</v>
      </c>
      <c r="BQ262" s="29">
        <v>4104.76</v>
      </c>
      <c r="BR262" s="29">
        <v>0</v>
      </c>
      <c r="BS262" s="29">
        <v>4104.76</v>
      </c>
      <c r="BT262" s="29">
        <v>0</v>
      </c>
      <c r="BU262" s="29">
        <v>73.209999999999994</v>
      </c>
      <c r="BV262" s="29">
        <v>56.99</v>
      </c>
      <c r="BW262" s="29">
        <v>12.5</v>
      </c>
      <c r="BX262" s="29">
        <v>181.29999999999998</v>
      </c>
      <c r="BY262" s="29">
        <v>2979.4399999999987</v>
      </c>
      <c r="BZ262" s="29">
        <v>2442.2899999999941</v>
      </c>
      <c r="CA262" s="157">
        <v>151.5699999999996</v>
      </c>
      <c r="CB262" s="157">
        <v>5270.1599999999917</v>
      </c>
      <c r="CC262" s="29">
        <v>0</v>
      </c>
      <c r="CD262" s="29">
        <v>5270.1599999999917</v>
      </c>
      <c r="CE262" s="29">
        <v>4623</v>
      </c>
      <c r="CF262" s="29">
        <v>0</v>
      </c>
      <c r="CG262" s="29">
        <v>169298</v>
      </c>
      <c r="CH262" s="29">
        <v>169298</v>
      </c>
      <c r="CI262" s="29">
        <v>592.75999999999931</v>
      </c>
      <c r="CJ262" s="25">
        <v>0</v>
      </c>
      <c r="CK262" s="25">
        <v>0</v>
      </c>
      <c r="CL262" s="29">
        <v>1175.1999999999982</v>
      </c>
      <c r="CM262" s="25">
        <v>0</v>
      </c>
      <c r="CN262" s="29">
        <v>3653.769999999995</v>
      </c>
      <c r="CO262" s="25">
        <v>0</v>
      </c>
      <c r="CP262" s="25">
        <v>434.86999999999966</v>
      </c>
      <c r="CQ262" s="25">
        <v>0</v>
      </c>
      <c r="CR262" s="25">
        <v>0</v>
      </c>
      <c r="CS262" s="25">
        <v>28770</v>
      </c>
      <c r="CT262" s="25">
        <v>0</v>
      </c>
      <c r="CU262" s="25">
        <v>119104</v>
      </c>
      <c r="CV262" s="25">
        <v>0</v>
      </c>
      <c r="CW262" s="25">
        <v>21831</v>
      </c>
      <c r="CX262" s="33">
        <v>0</v>
      </c>
      <c r="CY262" s="33">
        <v>0</v>
      </c>
      <c r="CZ262" s="33">
        <v>0</v>
      </c>
      <c r="DA262" s="33">
        <v>0</v>
      </c>
      <c r="DB262" s="161">
        <v>28770</v>
      </c>
      <c r="DC262" s="33">
        <v>119104</v>
      </c>
      <c r="DD262" s="33">
        <v>4216</v>
      </c>
      <c r="DE262" s="33">
        <v>21831</v>
      </c>
      <c r="DF262" s="154">
        <v>0</v>
      </c>
      <c r="DG262" s="154">
        <v>0</v>
      </c>
      <c r="DH262" s="154">
        <v>0</v>
      </c>
      <c r="DI262" s="154">
        <v>0</v>
      </c>
      <c r="DJ262" s="154">
        <v>1175.1999999999982</v>
      </c>
      <c r="DK262" s="154">
        <v>3653.769999999995</v>
      </c>
      <c r="DL262" s="154">
        <v>157.88999999999967</v>
      </c>
      <c r="DM262" s="154">
        <v>434.86999999999966</v>
      </c>
      <c r="DN262" s="25">
        <v>0</v>
      </c>
      <c r="DO262" s="25">
        <v>691671</v>
      </c>
      <c r="DP262" s="25">
        <v>1333.0899999999979</v>
      </c>
      <c r="DQ262" s="25">
        <v>32986</v>
      </c>
      <c r="DR262" s="25">
        <v>62722</v>
      </c>
      <c r="DS262" s="25">
        <v>4104.76</v>
      </c>
      <c r="ED262" s="156">
        <v>44030</v>
      </c>
      <c r="EE262" s="25">
        <v>1175.1999999999982</v>
      </c>
      <c r="EF262" s="25">
        <v>3653.769999999995</v>
      </c>
      <c r="EG262" s="25">
        <v>157.88999999999967</v>
      </c>
      <c r="EH262" s="25">
        <v>434.86999999999966</v>
      </c>
    </row>
    <row r="263" spans="1:138" x14ac:dyDescent="0.25">
      <c r="A263" s="25" t="s">
        <v>67</v>
      </c>
      <c r="B263" s="25" t="s">
        <v>64</v>
      </c>
      <c r="C263" s="156">
        <v>44031</v>
      </c>
      <c r="D263" s="156">
        <v>44031</v>
      </c>
      <c r="E263" s="25" t="s">
        <v>126</v>
      </c>
      <c r="F263" s="25" t="s">
        <v>127</v>
      </c>
      <c r="G263" s="29">
        <v>19303.669999999995</v>
      </c>
      <c r="H263" s="29">
        <v>2380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1663561</v>
      </c>
      <c r="O263" s="29">
        <v>71420</v>
      </c>
      <c r="P263" s="29">
        <v>0</v>
      </c>
      <c r="Q263" s="29">
        <v>71420</v>
      </c>
      <c r="R263" s="29">
        <v>0</v>
      </c>
      <c r="S263" s="29">
        <v>71420</v>
      </c>
      <c r="T263" s="29">
        <v>0</v>
      </c>
      <c r="U263" s="29">
        <v>793</v>
      </c>
      <c r="V263" s="29">
        <v>451</v>
      </c>
      <c r="W263" s="29">
        <v>9243</v>
      </c>
      <c r="X263" s="29">
        <v>178562</v>
      </c>
      <c r="Y263" s="29">
        <v>70160</v>
      </c>
      <c r="Z263" s="29">
        <v>328087</v>
      </c>
      <c r="AA263" s="29">
        <v>192464</v>
      </c>
      <c r="AB263" s="29">
        <v>57811</v>
      </c>
      <c r="AC263" s="29">
        <v>0.10272759669999999</v>
      </c>
      <c r="AD263" s="29">
        <v>1.46E-2</v>
      </c>
      <c r="AE263" s="29">
        <v>93.873325280000003</v>
      </c>
      <c r="AF263" s="29">
        <v>63749</v>
      </c>
      <c r="AG263" s="29">
        <v>49</v>
      </c>
      <c r="AH263" s="29">
        <v>0</v>
      </c>
      <c r="AI263" s="29">
        <v>8.7140000000000004</v>
      </c>
      <c r="AJ263" s="29">
        <v>59.713999999999999</v>
      </c>
      <c r="AK263" s="29">
        <v>0</v>
      </c>
      <c r="AL263" s="29">
        <v>0</v>
      </c>
      <c r="AM263" s="29">
        <v>339</v>
      </c>
      <c r="AN263" s="29">
        <v>72</v>
      </c>
      <c r="AO263" s="29">
        <v>46</v>
      </c>
      <c r="AP263" s="29">
        <v>42</v>
      </c>
      <c r="AQ263" s="29">
        <v>655</v>
      </c>
      <c r="AR263" s="29">
        <v>129</v>
      </c>
      <c r="AS263" s="29">
        <v>116</v>
      </c>
      <c r="AT263" s="29">
        <v>104880</v>
      </c>
      <c r="AU263" s="29">
        <v>92447</v>
      </c>
      <c r="AV263" s="29">
        <v>26332</v>
      </c>
      <c r="AW263" s="29">
        <v>45592</v>
      </c>
      <c r="AX263" s="29">
        <v>125403</v>
      </c>
      <c r="AY263" s="29">
        <v>0</v>
      </c>
      <c r="AZ263" s="29">
        <v>0</v>
      </c>
      <c r="BA263" s="29">
        <v>0</v>
      </c>
      <c r="BB263" s="29">
        <v>0</v>
      </c>
      <c r="BC263" s="29">
        <v>0</v>
      </c>
      <c r="BD263" s="29">
        <v>0</v>
      </c>
      <c r="BE263" s="29">
        <v>0</v>
      </c>
      <c r="BF263" s="29">
        <v>0</v>
      </c>
      <c r="BG263" s="29">
        <v>0</v>
      </c>
      <c r="BH263" s="29">
        <v>0</v>
      </c>
      <c r="BI263" s="29">
        <v>0</v>
      </c>
      <c r="BJ263" s="29">
        <v>0</v>
      </c>
      <c r="BK263" s="29">
        <v>0</v>
      </c>
      <c r="BL263" s="29">
        <v>0</v>
      </c>
      <c r="BM263" s="29">
        <v>0</v>
      </c>
      <c r="BN263" s="29">
        <v>2418.73</v>
      </c>
      <c r="BO263" s="29">
        <v>4509.4799999999996</v>
      </c>
      <c r="BP263" s="29">
        <v>0</v>
      </c>
      <c r="BQ263" s="29">
        <v>4509.4799999999996</v>
      </c>
      <c r="BR263" s="29">
        <v>0</v>
      </c>
      <c r="BS263" s="29">
        <v>4509.4799999999996</v>
      </c>
      <c r="BT263" s="29">
        <v>0</v>
      </c>
      <c r="BU263" s="29">
        <v>81.489999999999995</v>
      </c>
      <c r="BV263" s="29">
        <v>18.95</v>
      </c>
      <c r="BW263" s="29">
        <v>12.5</v>
      </c>
      <c r="BX263" s="29">
        <v>294.75</v>
      </c>
      <c r="BY263" s="29">
        <v>2841.8799999999956</v>
      </c>
      <c r="BZ263" s="29">
        <v>2462.4099999999967</v>
      </c>
      <c r="CA263" s="157">
        <v>144.28999999999959</v>
      </c>
      <c r="CB263" s="157">
        <v>5159.9999999999973</v>
      </c>
      <c r="CC263" s="29">
        <v>0</v>
      </c>
      <c r="CD263" s="29">
        <v>5159.9999999999973</v>
      </c>
      <c r="CE263" s="29">
        <v>4525</v>
      </c>
      <c r="CF263" s="29">
        <v>0</v>
      </c>
      <c r="CG263" s="29">
        <v>192802</v>
      </c>
      <c r="CH263" s="29">
        <v>192802</v>
      </c>
      <c r="CI263" s="29">
        <v>536.40999999999929</v>
      </c>
      <c r="CJ263" s="25">
        <v>0</v>
      </c>
      <c r="CK263" s="25">
        <v>0</v>
      </c>
      <c r="CL263" s="29">
        <v>1329.3699999999978</v>
      </c>
      <c r="CM263" s="25">
        <v>0</v>
      </c>
      <c r="CN263" s="29">
        <v>3438.5099999999975</v>
      </c>
      <c r="CO263" s="25">
        <v>0</v>
      </c>
      <c r="CP263" s="25">
        <v>389.11999999999966</v>
      </c>
      <c r="CQ263" s="25">
        <v>0</v>
      </c>
      <c r="CR263" s="25">
        <v>0</v>
      </c>
      <c r="CS263" s="25">
        <v>45592</v>
      </c>
      <c r="CT263" s="25">
        <v>0</v>
      </c>
      <c r="CU263" s="25">
        <v>125403</v>
      </c>
      <c r="CV263" s="25">
        <v>0</v>
      </c>
      <c r="CW263" s="25">
        <v>22115</v>
      </c>
      <c r="CX263" s="33">
        <v>0</v>
      </c>
      <c r="CY263" s="33">
        <v>0</v>
      </c>
      <c r="CZ263" s="33">
        <v>0</v>
      </c>
      <c r="DA263" s="33">
        <v>0</v>
      </c>
      <c r="DB263" s="161">
        <v>45592</v>
      </c>
      <c r="DC263" s="33">
        <v>125403</v>
      </c>
      <c r="DD263" s="33">
        <v>4217</v>
      </c>
      <c r="DE263" s="33">
        <v>22115</v>
      </c>
      <c r="DF263" s="154">
        <v>0</v>
      </c>
      <c r="DG263" s="154">
        <v>0</v>
      </c>
      <c r="DH263" s="154">
        <v>0</v>
      </c>
      <c r="DI263" s="154">
        <v>0</v>
      </c>
      <c r="DJ263" s="154">
        <v>1329.3699999999978</v>
      </c>
      <c r="DK263" s="154">
        <v>3438.5099999999975</v>
      </c>
      <c r="DL263" s="154">
        <v>147.28999999999982</v>
      </c>
      <c r="DM263" s="154">
        <v>389.11999999999966</v>
      </c>
      <c r="DN263" s="25">
        <v>0</v>
      </c>
      <c r="DO263" s="25">
        <v>648522</v>
      </c>
      <c r="DP263" s="25">
        <v>1476.6599999999976</v>
      </c>
      <c r="DQ263" s="25">
        <v>49809</v>
      </c>
      <c r="DR263" s="25">
        <v>71420</v>
      </c>
      <c r="DS263" s="25">
        <v>4509.4799999999996</v>
      </c>
      <c r="ED263" s="156">
        <v>44031</v>
      </c>
      <c r="EE263" s="25">
        <v>1329.3699999999978</v>
      </c>
      <c r="EF263" s="25">
        <v>3438.5099999999975</v>
      </c>
      <c r="EG263" s="25">
        <v>147.28999999999982</v>
      </c>
      <c r="EH263" s="25">
        <v>389.11999999999966</v>
      </c>
    </row>
    <row r="264" spans="1:138" x14ac:dyDescent="0.25">
      <c r="A264" s="25" t="s">
        <v>67</v>
      </c>
      <c r="B264" s="25" t="s">
        <v>64</v>
      </c>
      <c r="C264" s="156">
        <v>44032</v>
      </c>
      <c r="D264" s="156">
        <v>44032</v>
      </c>
      <c r="E264" s="25" t="s">
        <v>126</v>
      </c>
      <c r="F264" s="25" t="s">
        <v>127</v>
      </c>
      <c r="G264" s="29">
        <v>18706.049999999988</v>
      </c>
      <c r="H264" s="29">
        <v>2313</v>
      </c>
      <c r="I264" s="29">
        <v>0</v>
      </c>
      <c r="J264" s="29">
        <v>0</v>
      </c>
      <c r="K264" s="29">
        <v>0</v>
      </c>
      <c r="L264" s="29">
        <v>0</v>
      </c>
      <c r="M264" s="29">
        <v>0</v>
      </c>
      <c r="N264" s="29">
        <v>1153495</v>
      </c>
      <c r="O264" s="29">
        <v>103754</v>
      </c>
      <c r="P264" s="29">
        <v>0</v>
      </c>
      <c r="Q264" s="29">
        <v>103754</v>
      </c>
      <c r="R264" s="29">
        <v>0</v>
      </c>
      <c r="S264" s="29">
        <v>103754</v>
      </c>
      <c r="T264" s="29">
        <v>0</v>
      </c>
      <c r="U264" s="29">
        <v>951</v>
      </c>
      <c r="V264" s="29">
        <v>50</v>
      </c>
      <c r="W264" s="29">
        <v>4763</v>
      </c>
      <c r="X264" s="29">
        <v>161733</v>
      </c>
      <c r="Y264" s="29">
        <v>60908</v>
      </c>
      <c r="Z264" s="29">
        <v>300834</v>
      </c>
      <c r="AA264" s="29">
        <v>220806</v>
      </c>
      <c r="AB264" s="29">
        <v>7073</v>
      </c>
      <c r="AC264" s="29">
        <v>0.10272759669999999</v>
      </c>
      <c r="AD264" s="29">
        <v>1.46E-2</v>
      </c>
      <c r="AE264" s="29">
        <v>93.873325280000003</v>
      </c>
      <c r="AF264" s="29">
        <v>61796</v>
      </c>
      <c r="AG264" s="29">
        <v>49</v>
      </c>
      <c r="AH264" s="29">
        <v>0</v>
      </c>
      <c r="AI264" s="29">
        <v>8.7140000000000004</v>
      </c>
      <c r="AJ264" s="29">
        <v>59.429000000000002</v>
      </c>
      <c r="AK264" s="29">
        <v>0</v>
      </c>
      <c r="AL264" s="29">
        <v>0</v>
      </c>
      <c r="AM264" s="29">
        <v>331</v>
      </c>
      <c r="AN264" s="29">
        <v>73</v>
      </c>
      <c r="AO264" s="29">
        <v>47</v>
      </c>
      <c r="AP264" s="29">
        <v>43</v>
      </c>
      <c r="AQ264" s="29">
        <v>553</v>
      </c>
      <c r="AR264" s="29">
        <v>93</v>
      </c>
      <c r="AS264" s="29">
        <v>120</v>
      </c>
      <c r="AT264" s="29">
        <v>113917</v>
      </c>
      <c r="AU264" s="29">
        <v>98640</v>
      </c>
      <c r="AV264" s="29">
        <v>25988</v>
      </c>
      <c r="AW264" s="29">
        <v>49102</v>
      </c>
      <c r="AX264" s="29">
        <v>137467</v>
      </c>
      <c r="AY264" s="29">
        <v>0</v>
      </c>
      <c r="AZ264" s="29">
        <v>0</v>
      </c>
      <c r="BA264" s="29">
        <v>0</v>
      </c>
      <c r="BB264" s="29">
        <v>0</v>
      </c>
      <c r="BC264" s="29">
        <v>0</v>
      </c>
      <c r="BD264" s="29">
        <v>0</v>
      </c>
      <c r="BE264" s="29">
        <v>0</v>
      </c>
      <c r="BF264" s="29">
        <v>0</v>
      </c>
      <c r="BG264" s="29">
        <v>0</v>
      </c>
      <c r="BH264" s="29">
        <v>0</v>
      </c>
      <c r="BI264" s="29">
        <v>0</v>
      </c>
      <c r="BJ264" s="29">
        <v>0</v>
      </c>
      <c r="BK264" s="29">
        <v>0</v>
      </c>
      <c r="BL264" s="29">
        <v>0</v>
      </c>
      <c r="BM264" s="29">
        <v>0</v>
      </c>
      <c r="BN264" s="29">
        <v>2819.06</v>
      </c>
      <c r="BO264" s="29">
        <v>6023.73</v>
      </c>
      <c r="BP264" s="29">
        <v>0</v>
      </c>
      <c r="BQ264" s="29">
        <v>6023.73</v>
      </c>
      <c r="BR264" s="29">
        <v>0</v>
      </c>
      <c r="BS264" s="29">
        <v>6023.73</v>
      </c>
      <c r="BT264" s="29">
        <v>0</v>
      </c>
      <c r="BU264" s="29">
        <v>127.98</v>
      </c>
      <c r="BV264" s="29">
        <v>1.7</v>
      </c>
      <c r="BW264" s="29">
        <v>0</v>
      </c>
      <c r="BX264" s="29">
        <v>259.5</v>
      </c>
      <c r="BY264" s="29">
        <v>2804.2599999999979</v>
      </c>
      <c r="BZ264" s="29">
        <v>2465.1713554810631</v>
      </c>
      <c r="CA264" s="157">
        <v>245.06901612522088</v>
      </c>
      <c r="CB264" s="157">
        <v>5024.362339355841</v>
      </c>
      <c r="CC264" s="29">
        <v>0</v>
      </c>
      <c r="CD264" s="29">
        <v>5024.362339355841</v>
      </c>
      <c r="CE264" s="29">
        <v>7818</v>
      </c>
      <c r="CF264" s="29">
        <v>0</v>
      </c>
      <c r="CG264" s="29">
        <v>204739</v>
      </c>
      <c r="CH264" s="29">
        <v>204739</v>
      </c>
      <c r="CI264" s="29">
        <v>553.37135548106858</v>
      </c>
      <c r="CJ264" s="25">
        <v>0</v>
      </c>
      <c r="CK264" s="25">
        <v>0</v>
      </c>
      <c r="CL264" s="29">
        <v>1283.5999999999988</v>
      </c>
      <c r="CM264" s="25">
        <v>0</v>
      </c>
      <c r="CN264" s="29">
        <v>3432.459999999995</v>
      </c>
      <c r="CO264" s="25">
        <v>0</v>
      </c>
      <c r="CP264" s="25">
        <v>395.58999999999963</v>
      </c>
      <c r="CQ264" s="25">
        <v>0</v>
      </c>
      <c r="CR264" s="25">
        <v>0</v>
      </c>
      <c r="CS264" s="25">
        <v>49102</v>
      </c>
      <c r="CT264" s="25">
        <v>0</v>
      </c>
      <c r="CU264" s="25">
        <v>137467</v>
      </c>
      <c r="CV264" s="25">
        <v>0</v>
      </c>
      <c r="CW264" s="25">
        <v>21262</v>
      </c>
      <c r="CX264" s="33">
        <v>0</v>
      </c>
      <c r="CY264" s="33">
        <v>0</v>
      </c>
      <c r="CZ264" s="33">
        <v>0</v>
      </c>
      <c r="DA264" s="33">
        <v>0</v>
      </c>
      <c r="DB264" s="161">
        <v>49102</v>
      </c>
      <c r="DC264" s="33">
        <v>137467</v>
      </c>
      <c r="DD264" s="33">
        <v>4726</v>
      </c>
      <c r="DE264" s="33">
        <v>21262</v>
      </c>
      <c r="DF264" s="154">
        <v>0</v>
      </c>
      <c r="DG264" s="154">
        <v>0</v>
      </c>
      <c r="DH264" s="154">
        <v>0</v>
      </c>
      <c r="DI264" s="154">
        <v>0</v>
      </c>
      <c r="DJ264" s="154">
        <v>1283.5999999999988</v>
      </c>
      <c r="DK264" s="154">
        <v>3432.459999999995</v>
      </c>
      <c r="DL264" s="154">
        <v>157.7813554810688</v>
      </c>
      <c r="DM264" s="154">
        <v>395.58999999999963</v>
      </c>
      <c r="DN264" s="25">
        <v>0</v>
      </c>
      <c r="DO264" s="25">
        <v>589621</v>
      </c>
      <c r="DP264" s="25">
        <v>1441.3813554810677</v>
      </c>
      <c r="DQ264" s="25">
        <v>53828</v>
      </c>
      <c r="DR264" s="25">
        <v>103754</v>
      </c>
      <c r="DS264" s="25">
        <v>6023.73</v>
      </c>
      <c r="ED264" s="156">
        <v>44032</v>
      </c>
      <c r="EE264" s="25">
        <v>1283.5999999999988</v>
      </c>
      <c r="EF264" s="25">
        <v>3432.459999999995</v>
      </c>
      <c r="EG264" s="25">
        <v>157.7813554810688</v>
      </c>
      <c r="EH264" s="25">
        <v>395.58999999999963</v>
      </c>
    </row>
    <row r="265" spans="1:138" x14ac:dyDescent="0.25">
      <c r="A265" s="25" t="s">
        <v>67</v>
      </c>
      <c r="B265" s="25" t="s">
        <v>64</v>
      </c>
      <c r="C265" s="156">
        <v>44033</v>
      </c>
      <c r="D265" s="156">
        <v>44033</v>
      </c>
      <c r="E265" s="25" t="s">
        <v>126</v>
      </c>
      <c r="F265" s="25" t="s">
        <v>127</v>
      </c>
      <c r="G265" s="29">
        <v>21513.000000000036</v>
      </c>
      <c r="H265" s="29">
        <v>1835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377308</v>
      </c>
      <c r="O265" s="29">
        <v>73133</v>
      </c>
      <c r="P265" s="29">
        <v>0</v>
      </c>
      <c r="Q265" s="29">
        <v>73133</v>
      </c>
      <c r="R265" s="29">
        <v>0</v>
      </c>
      <c r="S265" s="29">
        <v>73133</v>
      </c>
      <c r="T265" s="29">
        <v>0</v>
      </c>
      <c r="U265" s="29">
        <v>645</v>
      </c>
      <c r="V265" s="29">
        <v>316</v>
      </c>
      <c r="W265" s="29">
        <v>4978</v>
      </c>
      <c r="X265" s="29">
        <v>118387</v>
      </c>
      <c r="Y265" s="29">
        <v>63085</v>
      </c>
      <c r="Z265" s="29">
        <v>310964</v>
      </c>
      <c r="AA265" s="29">
        <v>189801</v>
      </c>
      <c r="AB265" s="29">
        <v>7681</v>
      </c>
      <c r="AC265" s="29">
        <v>0.10272759669999999</v>
      </c>
      <c r="AD265" s="29">
        <v>1.46E-2</v>
      </c>
      <c r="AE265" s="29">
        <v>93.873325280000003</v>
      </c>
      <c r="AF265" s="29">
        <v>56750</v>
      </c>
      <c r="AG265" s="29">
        <v>49</v>
      </c>
      <c r="AH265" s="29">
        <v>0</v>
      </c>
      <c r="AI265" s="29">
        <v>8.7140000000000004</v>
      </c>
      <c r="AJ265" s="29">
        <v>58.713999999999999</v>
      </c>
      <c r="AK265" s="29">
        <v>0</v>
      </c>
      <c r="AL265" s="29">
        <v>0</v>
      </c>
      <c r="AM265" s="29">
        <v>486</v>
      </c>
      <c r="AN265" s="29">
        <v>104</v>
      </c>
      <c r="AO265" s="29">
        <v>44</v>
      </c>
      <c r="AP265" s="29">
        <v>45</v>
      </c>
      <c r="AQ265" s="29">
        <v>655</v>
      </c>
      <c r="AR265" s="29">
        <v>124</v>
      </c>
      <c r="AS265" s="29">
        <v>174</v>
      </c>
      <c r="AT265" s="29">
        <v>100410</v>
      </c>
      <c r="AU265" s="29">
        <v>85516</v>
      </c>
      <c r="AV265" s="29">
        <v>23480</v>
      </c>
      <c r="AW265" s="29">
        <v>40625</v>
      </c>
      <c r="AX265" s="29">
        <v>121821</v>
      </c>
      <c r="AY265" s="29">
        <v>0</v>
      </c>
      <c r="AZ265" s="29">
        <v>0</v>
      </c>
      <c r="BA265" s="29">
        <v>0</v>
      </c>
      <c r="BB265" s="29">
        <v>0</v>
      </c>
      <c r="BC265" s="29">
        <v>0</v>
      </c>
      <c r="BD265" s="29">
        <v>0</v>
      </c>
      <c r="BE265" s="29">
        <v>0</v>
      </c>
      <c r="BF265" s="29">
        <v>0</v>
      </c>
      <c r="BG265" s="29">
        <v>0</v>
      </c>
      <c r="BH265" s="29">
        <v>0</v>
      </c>
      <c r="BI265" s="29">
        <v>0</v>
      </c>
      <c r="BJ265" s="29">
        <v>0</v>
      </c>
      <c r="BK265" s="29">
        <v>0</v>
      </c>
      <c r="BL265" s="29">
        <v>0</v>
      </c>
      <c r="BM265" s="29">
        <v>0</v>
      </c>
      <c r="BN265" s="29">
        <v>2085.48</v>
      </c>
      <c r="BO265" s="29">
        <v>4348.6499999999996</v>
      </c>
      <c r="BP265" s="29">
        <v>0</v>
      </c>
      <c r="BQ265" s="29">
        <v>4348.6499999999996</v>
      </c>
      <c r="BR265" s="29">
        <v>0</v>
      </c>
      <c r="BS265" s="29">
        <v>4348.6499999999996</v>
      </c>
      <c r="BT265" s="29">
        <v>0</v>
      </c>
      <c r="BU265" s="29">
        <v>48.94</v>
      </c>
      <c r="BV265" s="29">
        <v>8.01</v>
      </c>
      <c r="BW265" s="29">
        <v>5</v>
      </c>
      <c r="BX265" s="29">
        <v>442.65000000000003</v>
      </c>
      <c r="BY265" s="29">
        <v>2868.0099999999948</v>
      </c>
      <c r="BZ265" s="29">
        <v>2491.1965135095925</v>
      </c>
      <c r="CA265" s="157">
        <v>488.2926078044793</v>
      </c>
      <c r="CB265" s="157">
        <v>4870.9139057051079</v>
      </c>
      <c r="CC265" s="29">
        <v>0</v>
      </c>
      <c r="CD265" s="29">
        <v>4870.9139057051079</v>
      </c>
      <c r="CE265" s="29">
        <v>13472</v>
      </c>
      <c r="CF265" s="29">
        <v>0</v>
      </c>
      <c r="CG265" s="29">
        <v>172454</v>
      </c>
      <c r="CH265" s="29">
        <v>172454</v>
      </c>
      <c r="CI265" s="29">
        <v>546.01651350959469</v>
      </c>
      <c r="CJ265" s="25">
        <v>0</v>
      </c>
      <c r="CK265" s="25">
        <v>0</v>
      </c>
      <c r="CL265" s="29">
        <v>1334.3799999999962</v>
      </c>
      <c r="CM265" s="25">
        <v>0</v>
      </c>
      <c r="CN265" s="29">
        <v>3478.8099999999945</v>
      </c>
      <c r="CO265" s="25">
        <v>0</v>
      </c>
      <c r="CP265" s="25">
        <v>376.8799999999988</v>
      </c>
      <c r="CQ265" s="25">
        <v>0</v>
      </c>
      <c r="CR265" s="25">
        <v>0</v>
      </c>
      <c r="CS265" s="25">
        <v>40625</v>
      </c>
      <c r="CT265" s="25">
        <v>0</v>
      </c>
      <c r="CU265" s="25">
        <v>121821</v>
      </c>
      <c r="CV265" s="25">
        <v>0</v>
      </c>
      <c r="CW265" s="25">
        <v>18842</v>
      </c>
      <c r="CX265" s="33">
        <v>0</v>
      </c>
      <c r="CY265" s="33">
        <v>0</v>
      </c>
      <c r="CZ265" s="33">
        <v>0</v>
      </c>
      <c r="DA265" s="33">
        <v>0</v>
      </c>
      <c r="DB265" s="161">
        <v>40625</v>
      </c>
      <c r="DC265" s="33">
        <v>121821</v>
      </c>
      <c r="DD265" s="33">
        <v>4638</v>
      </c>
      <c r="DE265" s="33">
        <v>18842</v>
      </c>
      <c r="DF265" s="154">
        <v>0</v>
      </c>
      <c r="DG265" s="154">
        <v>0</v>
      </c>
      <c r="DH265" s="154">
        <v>0</v>
      </c>
      <c r="DI265" s="154">
        <v>0</v>
      </c>
      <c r="DJ265" s="154">
        <v>1334.3799999999962</v>
      </c>
      <c r="DK265" s="154">
        <v>3478.8099999999945</v>
      </c>
      <c r="DL265" s="154">
        <v>169.13651350959574</v>
      </c>
      <c r="DM265" s="154">
        <v>376.8799999999988</v>
      </c>
      <c r="DN265" s="25">
        <v>0</v>
      </c>
      <c r="DO265" s="25">
        <v>571531</v>
      </c>
      <c r="DP265" s="25">
        <v>1503.516513509592</v>
      </c>
      <c r="DQ265" s="25">
        <v>45263</v>
      </c>
      <c r="DR265" s="25">
        <v>73133</v>
      </c>
      <c r="DS265" s="25">
        <v>4348.6499999999996</v>
      </c>
      <c r="ED265" s="156">
        <v>44033</v>
      </c>
      <c r="EE265" s="25">
        <v>1334.3799999999962</v>
      </c>
      <c r="EF265" s="25">
        <v>3478.8099999999945</v>
      </c>
      <c r="EG265" s="25">
        <v>169.13651350959574</v>
      </c>
      <c r="EH265" s="25">
        <v>376.8799999999988</v>
      </c>
    </row>
    <row r="266" spans="1:138" x14ac:dyDescent="0.25">
      <c r="A266" s="25" t="s">
        <v>67</v>
      </c>
      <c r="B266" s="25" t="s">
        <v>64</v>
      </c>
      <c r="C266" s="156">
        <v>44034</v>
      </c>
      <c r="D266" s="156">
        <v>44034</v>
      </c>
      <c r="E266" s="25" t="s">
        <v>126</v>
      </c>
      <c r="F266" s="25" t="s">
        <v>127</v>
      </c>
      <c r="G266" s="29">
        <v>19807.180000000004</v>
      </c>
      <c r="H266" s="29">
        <v>1747</v>
      </c>
      <c r="I266" s="29">
        <v>0</v>
      </c>
      <c r="J266" s="29">
        <v>0</v>
      </c>
      <c r="K266" s="29">
        <v>0</v>
      </c>
      <c r="L266" s="29">
        <v>0</v>
      </c>
      <c r="M266" s="29">
        <v>0</v>
      </c>
      <c r="N266" s="29">
        <v>59211</v>
      </c>
      <c r="O266" s="29">
        <v>81905</v>
      </c>
      <c r="P266" s="29">
        <v>0</v>
      </c>
      <c r="Q266" s="29">
        <v>81905</v>
      </c>
      <c r="R266" s="29">
        <v>0</v>
      </c>
      <c r="S266" s="29">
        <v>81905</v>
      </c>
      <c r="T266" s="29">
        <v>0</v>
      </c>
      <c r="U266" s="29">
        <v>633</v>
      </c>
      <c r="V266" s="29">
        <v>420</v>
      </c>
      <c r="W266" s="29">
        <v>8827</v>
      </c>
      <c r="X266" s="29">
        <v>224642</v>
      </c>
      <c r="Y266" s="29">
        <v>66446</v>
      </c>
      <c r="Z266" s="29">
        <v>357968</v>
      </c>
      <c r="AA266" s="29">
        <v>191108</v>
      </c>
      <c r="AB266" s="29">
        <v>7681</v>
      </c>
      <c r="AC266" s="29">
        <v>0.10272759669999999</v>
      </c>
      <c r="AD266" s="29">
        <v>1.46E-2</v>
      </c>
      <c r="AE266" s="29">
        <v>93.873325280000003</v>
      </c>
      <c r="AF266" s="29">
        <v>72048</v>
      </c>
      <c r="AG266" s="29">
        <v>49</v>
      </c>
      <c r="AH266" s="29">
        <v>0</v>
      </c>
      <c r="AI266" s="29">
        <v>8.7140000000000004</v>
      </c>
      <c r="AJ266" s="29">
        <v>57.429000000000002</v>
      </c>
      <c r="AK266" s="29">
        <v>0</v>
      </c>
      <c r="AL266" s="29">
        <v>0</v>
      </c>
      <c r="AM266" s="29">
        <v>345</v>
      </c>
      <c r="AN266" s="29">
        <v>76</v>
      </c>
      <c r="AO266" s="29">
        <v>44</v>
      </c>
      <c r="AP266" s="29">
        <v>42</v>
      </c>
      <c r="AQ266" s="29">
        <v>710</v>
      </c>
      <c r="AR266" s="29">
        <v>137</v>
      </c>
      <c r="AS266" s="29">
        <v>189</v>
      </c>
      <c r="AT266" s="29">
        <v>100591</v>
      </c>
      <c r="AU266" s="29">
        <v>77610</v>
      </c>
      <c r="AV266" s="29">
        <v>22686</v>
      </c>
      <c r="AW266" s="29">
        <v>39698</v>
      </c>
      <c r="AX266" s="29">
        <v>115817</v>
      </c>
      <c r="AY266" s="29">
        <v>0</v>
      </c>
      <c r="AZ266" s="29">
        <v>0</v>
      </c>
      <c r="BA266" s="29">
        <v>0</v>
      </c>
      <c r="BB266" s="29">
        <v>0</v>
      </c>
      <c r="BC266" s="29">
        <v>0</v>
      </c>
      <c r="BD266" s="29">
        <v>0</v>
      </c>
      <c r="BE266" s="29">
        <v>0</v>
      </c>
      <c r="BF266" s="29">
        <v>0</v>
      </c>
      <c r="BG266" s="29">
        <v>0</v>
      </c>
      <c r="BH266" s="29">
        <v>0</v>
      </c>
      <c r="BI266" s="29">
        <v>0</v>
      </c>
      <c r="BJ266" s="29">
        <v>0</v>
      </c>
      <c r="BK266" s="29">
        <v>0</v>
      </c>
      <c r="BL266" s="29">
        <v>0</v>
      </c>
      <c r="BM266" s="29">
        <v>0</v>
      </c>
      <c r="BN266" s="29">
        <v>435.72</v>
      </c>
      <c r="BO266" s="29">
        <v>5313.05</v>
      </c>
      <c r="BP266" s="29">
        <v>0</v>
      </c>
      <c r="BQ266" s="29">
        <v>5313.05</v>
      </c>
      <c r="BR266" s="29">
        <v>0</v>
      </c>
      <c r="BS266" s="29">
        <v>5313.05</v>
      </c>
      <c r="BT266" s="29">
        <v>0</v>
      </c>
      <c r="BU266" s="29">
        <v>50.94</v>
      </c>
      <c r="BV266" s="29">
        <v>22.27</v>
      </c>
      <c r="BW266" s="29">
        <v>10</v>
      </c>
      <c r="BX266" s="29">
        <v>312.89999999999998</v>
      </c>
      <c r="BY266" s="29">
        <v>2799.759999999997</v>
      </c>
      <c r="BZ266" s="29">
        <v>2373.4799999999927</v>
      </c>
      <c r="CA266" s="157">
        <v>338.79999999999939</v>
      </c>
      <c r="CB266" s="157">
        <v>4834.4399999999905</v>
      </c>
      <c r="CC266" s="29">
        <v>0</v>
      </c>
      <c r="CD266" s="29">
        <v>4834.4399999999905</v>
      </c>
      <c r="CE266" s="29">
        <v>10916</v>
      </c>
      <c r="CF266" s="29">
        <v>0</v>
      </c>
      <c r="CG266" s="29">
        <v>167285</v>
      </c>
      <c r="CH266" s="29">
        <v>167285</v>
      </c>
      <c r="CI266" s="29">
        <v>562.47999999999865</v>
      </c>
      <c r="CJ266" s="25">
        <v>0</v>
      </c>
      <c r="CK266" s="25">
        <v>0</v>
      </c>
      <c r="CL266" s="29">
        <v>1301.9799999999968</v>
      </c>
      <c r="CM266" s="25">
        <v>0</v>
      </c>
      <c r="CN266" s="29">
        <v>3308.7799999999943</v>
      </c>
      <c r="CO266" s="25">
        <v>0</v>
      </c>
      <c r="CP266" s="25">
        <v>396.6099999999991</v>
      </c>
      <c r="CQ266" s="25">
        <v>0</v>
      </c>
      <c r="CR266" s="25">
        <v>0</v>
      </c>
      <c r="CS266" s="25">
        <v>39698</v>
      </c>
      <c r="CT266" s="25">
        <v>0</v>
      </c>
      <c r="CU266" s="25">
        <v>115817</v>
      </c>
      <c r="CV266" s="25">
        <v>0</v>
      </c>
      <c r="CW266" s="25">
        <v>18060</v>
      </c>
      <c r="CX266" s="33">
        <v>0</v>
      </c>
      <c r="CY266" s="33">
        <v>0</v>
      </c>
      <c r="CZ266" s="33">
        <v>0</v>
      </c>
      <c r="DA266" s="33">
        <v>0</v>
      </c>
      <c r="DB266" s="161">
        <v>39698</v>
      </c>
      <c r="DC266" s="33">
        <v>115817</v>
      </c>
      <c r="DD266" s="33">
        <v>4626</v>
      </c>
      <c r="DE266" s="33">
        <v>18060</v>
      </c>
      <c r="DF266" s="154">
        <v>0</v>
      </c>
      <c r="DG266" s="154">
        <v>0</v>
      </c>
      <c r="DH266" s="154">
        <v>0</v>
      </c>
      <c r="DI266" s="154">
        <v>0</v>
      </c>
      <c r="DJ266" s="154">
        <v>1301.9799999999968</v>
      </c>
      <c r="DK266" s="154">
        <v>3308.7799999999943</v>
      </c>
      <c r="DL266" s="154">
        <v>165.86999999999961</v>
      </c>
      <c r="DM266" s="154">
        <v>396.6099999999991</v>
      </c>
      <c r="DN266" s="25">
        <v>0</v>
      </c>
      <c r="DO266" s="25">
        <v>623203</v>
      </c>
      <c r="DP266" s="25">
        <v>1467.8499999999965</v>
      </c>
      <c r="DQ266" s="25">
        <v>44324</v>
      </c>
      <c r="DR266" s="25">
        <v>81905</v>
      </c>
      <c r="DS266" s="25">
        <v>5313.05</v>
      </c>
      <c r="ED266" s="156">
        <v>44034</v>
      </c>
      <c r="EE266" s="25">
        <v>1301.9799999999968</v>
      </c>
      <c r="EF266" s="25">
        <v>3308.7799999999943</v>
      </c>
      <c r="EG266" s="25">
        <v>165.86999999999961</v>
      </c>
      <c r="EH266" s="25">
        <v>396.6099999999991</v>
      </c>
    </row>
    <row r="267" spans="1:138" x14ac:dyDescent="0.25">
      <c r="A267" s="25" t="s">
        <v>67</v>
      </c>
      <c r="B267" s="25" t="s">
        <v>64</v>
      </c>
      <c r="C267" s="156">
        <v>44035</v>
      </c>
      <c r="D267" s="156">
        <v>44035</v>
      </c>
      <c r="E267" s="25" t="s">
        <v>126</v>
      </c>
      <c r="F267" s="25" t="s">
        <v>127</v>
      </c>
      <c r="G267" s="29">
        <v>23613.530000000021</v>
      </c>
      <c r="H267" s="29">
        <v>1811</v>
      </c>
      <c r="I267" s="29">
        <v>0</v>
      </c>
      <c r="J267" s="29">
        <v>0</v>
      </c>
      <c r="K267" s="29">
        <v>0</v>
      </c>
      <c r="L267" s="29">
        <v>0</v>
      </c>
      <c r="M267" s="29">
        <v>0</v>
      </c>
      <c r="N267" s="29">
        <v>23034</v>
      </c>
      <c r="O267" s="29">
        <v>83408</v>
      </c>
      <c r="P267" s="29">
        <v>0</v>
      </c>
      <c r="Q267" s="29">
        <v>83408</v>
      </c>
      <c r="R267" s="29">
        <v>0</v>
      </c>
      <c r="S267" s="29">
        <v>83408</v>
      </c>
      <c r="T267" s="29">
        <v>0</v>
      </c>
      <c r="U267" s="29">
        <v>556</v>
      </c>
      <c r="V267" s="29">
        <v>680</v>
      </c>
      <c r="W267" s="29">
        <v>12230</v>
      </c>
      <c r="X267" s="29">
        <v>119790</v>
      </c>
      <c r="Y267" s="29">
        <v>80792</v>
      </c>
      <c r="Z267" s="29">
        <v>384661</v>
      </c>
      <c r="AA267" s="29">
        <v>160040</v>
      </c>
      <c r="AB267" s="29">
        <v>9967</v>
      </c>
      <c r="AC267" s="29">
        <v>0.10272759669999999</v>
      </c>
      <c r="AD267" s="29">
        <v>1.46E-2</v>
      </c>
      <c r="AE267" s="29">
        <v>93.873325280000003</v>
      </c>
      <c r="AF267" s="29">
        <v>68848</v>
      </c>
      <c r="AG267" s="29">
        <v>49</v>
      </c>
      <c r="AH267" s="29">
        <v>0</v>
      </c>
      <c r="AI267" s="29">
        <v>8.7140000000000004</v>
      </c>
      <c r="AJ267" s="29">
        <v>56.429000000000002</v>
      </c>
      <c r="AK267" s="29">
        <v>1</v>
      </c>
      <c r="AL267" s="29">
        <v>0</v>
      </c>
      <c r="AM267" s="29">
        <v>404</v>
      </c>
      <c r="AN267" s="29">
        <v>95</v>
      </c>
      <c r="AO267" s="29">
        <v>44</v>
      </c>
      <c r="AP267" s="29">
        <v>43</v>
      </c>
      <c r="AQ267" s="29">
        <v>466</v>
      </c>
      <c r="AR267" s="29">
        <v>99</v>
      </c>
      <c r="AS267" s="29">
        <v>193</v>
      </c>
      <c r="AT267" s="29">
        <v>98524</v>
      </c>
      <c r="AU267" s="29">
        <v>76259</v>
      </c>
      <c r="AV267" s="29">
        <v>26326</v>
      </c>
      <c r="AW267" s="29">
        <v>37231</v>
      </c>
      <c r="AX267" s="29">
        <v>111226</v>
      </c>
      <c r="AY267" s="29">
        <v>0</v>
      </c>
      <c r="AZ267" s="29">
        <v>0</v>
      </c>
      <c r="BA267" s="29">
        <v>0</v>
      </c>
      <c r="BB267" s="29">
        <v>0</v>
      </c>
      <c r="BC267" s="29">
        <v>0</v>
      </c>
      <c r="BD267" s="29">
        <v>0</v>
      </c>
      <c r="BE267" s="29">
        <v>0</v>
      </c>
      <c r="BF267" s="29">
        <v>0</v>
      </c>
      <c r="BG267" s="29">
        <v>0</v>
      </c>
      <c r="BH267" s="29">
        <v>0</v>
      </c>
      <c r="BI267" s="29">
        <v>0</v>
      </c>
      <c r="BJ267" s="29">
        <v>0</v>
      </c>
      <c r="BK267" s="29">
        <v>0</v>
      </c>
      <c r="BL267" s="29">
        <v>0</v>
      </c>
      <c r="BM267" s="29">
        <v>0</v>
      </c>
      <c r="BN267" s="29">
        <v>110.54</v>
      </c>
      <c r="BO267" s="29">
        <v>5848.88</v>
      </c>
      <c r="BP267" s="29">
        <v>0</v>
      </c>
      <c r="BQ267" s="29">
        <v>5848.88</v>
      </c>
      <c r="BR267" s="29">
        <v>0</v>
      </c>
      <c r="BS267" s="29">
        <v>5848.88</v>
      </c>
      <c r="BT267" s="29">
        <v>0</v>
      </c>
      <c r="BU267" s="29">
        <v>86.53</v>
      </c>
      <c r="BV267" s="29">
        <v>48.88</v>
      </c>
      <c r="BW267" s="29">
        <v>20</v>
      </c>
      <c r="BX267" s="29">
        <v>228.65</v>
      </c>
      <c r="BY267" s="29">
        <v>2780.3828927536206</v>
      </c>
      <c r="BZ267" s="29">
        <v>2332.6144715495652</v>
      </c>
      <c r="CA267" s="157">
        <v>258.68490745455949</v>
      </c>
      <c r="CB267" s="157">
        <v>4854.3124568486246</v>
      </c>
      <c r="CC267" s="29">
        <v>0</v>
      </c>
      <c r="CD267" s="29">
        <v>4854.3124568486246</v>
      </c>
      <c r="CE267" s="29">
        <v>7624</v>
      </c>
      <c r="CF267" s="29">
        <v>0</v>
      </c>
      <c r="CG267" s="29">
        <v>167159</v>
      </c>
      <c r="CH267" s="29">
        <v>167159</v>
      </c>
      <c r="CI267" s="29">
        <v>553.05999999999915</v>
      </c>
      <c r="CJ267" s="25">
        <v>0</v>
      </c>
      <c r="CK267" s="25">
        <v>0</v>
      </c>
      <c r="CL267" s="29">
        <v>1273.064471549568</v>
      </c>
      <c r="CM267" s="25">
        <v>0</v>
      </c>
      <c r="CN267" s="29">
        <v>3286.8728927536172</v>
      </c>
      <c r="CO267" s="25">
        <v>0</v>
      </c>
      <c r="CP267" s="25">
        <v>395.56999999999954</v>
      </c>
      <c r="CQ267" s="25">
        <v>0</v>
      </c>
      <c r="CR267" s="25">
        <v>0</v>
      </c>
      <c r="CS267" s="25">
        <v>37231</v>
      </c>
      <c r="CT267" s="25">
        <v>0</v>
      </c>
      <c r="CU267" s="25">
        <v>111226</v>
      </c>
      <c r="CV267" s="25">
        <v>0</v>
      </c>
      <c r="CW267" s="25">
        <v>22025</v>
      </c>
      <c r="CX267" s="33">
        <v>0</v>
      </c>
      <c r="CY267" s="33">
        <v>0</v>
      </c>
      <c r="CZ267" s="33">
        <v>0</v>
      </c>
      <c r="DA267" s="33">
        <v>0</v>
      </c>
      <c r="DB267" s="161">
        <v>37231</v>
      </c>
      <c r="DC267" s="33">
        <v>111226</v>
      </c>
      <c r="DD267" s="33">
        <v>4301</v>
      </c>
      <c r="DE267" s="33">
        <v>22025</v>
      </c>
      <c r="DF267" s="154">
        <v>0</v>
      </c>
      <c r="DG267" s="154">
        <v>0</v>
      </c>
      <c r="DH267" s="154">
        <v>0</v>
      </c>
      <c r="DI267" s="154">
        <v>0</v>
      </c>
      <c r="DJ267" s="154">
        <v>1273.064471549568</v>
      </c>
      <c r="DK267" s="154">
        <v>3286.8728927536172</v>
      </c>
      <c r="DL267" s="154">
        <v>157.48999999999967</v>
      </c>
      <c r="DM267" s="154">
        <v>395.56999999999954</v>
      </c>
      <c r="DN267" s="25">
        <v>0</v>
      </c>
      <c r="DO267" s="25">
        <v>635460</v>
      </c>
      <c r="DP267" s="25">
        <v>1430.5544715495676</v>
      </c>
      <c r="DQ267" s="25">
        <v>41532</v>
      </c>
      <c r="DR267" s="25">
        <v>83408</v>
      </c>
      <c r="DS267" s="25">
        <v>5848.88</v>
      </c>
      <c r="ED267" s="156">
        <v>44035</v>
      </c>
      <c r="EE267" s="25">
        <v>1273.064471549568</v>
      </c>
      <c r="EF267" s="25">
        <v>3286.8728927536172</v>
      </c>
      <c r="EG267" s="25">
        <v>157.48999999999967</v>
      </c>
      <c r="EH267" s="25">
        <v>395.56999999999954</v>
      </c>
    </row>
    <row r="268" spans="1:138" x14ac:dyDescent="0.25">
      <c r="A268" s="25" t="s">
        <v>67</v>
      </c>
      <c r="B268" s="25" t="s">
        <v>64</v>
      </c>
      <c r="C268" s="156">
        <v>44036</v>
      </c>
      <c r="D268" s="156">
        <v>44036</v>
      </c>
      <c r="E268" s="25" t="s">
        <v>126</v>
      </c>
      <c r="F268" s="25" t="s">
        <v>127</v>
      </c>
      <c r="G268" s="29">
        <v>33043.950000000033</v>
      </c>
      <c r="H268" s="29">
        <v>1725</v>
      </c>
      <c r="I268" s="29">
        <v>0</v>
      </c>
      <c r="J268" s="29">
        <v>0</v>
      </c>
      <c r="K268" s="29">
        <v>0</v>
      </c>
      <c r="L268" s="29">
        <v>0</v>
      </c>
      <c r="M268" s="29">
        <v>0</v>
      </c>
      <c r="N268" s="29">
        <v>11096</v>
      </c>
      <c r="O268" s="29">
        <v>111612</v>
      </c>
      <c r="P268" s="29">
        <v>0</v>
      </c>
      <c r="Q268" s="29">
        <v>111612</v>
      </c>
      <c r="R268" s="29">
        <v>0</v>
      </c>
      <c r="S268" s="29">
        <v>111612</v>
      </c>
      <c r="T268" s="29">
        <v>0</v>
      </c>
      <c r="U268" s="29">
        <v>892</v>
      </c>
      <c r="V268" s="29">
        <v>705</v>
      </c>
      <c r="W268" s="29">
        <v>12226</v>
      </c>
      <c r="X268" s="29">
        <v>129261</v>
      </c>
      <c r="Y268" s="29">
        <v>105635</v>
      </c>
      <c r="Z268" s="29">
        <v>389524</v>
      </c>
      <c r="AA268" s="29">
        <v>122784</v>
      </c>
      <c r="AB268" s="29">
        <v>81236</v>
      </c>
      <c r="AC268" s="29">
        <v>0.10272759669999999</v>
      </c>
      <c r="AD268" s="29">
        <v>1.46E-2</v>
      </c>
      <c r="AE268" s="29">
        <v>93.873325280000003</v>
      </c>
      <c r="AF268" s="29">
        <v>63196</v>
      </c>
      <c r="AG268" s="29">
        <v>49</v>
      </c>
      <c r="AH268" s="29">
        <v>0</v>
      </c>
      <c r="AI268" s="29">
        <v>8.7140000000000004</v>
      </c>
      <c r="AJ268" s="29">
        <v>56.570999999999998</v>
      </c>
      <c r="AK268" s="29">
        <v>0</v>
      </c>
      <c r="AL268" s="29">
        <v>0</v>
      </c>
      <c r="AM268" s="29">
        <v>370</v>
      </c>
      <c r="AN268" s="29">
        <v>85</v>
      </c>
      <c r="AO268" s="29">
        <v>43</v>
      </c>
      <c r="AP268" s="29">
        <v>43</v>
      </c>
      <c r="AQ268" s="29">
        <v>487</v>
      </c>
      <c r="AR268" s="29">
        <v>96</v>
      </c>
      <c r="AS268" s="29">
        <v>185</v>
      </c>
      <c r="AT268" s="29">
        <v>100033</v>
      </c>
      <c r="AU268" s="29">
        <v>69659</v>
      </c>
      <c r="AV268" s="29">
        <v>26495</v>
      </c>
      <c r="AW268" s="29">
        <v>33792</v>
      </c>
      <c r="AX268" s="29">
        <v>109405</v>
      </c>
      <c r="AY268" s="29">
        <v>0</v>
      </c>
      <c r="AZ268" s="29">
        <v>1</v>
      </c>
      <c r="BA268" s="29">
        <v>0</v>
      </c>
      <c r="BB268" s="29">
        <v>0</v>
      </c>
      <c r="BC268" s="29">
        <v>0</v>
      </c>
      <c r="BD268" s="29">
        <v>0</v>
      </c>
      <c r="BE268" s="29">
        <v>0</v>
      </c>
      <c r="BF268" s="29">
        <v>0</v>
      </c>
      <c r="BG268" s="29">
        <v>0</v>
      </c>
      <c r="BH268" s="29">
        <v>0</v>
      </c>
      <c r="BI268" s="29">
        <v>0</v>
      </c>
      <c r="BJ268" s="29">
        <v>0</v>
      </c>
      <c r="BK268" s="29">
        <v>0</v>
      </c>
      <c r="BL268" s="29">
        <v>0</v>
      </c>
      <c r="BM268" s="29">
        <v>0</v>
      </c>
      <c r="BN268" s="29">
        <v>63.83</v>
      </c>
      <c r="BO268" s="29">
        <v>8084.64</v>
      </c>
      <c r="BP268" s="29">
        <v>0</v>
      </c>
      <c r="BQ268" s="29">
        <v>8084.64</v>
      </c>
      <c r="BR268" s="29">
        <v>0</v>
      </c>
      <c r="BS268" s="29">
        <v>8084.64</v>
      </c>
      <c r="BT268" s="29">
        <v>0</v>
      </c>
      <c r="BU268" s="29">
        <v>88.66</v>
      </c>
      <c r="BV268" s="29">
        <v>38.909999999999997</v>
      </c>
      <c r="BW268" s="29">
        <v>10</v>
      </c>
      <c r="BX268" s="29">
        <v>324.8</v>
      </c>
      <c r="BY268" s="29">
        <v>2981.5125845669709</v>
      </c>
      <c r="BZ268" s="29">
        <v>2457.8067799227761</v>
      </c>
      <c r="CA268" s="157">
        <v>216.22120463320402</v>
      </c>
      <c r="CB268" s="157">
        <v>5223.098159856545</v>
      </c>
      <c r="CC268" s="29">
        <v>0</v>
      </c>
      <c r="CD268" s="29">
        <v>5223.098159856545</v>
      </c>
      <c r="CE268" s="29">
        <v>7569</v>
      </c>
      <c r="CF268" s="29">
        <v>0</v>
      </c>
      <c r="CG268" s="29">
        <v>162123</v>
      </c>
      <c r="CH268" s="29">
        <v>162123</v>
      </c>
      <c r="CI268" s="29">
        <v>552.12999999999931</v>
      </c>
      <c r="CJ268" s="25">
        <v>0</v>
      </c>
      <c r="CK268" s="25">
        <v>0</v>
      </c>
      <c r="CL268" s="29">
        <v>1346.7193644897529</v>
      </c>
      <c r="CM268" s="25">
        <v>0</v>
      </c>
      <c r="CN268" s="29">
        <v>3540.4699999999957</v>
      </c>
      <c r="CO268" s="25">
        <v>0</v>
      </c>
      <c r="CP268" s="25">
        <v>405.71999999999963</v>
      </c>
      <c r="CQ268" s="25">
        <v>0</v>
      </c>
      <c r="CR268" s="25">
        <v>0</v>
      </c>
      <c r="CS268" s="25">
        <v>33792</v>
      </c>
      <c r="CT268" s="25">
        <v>0</v>
      </c>
      <c r="CU268" s="25">
        <v>109405</v>
      </c>
      <c r="CV268" s="25">
        <v>0</v>
      </c>
      <c r="CW268" s="25">
        <v>21714</v>
      </c>
      <c r="CX268" s="33">
        <v>0</v>
      </c>
      <c r="CY268" s="33">
        <v>0</v>
      </c>
      <c r="CZ268" s="33">
        <v>0</v>
      </c>
      <c r="DA268" s="33">
        <v>0</v>
      </c>
      <c r="DB268" s="161">
        <v>33792</v>
      </c>
      <c r="DC268" s="33">
        <v>109405</v>
      </c>
      <c r="DD268" s="33">
        <v>4781</v>
      </c>
      <c r="DE268" s="33">
        <v>21714</v>
      </c>
      <c r="DF268" s="154">
        <v>0</v>
      </c>
      <c r="DG268" s="154">
        <v>0</v>
      </c>
      <c r="DH268" s="154">
        <v>0</v>
      </c>
      <c r="DI268" s="154">
        <v>0</v>
      </c>
      <c r="DJ268" s="154">
        <v>1346.7193644897529</v>
      </c>
      <c r="DK268" s="154">
        <v>3540.4699999999957</v>
      </c>
      <c r="DL268" s="154">
        <v>146.40999999999974</v>
      </c>
      <c r="DM268" s="154">
        <v>405.71999999999963</v>
      </c>
      <c r="DN268" s="25">
        <v>0</v>
      </c>
      <c r="DO268" s="25">
        <v>699179</v>
      </c>
      <c r="DP268" s="25">
        <v>1493.1293644897528</v>
      </c>
      <c r="DQ268" s="25">
        <v>38573</v>
      </c>
      <c r="DR268" s="25">
        <v>111612</v>
      </c>
      <c r="DS268" s="25">
        <v>8084.64</v>
      </c>
      <c r="ED268" s="156">
        <v>44036</v>
      </c>
      <c r="EE268" s="25">
        <v>1346.7193644897529</v>
      </c>
      <c r="EF268" s="25">
        <v>3540.4699999999957</v>
      </c>
      <c r="EG268" s="25">
        <v>146.40999999999974</v>
      </c>
      <c r="EH268" s="25">
        <v>405.71999999999963</v>
      </c>
    </row>
    <row r="269" spans="1:138" x14ac:dyDescent="0.25">
      <c r="A269" s="25" t="s">
        <v>67</v>
      </c>
      <c r="B269" s="25" t="s">
        <v>64</v>
      </c>
      <c r="C269" s="156">
        <v>44037</v>
      </c>
      <c r="D269" s="156">
        <v>44037</v>
      </c>
      <c r="E269" s="25" t="s">
        <v>126</v>
      </c>
      <c r="F269" s="25" t="s">
        <v>127</v>
      </c>
      <c r="G269" s="29">
        <v>23619.360000000019</v>
      </c>
      <c r="H269" s="29">
        <v>1748</v>
      </c>
      <c r="I269" s="29">
        <v>0</v>
      </c>
      <c r="J269" s="29">
        <v>0</v>
      </c>
      <c r="K269" s="29">
        <v>0</v>
      </c>
      <c r="L269" s="29">
        <v>0</v>
      </c>
      <c r="M269" s="29">
        <v>0</v>
      </c>
      <c r="N269" s="29">
        <v>18296</v>
      </c>
      <c r="O269" s="29">
        <v>146927</v>
      </c>
      <c r="P269" s="29">
        <v>0</v>
      </c>
      <c r="Q269" s="29">
        <v>146927</v>
      </c>
      <c r="R269" s="29">
        <v>0</v>
      </c>
      <c r="S269" s="29">
        <v>146927</v>
      </c>
      <c r="T269" s="29">
        <v>0</v>
      </c>
      <c r="U269" s="29">
        <v>1003</v>
      </c>
      <c r="V269" s="29">
        <v>628</v>
      </c>
      <c r="W269" s="29">
        <v>10387</v>
      </c>
      <c r="X269" s="29">
        <v>214226</v>
      </c>
      <c r="Y269" s="29">
        <v>93309</v>
      </c>
      <c r="Z269" s="29">
        <v>351716</v>
      </c>
      <c r="AA269" s="29">
        <v>123087</v>
      </c>
      <c r="AB269" s="29">
        <v>79355</v>
      </c>
      <c r="AC269" s="29">
        <v>0.10272759669999999</v>
      </c>
      <c r="AD269" s="29">
        <v>1.46E-2</v>
      </c>
      <c r="AE269" s="29">
        <v>93.873325280000003</v>
      </c>
      <c r="AF269" s="29">
        <v>78427</v>
      </c>
      <c r="AG269" s="29">
        <v>49</v>
      </c>
      <c r="AH269" s="29">
        <v>0</v>
      </c>
      <c r="AI269" s="29">
        <v>8.7140000000000004</v>
      </c>
      <c r="AJ269" s="29">
        <v>57</v>
      </c>
      <c r="AK269" s="29">
        <v>0</v>
      </c>
      <c r="AL269" s="29">
        <v>0</v>
      </c>
      <c r="AM269" s="29">
        <v>422</v>
      </c>
      <c r="AN269" s="29">
        <v>93</v>
      </c>
      <c r="AO269" s="29">
        <v>0</v>
      </c>
      <c r="AP269" s="29">
        <v>44</v>
      </c>
      <c r="AQ269" s="29">
        <v>462</v>
      </c>
      <c r="AR269" s="29">
        <v>94</v>
      </c>
      <c r="AS269" s="29">
        <v>275</v>
      </c>
      <c r="AT269" s="29">
        <v>104971</v>
      </c>
      <c r="AU269" s="29">
        <v>75014</v>
      </c>
      <c r="AV269" s="29">
        <v>24043</v>
      </c>
      <c r="AW269" s="29">
        <v>40983</v>
      </c>
      <c r="AX269" s="29">
        <v>114959</v>
      </c>
      <c r="AY269" s="29">
        <v>0</v>
      </c>
      <c r="AZ269" s="29">
        <v>0</v>
      </c>
      <c r="BA269" s="29">
        <v>0</v>
      </c>
      <c r="BB269" s="29">
        <v>0</v>
      </c>
      <c r="BC269" s="29">
        <v>0</v>
      </c>
      <c r="BD269" s="29">
        <v>0</v>
      </c>
      <c r="BE269" s="29">
        <v>0</v>
      </c>
      <c r="BF269" s="29">
        <v>0</v>
      </c>
      <c r="BG269" s="29">
        <v>0</v>
      </c>
      <c r="BH269" s="29">
        <v>0</v>
      </c>
      <c r="BI269" s="29">
        <v>0</v>
      </c>
      <c r="BJ269" s="29">
        <v>0</v>
      </c>
      <c r="BK269" s="29">
        <v>0</v>
      </c>
      <c r="BL269" s="29">
        <v>0</v>
      </c>
      <c r="BM269" s="29">
        <v>0</v>
      </c>
      <c r="BN269" s="29">
        <v>75.34</v>
      </c>
      <c r="BO269" s="29">
        <v>8794.4500000000007</v>
      </c>
      <c r="BP269" s="29">
        <v>0</v>
      </c>
      <c r="BQ269" s="29">
        <v>8794.4500000000007</v>
      </c>
      <c r="BR269" s="29">
        <v>0</v>
      </c>
      <c r="BS269" s="29">
        <v>8794.4500000000007</v>
      </c>
      <c r="BT269" s="29">
        <v>0</v>
      </c>
      <c r="BU269" s="29">
        <v>127.11</v>
      </c>
      <c r="BV269" s="29">
        <v>33.299999999999997</v>
      </c>
      <c r="BW269" s="29">
        <v>2.5</v>
      </c>
      <c r="BX269" s="29">
        <v>277.3</v>
      </c>
      <c r="BY269" s="29">
        <v>3091.8537848833744</v>
      </c>
      <c r="BZ269" s="29">
        <v>2521.1943874391827</v>
      </c>
      <c r="CA269" s="157">
        <v>151.0172676419962</v>
      </c>
      <c r="CB269" s="157">
        <v>5462.0309046805642</v>
      </c>
      <c r="CC269" s="29">
        <v>0</v>
      </c>
      <c r="CD269" s="29">
        <v>5462.0309046805642</v>
      </c>
      <c r="CE269" s="29">
        <v>5796</v>
      </c>
      <c r="CF269" s="29">
        <v>0</v>
      </c>
      <c r="CG269" s="29">
        <v>174189</v>
      </c>
      <c r="CH269" s="29">
        <v>174189</v>
      </c>
      <c r="CI269" s="29">
        <v>598.44999999999925</v>
      </c>
      <c r="CJ269" s="25">
        <v>0</v>
      </c>
      <c r="CK269" s="25">
        <v>0</v>
      </c>
      <c r="CL269" s="29">
        <v>1403.9243874391852</v>
      </c>
      <c r="CM269" s="25">
        <v>0</v>
      </c>
      <c r="CN269" s="29">
        <v>3610.6737848833718</v>
      </c>
      <c r="CO269" s="25">
        <v>0</v>
      </c>
      <c r="CP269" s="25">
        <v>440.09999999999968</v>
      </c>
      <c r="CQ269" s="25">
        <v>0</v>
      </c>
      <c r="CR269" s="25">
        <v>0</v>
      </c>
      <c r="CS269" s="25">
        <v>40983</v>
      </c>
      <c r="CT269" s="25">
        <v>0</v>
      </c>
      <c r="CU269" s="25">
        <v>114959</v>
      </c>
      <c r="CV269" s="25">
        <v>0</v>
      </c>
      <c r="CW269" s="25">
        <v>19250</v>
      </c>
      <c r="CX269" s="33">
        <v>0</v>
      </c>
      <c r="CY269" s="33">
        <v>0</v>
      </c>
      <c r="CZ269" s="33">
        <v>0</v>
      </c>
      <c r="DA269" s="33">
        <v>0</v>
      </c>
      <c r="DB269" s="161">
        <v>40983</v>
      </c>
      <c r="DC269" s="33">
        <v>114959</v>
      </c>
      <c r="DD269" s="33">
        <v>4793</v>
      </c>
      <c r="DE269" s="33">
        <v>19250</v>
      </c>
      <c r="DF269" s="154">
        <v>0</v>
      </c>
      <c r="DG269" s="154">
        <v>0</v>
      </c>
      <c r="DH269" s="154">
        <v>0</v>
      </c>
      <c r="DI269" s="154">
        <v>0</v>
      </c>
      <c r="DJ269" s="154">
        <v>1403.9243874391852</v>
      </c>
      <c r="DK269" s="154">
        <v>3610.6737848833718</v>
      </c>
      <c r="DL269" s="154">
        <v>158.34999999999965</v>
      </c>
      <c r="DM269" s="154">
        <v>440.09999999999968</v>
      </c>
      <c r="DN269" s="25">
        <v>0</v>
      </c>
      <c r="DO269" s="25">
        <v>647467</v>
      </c>
      <c r="DP269" s="25">
        <v>1562.2743874391849</v>
      </c>
      <c r="DQ269" s="25">
        <v>45776</v>
      </c>
      <c r="DR269" s="25">
        <v>146927</v>
      </c>
      <c r="DS269" s="25">
        <v>8794.4500000000007</v>
      </c>
      <c r="ED269" s="156">
        <v>44037</v>
      </c>
      <c r="EE269" s="25">
        <v>1403.9243874391852</v>
      </c>
      <c r="EF269" s="25">
        <v>3610.6737848833718</v>
      </c>
      <c r="EG269" s="25">
        <v>158.34999999999965</v>
      </c>
      <c r="EH269" s="25">
        <v>440.09999999999968</v>
      </c>
    </row>
    <row r="270" spans="1:138" x14ac:dyDescent="0.25">
      <c r="A270" s="25" t="s">
        <v>67</v>
      </c>
      <c r="B270" s="25" t="s">
        <v>64</v>
      </c>
      <c r="C270" s="156">
        <v>44038</v>
      </c>
      <c r="D270" s="156">
        <v>44038</v>
      </c>
      <c r="E270" s="25" t="s">
        <v>126</v>
      </c>
      <c r="F270" s="25" t="s">
        <v>127</v>
      </c>
      <c r="G270" s="29">
        <v>21071.880000000016</v>
      </c>
      <c r="H270" s="29">
        <v>1771</v>
      </c>
      <c r="I270" s="29">
        <v>0</v>
      </c>
      <c r="J270" s="29">
        <v>0</v>
      </c>
      <c r="K270" s="29">
        <v>0</v>
      </c>
      <c r="L270" s="29">
        <v>0</v>
      </c>
      <c r="M270" s="29">
        <v>0</v>
      </c>
      <c r="N270" s="29">
        <v>17659</v>
      </c>
      <c r="O270" s="29">
        <v>152112</v>
      </c>
      <c r="P270" s="29">
        <v>0</v>
      </c>
      <c r="Q270" s="29">
        <v>152112</v>
      </c>
      <c r="R270" s="29">
        <v>0</v>
      </c>
      <c r="S270" s="29">
        <v>152112</v>
      </c>
      <c r="T270" s="29">
        <v>0</v>
      </c>
      <c r="U270" s="29">
        <v>1249</v>
      </c>
      <c r="V270" s="29">
        <v>715</v>
      </c>
      <c r="W270" s="29">
        <v>7978</v>
      </c>
      <c r="X270" s="29">
        <v>184307</v>
      </c>
      <c r="Y270" s="29">
        <v>85524</v>
      </c>
      <c r="Z270" s="29">
        <v>299119</v>
      </c>
      <c r="AA270" s="29">
        <v>162137</v>
      </c>
      <c r="AB270" s="29">
        <v>63056</v>
      </c>
      <c r="AC270" s="29">
        <v>0.10272759669999999</v>
      </c>
      <c r="AD270" s="29">
        <v>1.46E-2</v>
      </c>
      <c r="AE270" s="29">
        <v>93.873325280000003</v>
      </c>
      <c r="AF270" s="29">
        <v>65498</v>
      </c>
      <c r="AG270" s="29">
        <v>57</v>
      </c>
      <c r="AH270" s="29">
        <v>0</v>
      </c>
      <c r="AI270" s="29">
        <v>8.7140000000000004</v>
      </c>
      <c r="AJ270" s="29">
        <v>57.713999999999999</v>
      </c>
      <c r="AK270" s="29">
        <v>0</v>
      </c>
      <c r="AL270" s="29">
        <v>0</v>
      </c>
      <c r="AM270" s="29">
        <v>423</v>
      </c>
      <c r="AN270" s="29">
        <v>89</v>
      </c>
      <c r="AO270" s="29">
        <v>45</v>
      </c>
      <c r="AP270" s="29">
        <v>57</v>
      </c>
      <c r="AQ270" s="29">
        <v>487</v>
      </c>
      <c r="AR270" s="29">
        <v>92</v>
      </c>
      <c r="AS270" s="29">
        <v>250</v>
      </c>
      <c r="AT270" s="29">
        <v>96669</v>
      </c>
      <c r="AU270" s="29">
        <v>65273</v>
      </c>
      <c r="AV270" s="29">
        <v>24612</v>
      </c>
      <c r="AW270" s="29">
        <v>37681</v>
      </c>
      <c r="AX270" s="29">
        <v>99649</v>
      </c>
      <c r="AY270" s="29">
        <v>0</v>
      </c>
      <c r="AZ270" s="29">
        <v>0</v>
      </c>
      <c r="BA270" s="29">
        <v>0</v>
      </c>
      <c r="BB270" s="29">
        <v>0</v>
      </c>
      <c r="BC270" s="29">
        <v>0</v>
      </c>
      <c r="BD270" s="29">
        <v>0</v>
      </c>
      <c r="BE270" s="29">
        <v>0</v>
      </c>
      <c r="BF270" s="29">
        <v>0</v>
      </c>
      <c r="BG270" s="29">
        <v>0</v>
      </c>
      <c r="BH270" s="29">
        <v>0</v>
      </c>
      <c r="BI270" s="29">
        <v>0</v>
      </c>
      <c r="BJ270" s="29">
        <v>0</v>
      </c>
      <c r="BK270" s="29">
        <v>0</v>
      </c>
      <c r="BL270" s="29">
        <v>0</v>
      </c>
      <c r="BM270" s="29">
        <v>0</v>
      </c>
      <c r="BN270" s="29">
        <v>72.760000000000005</v>
      </c>
      <c r="BO270" s="29">
        <v>9362</v>
      </c>
      <c r="BP270" s="29">
        <v>0</v>
      </c>
      <c r="BQ270" s="29">
        <v>9362</v>
      </c>
      <c r="BR270" s="29">
        <v>0</v>
      </c>
      <c r="BS270" s="29">
        <v>9362</v>
      </c>
      <c r="BT270" s="29">
        <v>0</v>
      </c>
      <c r="BU270" s="29">
        <v>151.04</v>
      </c>
      <c r="BV270" s="29">
        <v>42.26</v>
      </c>
      <c r="BW270" s="29">
        <v>0</v>
      </c>
      <c r="BX270" s="29">
        <v>234.65</v>
      </c>
      <c r="BY270" s="29">
        <v>2890.1499999999946</v>
      </c>
      <c r="BZ270" s="29">
        <v>2386.044361198733</v>
      </c>
      <c r="CA270" s="157">
        <v>180.49999999999977</v>
      </c>
      <c r="CB270" s="157">
        <v>5095.6943611987317</v>
      </c>
      <c r="CC270" s="29">
        <v>0</v>
      </c>
      <c r="CD270" s="29">
        <v>5095.6943611987317</v>
      </c>
      <c r="CE270" s="29">
        <v>5673</v>
      </c>
      <c r="CF270" s="29">
        <v>0</v>
      </c>
      <c r="CG270" s="29">
        <v>156269</v>
      </c>
      <c r="CH270" s="29">
        <v>156269</v>
      </c>
      <c r="CI270" s="29">
        <v>556.94999999999925</v>
      </c>
      <c r="CJ270" s="25">
        <v>0</v>
      </c>
      <c r="CK270" s="25">
        <v>0</v>
      </c>
      <c r="CL270" s="29">
        <v>1348.6499999999969</v>
      </c>
      <c r="CM270" s="25">
        <v>0</v>
      </c>
      <c r="CN270" s="29">
        <v>3370.5943611987318</v>
      </c>
      <c r="CO270" s="25">
        <v>0</v>
      </c>
      <c r="CP270" s="25">
        <v>399.87999999999954</v>
      </c>
      <c r="CQ270" s="25">
        <v>0</v>
      </c>
      <c r="CR270" s="25">
        <v>0</v>
      </c>
      <c r="CS270" s="25">
        <v>37681</v>
      </c>
      <c r="CT270" s="25">
        <v>0</v>
      </c>
      <c r="CU270" s="25">
        <v>99649</v>
      </c>
      <c r="CV270" s="25">
        <v>0</v>
      </c>
      <c r="CW270" s="25">
        <v>19993</v>
      </c>
      <c r="CX270" s="33">
        <v>0</v>
      </c>
      <c r="CY270" s="33">
        <v>0</v>
      </c>
      <c r="CZ270" s="33">
        <v>0</v>
      </c>
      <c r="DA270" s="33">
        <v>0</v>
      </c>
      <c r="DB270" s="161">
        <v>37681</v>
      </c>
      <c r="DC270" s="33">
        <v>99649</v>
      </c>
      <c r="DD270" s="33">
        <v>4619</v>
      </c>
      <c r="DE270" s="33">
        <v>19993</v>
      </c>
      <c r="DF270" s="154">
        <v>0</v>
      </c>
      <c r="DG270" s="154">
        <v>0</v>
      </c>
      <c r="DH270" s="154">
        <v>0</v>
      </c>
      <c r="DI270" s="154">
        <v>0</v>
      </c>
      <c r="DJ270" s="154">
        <v>1348.6499999999969</v>
      </c>
      <c r="DK270" s="154">
        <v>3370.5943611987318</v>
      </c>
      <c r="DL270" s="154">
        <v>157.06999999999968</v>
      </c>
      <c r="DM270" s="154">
        <v>399.87999999999954</v>
      </c>
      <c r="DN270" s="25">
        <v>0</v>
      </c>
      <c r="DO270" s="25">
        <v>609836</v>
      </c>
      <c r="DP270" s="25">
        <v>1505.7199999999966</v>
      </c>
      <c r="DQ270" s="25">
        <v>42300</v>
      </c>
      <c r="DR270" s="25">
        <v>152112</v>
      </c>
      <c r="DS270" s="25">
        <v>9362</v>
      </c>
      <c r="ED270" s="156">
        <v>44038</v>
      </c>
      <c r="EE270" s="25">
        <v>1348.6499999999969</v>
      </c>
      <c r="EF270" s="25">
        <v>3370.5943611987318</v>
      </c>
      <c r="EG270" s="25">
        <v>157.06999999999968</v>
      </c>
      <c r="EH270" s="25">
        <v>399.87999999999954</v>
      </c>
    </row>
    <row r="271" spans="1:138" x14ac:dyDescent="0.25">
      <c r="A271" s="25" t="s">
        <v>67</v>
      </c>
      <c r="B271" s="25" t="s">
        <v>64</v>
      </c>
      <c r="C271" s="156">
        <v>44039</v>
      </c>
      <c r="D271" s="156">
        <v>44039</v>
      </c>
      <c r="E271" s="25" t="s">
        <v>126</v>
      </c>
      <c r="F271" s="25" t="s">
        <v>127</v>
      </c>
      <c r="G271" s="29">
        <v>21298.960000000014</v>
      </c>
      <c r="H271" s="29">
        <v>1502</v>
      </c>
      <c r="I271" s="29">
        <v>0</v>
      </c>
      <c r="J271" s="29">
        <v>0</v>
      </c>
      <c r="K271" s="29">
        <v>0</v>
      </c>
      <c r="L271" s="29">
        <v>0</v>
      </c>
      <c r="M271" s="29">
        <v>0</v>
      </c>
      <c r="N271" s="29">
        <v>25693</v>
      </c>
      <c r="O271" s="29">
        <v>206517</v>
      </c>
      <c r="P271" s="29">
        <v>0</v>
      </c>
      <c r="Q271" s="29">
        <v>206517</v>
      </c>
      <c r="R271" s="29">
        <v>0</v>
      </c>
      <c r="S271" s="29">
        <v>206517</v>
      </c>
      <c r="T271" s="29">
        <v>0</v>
      </c>
      <c r="U271" s="29">
        <v>1538</v>
      </c>
      <c r="V271" s="29">
        <v>816</v>
      </c>
      <c r="W271" s="29">
        <v>6646</v>
      </c>
      <c r="X271" s="29">
        <v>114526</v>
      </c>
      <c r="Y271" s="29">
        <v>85387</v>
      </c>
      <c r="Z271" s="29">
        <v>278184</v>
      </c>
      <c r="AA271" s="29">
        <v>180504</v>
      </c>
      <c r="AB271" s="29">
        <v>7883</v>
      </c>
      <c r="AC271" s="29">
        <v>0.10272759669999999</v>
      </c>
      <c r="AD271" s="29">
        <v>1.46E-2</v>
      </c>
      <c r="AE271" s="29">
        <v>93.873325280000003</v>
      </c>
      <c r="AF271" s="29">
        <v>55993</v>
      </c>
      <c r="AG271" s="29">
        <v>57</v>
      </c>
      <c r="AH271" s="29">
        <v>0</v>
      </c>
      <c r="AI271" s="29">
        <v>8.7140000000000004</v>
      </c>
      <c r="AJ271" s="29">
        <v>57.286000000000001</v>
      </c>
      <c r="AK271" s="29">
        <v>0</v>
      </c>
      <c r="AL271" s="29">
        <v>0</v>
      </c>
      <c r="AM271" s="29">
        <v>0</v>
      </c>
      <c r="AN271" s="29">
        <v>0</v>
      </c>
      <c r="AO271" s="29">
        <v>45</v>
      </c>
      <c r="AP271" s="29">
        <v>38</v>
      </c>
      <c r="AQ271" s="29">
        <v>318</v>
      </c>
      <c r="AR271" s="29">
        <v>60</v>
      </c>
      <c r="AS271" s="29">
        <v>313</v>
      </c>
      <c r="AT271" s="29">
        <v>95034</v>
      </c>
      <c r="AU271" s="29">
        <v>65422</v>
      </c>
      <c r="AV271" s="29">
        <v>21922</v>
      </c>
      <c r="AW271" s="29">
        <v>41042</v>
      </c>
      <c r="AX271" s="29">
        <v>97492</v>
      </c>
      <c r="AY271" s="29">
        <v>0</v>
      </c>
      <c r="AZ271" s="29">
        <v>0</v>
      </c>
      <c r="BA271" s="29">
        <v>0</v>
      </c>
      <c r="BB271" s="29">
        <v>0</v>
      </c>
      <c r="BC271" s="29">
        <v>0</v>
      </c>
      <c r="BD271" s="29">
        <v>0</v>
      </c>
      <c r="BE271" s="29">
        <v>0</v>
      </c>
      <c r="BF271" s="29">
        <v>0</v>
      </c>
      <c r="BG271" s="29">
        <v>0</v>
      </c>
      <c r="BH271" s="29">
        <v>0</v>
      </c>
      <c r="BI271" s="29">
        <v>0</v>
      </c>
      <c r="BJ271" s="29">
        <v>0</v>
      </c>
      <c r="BK271" s="29">
        <v>0</v>
      </c>
      <c r="BL271" s="29">
        <v>0</v>
      </c>
      <c r="BM271" s="29">
        <v>0</v>
      </c>
      <c r="BN271" s="29">
        <v>87.79</v>
      </c>
      <c r="BO271" s="29">
        <v>11113.63</v>
      </c>
      <c r="BP271" s="29">
        <v>0</v>
      </c>
      <c r="BQ271" s="29">
        <v>11113.63</v>
      </c>
      <c r="BR271" s="29">
        <v>0</v>
      </c>
      <c r="BS271" s="29">
        <v>11113.63</v>
      </c>
      <c r="BT271" s="29">
        <v>0</v>
      </c>
      <c r="BU271" s="29">
        <v>221.03</v>
      </c>
      <c r="BV271" s="29">
        <v>40.44</v>
      </c>
      <c r="BW271" s="29">
        <v>0</v>
      </c>
      <c r="BX271" s="29">
        <v>228.7</v>
      </c>
      <c r="BY271" s="29">
        <v>2738.7299999999959</v>
      </c>
      <c r="BZ271" s="29">
        <v>2266.6499999999951</v>
      </c>
      <c r="CA271" s="157">
        <v>178.94999999999968</v>
      </c>
      <c r="CB271" s="157">
        <v>4826.4299999999912</v>
      </c>
      <c r="CC271" s="29">
        <v>0</v>
      </c>
      <c r="CD271" s="29">
        <v>4826.4299999999912</v>
      </c>
      <c r="CE271" s="29">
        <v>6314</v>
      </c>
      <c r="CF271" s="29">
        <v>0</v>
      </c>
      <c r="CG271" s="29">
        <v>154142</v>
      </c>
      <c r="CH271" s="29">
        <v>154142</v>
      </c>
      <c r="CI271" s="29">
        <v>541.78999999999735</v>
      </c>
      <c r="CJ271" s="25">
        <v>0</v>
      </c>
      <c r="CK271" s="25">
        <v>0</v>
      </c>
      <c r="CL271" s="29">
        <v>1319.329999999997</v>
      </c>
      <c r="CM271" s="25">
        <v>0</v>
      </c>
      <c r="CN271" s="29">
        <v>3144.2599999999952</v>
      </c>
      <c r="CO271" s="25">
        <v>0</v>
      </c>
      <c r="CP271" s="25">
        <v>392.45999999999765</v>
      </c>
      <c r="CQ271" s="25">
        <v>0</v>
      </c>
      <c r="CR271" s="25">
        <v>0</v>
      </c>
      <c r="CS271" s="25">
        <v>41042</v>
      </c>
      <c r="CT271" s="25">
        <v>0</v>
      </c>
      <c r="CU271" s="25">
        <v>97492</v>
      </c>
      <c r="CV271" s="25">
        <v>0</v>
      </c>
      <c r="CW271" s="25">
        <v>16950</v>
      </c>
      <c r="CX271" s="33">
        <v>0</v>
      </c>
      <c r="CY271" s="33">
        <v>0</v>
      </c>
      <c r="CZ271" s="33">
        <v>0</v>
      </c>
      <c r="DA271" s="33">
        <v>0</v>
      </c>
      <c r="DB271" s="161">
        <v>41042</v>
      </c>
      <c r="DC271" s="33">
        <v>97492</v>
      </c>
      <c r="DD271" s="33">
        <v>4972</v>
      </c>
      <c r="DE271" s="33">
        <v>16950</v>
      </c>
      <c r="DF271" s="154">
        <v>0</v>
      </c>
      <c r="DG271" s="154">
        <v>0</v>
      </c>
      <c r="DH271" s="154">
        <v>0</v>
      </c>
      <c r="DI271" s="154">
        <v>0</v>
      </c>
      <c r="DJ271" s="154">
        <v>1319.329999999997</v>
      </c>
      <c r="DK271" s="154">
        <v>3144.2599999999952</v>
      </c>
      <c r="DL271" s="154">
        <v>149.3299999999997</v>
      </c>
      <c r="DM271" s="154">
        <v>392.45999999999765</v>
      </c>
      <c r="DN271" s="25">
        <v>0</v>
      </c>
      <c r="DO271" s="25">
        <v>551958</v>
      </c>
      <c r="DP271" s="25">
        <v>1468.6599999999967</v>
      </c>
      <c r="DQ271" s="25">
        <v>46014</v>
      </c>
      <c r="DR271" s="25">
        <v>206517</v>
      </c>
      <c r="DS271" s="25">
        <v>11113.63</v>
      </c>
      <c r="ED271" s="156">
        <v>44039</v>
      </c>
      <c r="EE271" s="25">
        <v>1319.329999999997</v>
      </c>
      <c r="EF271" s="25">
        <v>3144.2599999999952</v>
      </c>
      <c r="EG271" s="25">
        <v>149.3299999999997</v>
      </c>
      <c r="EH271" s="25">
        <v>392.45999999999765</v>
      </c>
    </row>
    <row r="272" spans="1:138" x14ac:dyDescent="0.25">
      <c r="A272" s="25" t="s">
        <v>67</v>
      </c>
      <c r="B272" s="25" t="s">
        <v>64</v>
      </c>
      <c r="C272" s="156">
        <v>44040</v>
      </c>
      <c r="D272" s="156">
        <v>44040</v>
      </c>
      <c r="E272" s="25" t="s">
        <v>126</v>
      </c>
      <c r="F272" s="25" t="s">
        <v>127</v>
      </c>
      <c r="G272" s="29">
        <v>23784.800000000025</v>
      </c>
      <c r="H272" s="29">
        <v>1352</v>
      </c>
      <c r="I272" s="29">
        <v>0</v>
      </c>
      <c r="J272" s="29">
        <v>0</v>
      </c>
      <c r="K272" s="29">
        <v>0</v>
      </c>
      <c r="L272" s="29">
        <v>0</v>
      </c>
      <c r="M272" s="29">
        <v>0</v>
      </c>
      <c r="N272" s="29">
        <v>24225</v>
      </c>
      <c r="O272" s="29">
        <v>191402</v>
      </c>
      <c r="P272" s="29">
        <v>0</v>
      </c>
      <c r="Q272" s="29">
        <v>191402</v>
      </c>
      <c r="R272" s="29">
        <v>0</v>
      </c>
      <c r="S272" s="29">
        <v>191402</v>
      </c>
      <c r="T272" s="29">
        <v>0</v>
      </c>
      <c r="U272" s="29">
        <v>1363</v>
      </c>
      <c r="V272" s="29">
        <v>860</v>
      </c>
      <c r="W272" s="29">
        <v>5766</v>
      </c>
      <c r="X272" s="29">
        <v>107132</v>
      </c>
      <c r="Y272" s="29">
        <v>71347</v>
      </c>
      <c r="Z272" s="29">
        <v>228771</v>
      </c>
      <c r="AA272" s="29">
        <v>187723</v>
      </c>
      <c r="AB272" s="29">
        <v>44067</v>
      </c>
      <c r="AC272" s="29">
        <v>0.10272759669999999</v>
      </c>
      <c r="AD272" s="29">
        <v>1.46E-2</v>
      </c>
      <c r="AE272" s="29">
        <v>93.873325280000003</v>
      </c>
      <c r="AF272" s="29">
        <v>56243</v>
      </c>
      <c r="AG272" s="29">
        <v>57</v>
      </c>
      <c r="AH272" s="29">
        <v>0</v>
      </c>
      <c r="AI272" s="29">
        <v>8.7140000000000004</v>
      </c>
      <c r="AJ272" s="29">
        <v>57.143000000000001</v>
      </c>
      <c r="AK272" s="29">
        <v>0</v>
      </c>
      <c r="AL272" s="29">
        <v>0</v>
      </c>
      <c r="AM272" s="29">
        <v>443</v>
      </c>
      <c r="AN272" s="29">
        <v>94</v>
      </c>
      <c r="AO272" s="29">
        <v>0</v>
      </c>
      <c r="AP272" s="29">
        <v>38</v>
      </c>
      <c r="AQ272" s="29">
        <v>483</v>
      </c>
      <c r="AR272" s="29">
        <v>85</v>
      </c>
      <c r="AS272" s="29">
        <v>238</v>
      </c>
      <c r="AT272" s="29">
        <v>84362</v>
      </c>
      <c r="AU272" s="29">
        <v>68031</v>
      </c>
      <c r="AV272" s="29">
        <v>22544</v>
      </c>
      <c r="AW272" s="29">
        <v>37180</v>
      </c>
      <c r="AX272" s="29">
        <v>92669</v>
      </c>
      <c r="AY272" s="29">
        <v>0</v>
      </c>
      <c r="AZ272" s="29">
        <v>0</v>
      </c>
      <c r="BA272" s="29">
        <v>0</v>
      </c>
      <c r="BB272" s="29">
        <v>0</v>
      </c>
      <c r="BC272" s="29">
        <v>0</v>
      </c>
      <c r="BD272" s="29">
        <v>0</v>
      </c>
      <c r="BE272" s="29">
        <v>0</v>
      </c>
      <c r="BF272" s="29">
        <v>0</v>
      </c>
      <c r="BG272" s="29">
        <v>0</v>
      </c>
      <c r="BH272" s="29">
        <v>0</v>
      </c>
      <c r="BI272" s="29">
        <v>0</v>
      </c>
      <c r="BJ272" s="29">
        <v>0</v>
      </c>
      <c r="BK272" s="29">
        <v>0</v>
      </c>
      <c r="BL272" s="29">
        <v>0</v>
      </c>
      <c r="BM272" s="29">
        <v>0</v>
      </c>
      <c r="BN272" s="29">
        <v>72.88</v>
      </c>
      <c r="BO272" s="29">
        <v>7676.9</v>
      </c>
      <c r="BP272" s="29">
        <v>0</v>
      </c>
      <c r="BQ272" s="29">
        <v>7676.9</v>
      </c>
      <c r="BR272" s="29">
        <v>0</v>
      </c>
      <c r="BS272" s="29">
        <v>7676.9</v>
      </c>
      <c r="BT272" s="29">
        <v>0</v>
      </c>
      <c r="BU272" s="29">
        <v>158.56</v>
      </c>
      <c r="BV272" s="29">
        <v>49.49</v>
      </c>
      <c r="BW272" s="29">
        <v>0</v>
      </c>
      <c r="BX272" s="29">
        <v>382.14999999999986</v>
      </c>
      <c r="BY272" s="29">
        <v>2440.4400486617969</v>
      </c>
      <c r="BZ272" s="29">
        <v>2197.1399999999935</v>
      </c>
      <c r="CA272" s="157">
        <v>200.48999999999975</v>
      </c>
      <c r="CB272" s="157">
        <v>4437.0900486617902</v>
      </c>
      <c r="CC272" s="29">
        <v>0</v>
      </c>
      <c r="CD272" s="29">
        <v>4437.0900486617902</v>
      </c>
      <c r="CE272" s="29">
        <v>6887</v>
      </c>
      <c r="CF272" s="29">
        <v>0</v>
      </c>
      <c r="CG272" s="29">
        <v>145506</v>
      </c>
      <c r="CH272" s="29">
        <v>145506</v>
      </c>
      <c r="CI272" s="29">
        <v>539.82999999999811</v>
      </c>
      <c r="CJ272" s="25">
        <v>0</v>
      </c>
      <c r="CK272" s="25">
        <v>0</v>
      </c>
      <c r="CL272" s="29">
        <v>1073.9600486617992</v>
      </c>
      <c r="CM272" s="25">
        <v>0</v>
      </c>
      <c r="CN272" s="29">
        <v>3023.7899999999945</v>
      </c>
      <c r="CO272" s="25">
        <v>0</v>
      </c>
      <c r="CP272" s="25">
        <v>381.67999999999853</v>
      </c>
      <c r="CQ272" s="25">
        <v>0</v>
      </c>
      <c r="CR272" s="25">
        <v>0</v>
      </c>
      <c r="CS272" s="25">
        <v>37180</v>
      </c>
      <c r="CT272" s="25">
        <v>0</v>
      </c>
      <c r="CU272" s="25">
        <v>92669</v>
      </c>
      <c r="CV272" s="25">
        <v>0</v>
      </c>
      <c r="CW272" s="25">
        <v>17480</v>
      </c>
      <c r="CX272" s="33">
        <v>0</v>
      </c>
      <c r="CY272" s="33">
        <v>0</v>
      </c>
      <c r="CZ272" s="33">
        <v>0</v>
      </c>
      <c r="DA272" s="33">
        <v>0</v>
      </c>
      <c r="DB272" s="161">
        <v>37180</v>
      </c>
      <c r="DC272" s="33">
        <v>92669</v>
      </c>
      <c r="DD272" s="33">
        <v>5064</v>
      </c>
      <c r="DE272" s="33">
        <v>17480</v>
      </c>
      <c r="DF272" s="154">
        <v>0</v>
      </c>
      <c r="DG272" s="154">
        <v>0</v>
      </c>
      <c r="DH272" s="154">
        <v>0</v>
      </c>
      <c r="DI272" s="154">
        <v>0</v>
      </c>
      <c r="DJ272" s="154">
        <v>1073.9600486617992</v>
      </c>
      <c r="DK272" s="154">
        <v>3023.7899999999945</v>
      </c>
      <c r="DL272" s="154">
        <v>158.14999999999964</v>
      </c>
      <c r="DM272" s="154">
        <v>381.67999999999853</v>
      </c>
      <c r="DN272" s="25">
        <v>0</v>
      </c>
      <c r="DO272" s="25">
        <v>531908</v>
      </c>
      <c r="DP272" s="25">
        <v>1232.1100486617988</v>
      </c>
      <c r="DQ272" s="25">
        <v>42244</v>
      </c>
      <c r="DR272" s="25">
        <v>191402</v>
      </c>
      <c r="DS272" s="25">
        <v>7676.9</v>
      </c>
      <c r="ED272" s="156">
        <v>44040</v>
      </c>
      <c r="EE272" s="25">
        <v>1073.9600486617992</v>
      </c>
      <c r="EF272" s="25">
        <v>3023.7899999999945</v>
      </c>
      <c r="EG272" s="25">
        <v>158.14999999999964</v>
      </c>
      <c r="EH272" s="25">
        <v>381.67999999999853</v>
      </c>
    </row>
    <row r="273" spans="1:138" x14ac:dyDescent="0.25">
      <c r="A273" s="25" t="s">
        <v>67</v>
      </c>
      <c r="B273" s="25" t="s">
        <v>64</v>
      </c>
      <c r="C273" s="156">
        <v>44041</v>
      </c>
      <c r="D273" s="156">
        <v>44041</v>
      </c>
      <c r="E273" s="25" t="s">
        <v>126</v>
      </c>
      <c r="F273" s="25" t="s">
        <v>127</v>
      </c>
      <c r="G273" s="29">
        <v>18618.250000000007</v>
      </c>
      <c r="H273" s="29">
        <v>1230</v>
      </c>
      <c r="I273" s="29">
        <v>0</v>
      </c>
      <c r="J273" s="29">
        <v>0</v>
      </c>
      <c r="K273" s="29">
        <v>0</v>
      </c>
      <c r="L273" s="29">
        <v>0</v>
      </c>
      <c r="M273" s="29">
        <v>0</v>
      </c>
      <c r="N273" s="29">
        <v>30025</v>
      </c>
      <c r="O273" s="29">
        <v>114740</v>
      </c>
      <c r="P273" s="29">
        <v>0</v>
      </c>
      <c r="Q273" s="29">
        <v>114740</v>
      </c>
      <c r="R273" s="29">
        <v>0</v>
      </c>
      <c r="S273" s="29">
        <v>114740</v>
      </c>
      <c r="T273" s="29">
        <v>0</v>
      </c>
      <c r="U273" s="29">
        <v>1133</v>
      </c>
      <c r="V273" s="29">
        <v>4565</v>
      </c>
      <c r="W273" s="29">
        <v>4716</v>
      </c>
      <c r="X273" s="29">
        <v>235077</v>
      </c>
      <c r="Y273" s="29">
        <v>89207</v>
      </c>
      <c r="Z273" s="29">
        <v>325920</v>
      </c>
      <c r="AA273" s="29">
        <v>156131</v>
      </c>
      <c r="AB273" s="29">
        <v>0</v>
      </c>
      <c r="AC273" s="29">
        <v>0.10272759669999999</v>
      </c>
      <c r="AD273" s="29">
        <v>1.46E-2</v>
      </c>
      <c r="AE273" s="29">
        <v>93.873325280000003</v>
      </c>
      <c r="AF273" s="29">
        <v>61734</v>
      </c>
      <c r="AG273" s="29">
        <v>57</v>
      </c>
      <c r="AH273" s="29">
        <v>0</v>
      </c>
      <c r="AI273" s="29">
        <v>8.5709999999999997</v>
      </c>
      <c r="AJ273" s="29">
        <v>58.429000000000002</v>
      </c>
      <c r="AK273" s="29">
        <v>1</v>
      </c>
      <c r="AL273" s="29">
        <v>0</v>
      </c>
      <c r="AM273" s="29">
        <v>0</v>
      </c>
      <c r="AN273" s="29">
        <v>0</v>
      </c>
      <c r="AO273" s="29">
        <v>0</v>
      </c>
      <c r="AP273" s="29">
        <v>44</v>
      </c>
      <c r="AQ273" s="29">
        <v>0</v>
      </c>
      <c r="AR273" s="29">
        <v>0</v>
      </c>
      <c r="AS273" s="29">
        <v>0</v>
      </c>
      <c r="AT273" s="29">
        <v>66759</v>
      </c>
      <c r="AU273" s="29">
        <v>63954</v>
      </c>
      <c r="AV273" s="29">
        <v>21592</v>
      </c>
      <c r="AW273" s="29">
        <v>30621</v>
      </c>
      <c r="AX273" s="29">
        <v>78500</v>
      </c>
      <c r="AY273" s="29">
        <v>0</v>
      </c>
      <c r="AZ273" s="29">
        <v>0</v>
      </c>
      <c r="BA273" s="29">
        <v>0</v>
      </c>
      <c r="BB273" s="29">
        <v>0</v>
      </c>
      <c r="BC273" s="29">
        <v>0</v>
      </c>
      <c r="BD273" s="29">
        <v>0</v>
      </c>
      <c r="BE273" s="29">
        <v>0</v>
      </c>
      <c r="BF273" s="29">
        <v>0</v>
      </c>
      <c r="BG273" s="29">
        <v>0</v>
      </c>
      <c r="BH273" s="29">
        <v>0</v>
      </c>
      <c r="BI273" s="29">
        <v>0</v>
      </c>
      <c r="BJ273" s="29">
        <v>0</v>
      </c>
      <c r="BK273" s="29">
        <v>0</v>
      </c>
      <c r="BL273" s="29">
        <v>0</v>
      </c>
      <c r="BM273" s="29">
        <v>0</v>
      </c>
      <c r="BN273" s="29">
        <v>68.239999999999995</v>
      </c>
      <c r="BO273" s="29">
        <v>5460.93</v>
      </c>
      <c r="BP273" s="29">
        <v>0</v>
      </c>
      <c r="BQ273" s="29">
        <v>5460.93</v>
      </c>
      <c r="BR273" s="29">
        <v>0</v>
      </c>
      <c r="BS273" s="29">
        <v>5460.93</v>
      </c>
      <c r="BT273" s="29">
        <v>0</v>
      </c>
      <c r="BU273" s="29">
        <v>102.87</v>
      </c>
      <c r="BV273" s="29">
        <v>47.99</v>
      </c>
      <c r="BW273" s="29">
        <v>0</v>
      </c>
      <c r="BX273" s="29">
        <v>341.3</v>
      </c>
      <c r="BY273" s="29">
        <v>2170.4299999999962</v>
      </c>
      <c r="BZ273" s="29">
        <v>2207.5899999999929</v>
      </c>
      <c r="CA273" s="157">
        <v>177.45999999999952</v>
      </c>
      <c r="CB273" s="157">
        <v>4200.5599999999849</v>
      </c>
      <c r="CC273" s="29">
        <v>0</v>
      </c>
      <c r="CD273" s="29">
        <v>4200.5599999999849</v>
      </c>
      <c r="CE273" s="29">
        <v>6319</v>
      </c>
      <c r="CF273" s="29">
        <v>0</v>
      </c>
      <c r="CG273" s="29">
        <v>124394</v>
      </c>
      <c r="CH273" s="29">
        <v>124394</v>
      </c>
      <c r="CI273" s="29">
        <v>519.54999999999711</v>
      </c>
      <c r="CJ273" s="25">
        <v>0</v>
      </c>
      <c r="CK273" s="25">
        <v>0</v>
      </c>
      <c r="CL273" s="29">
        <v>982.76999999999737</v>
      </c>
      <c r="CM273" s="25">
        <v>0</v>
      </c>
      <c r="CN273" s="29">
        <v>2875.6999999999916</v>
      </c>
      <c r="CO273" s="25">
        <v>0</v>
      </c>
      <c r="CP273" s="25">
        <v>361.12999999999761</v>
      </c>
      <c r="CQ273" s="25">
        <v>0</v>
      </c>
      <c r="CR273" s="25">
        <v>0</v>
      </c>
      <c r="CS273" s="25">
        <v>30621</v>
      </c>
      <c r="CT273" s="25">
        <v>0</v>
      </c>
      <c r="CU273" s="25">
        <v>78500</v>
      </c>
      <c r="CV273" s="25">
        <v>0</v>
      </c>
      <c r="CW273" s="25">
        <v>16473</v>
      </c>
      <c r="CX273" s="33">
        <v>0</v>
      </c>
      <c r="CY273" s="33">
        <v>0</v>
      </c>
      <c r="CZ273" s="33">
        <v>0</v>
      </c>
      <c r="DA273" s="33">
        <v>0</v>
      </c>
      <c r="DB273" s="161">
        <v>30621</v>
      </c>
      <c r="DC273" s="33">
        <v>78500</v>
      </c>
      <c r="DD273" s="33">
        <v>5119</v>
      </c>
      <c r="DE273" s="33">
        <v>16473</v>
      </c>
      <c r="DF273" s="154">
        <v>0</v>
      </c>
      <c r="DG273" s="154">
        <v>0</v>
      </c>
      <c r="DH273" s="154">
        <v>0</v>
      </c>
      <c r="DI273" s="154">
        <v>0</v>
      </c>
      <c r="DJ273" s="154">
        <v>982.76999999999737</v>
      </c>
      <c r="DK273" s="154">
        <v>2875.6999999999916</v>
      </c>
      <c r="DL273" s="154">
        <v>158.41999999999953</v>
      </c>
      <c r="DM273" s="154">
        <v>361.12999999999761</v>
      </c>
      <c r="DN273" s="25">
        <v>0</v>
      </c>
      <c r="DO273" s="25">
        <v>571258</v>
      </c>
      <c r="DP273" s="25">
        <v>1141.1899999999969</v>
      </c>
      <c r="DQ273" s="25">
        <v>35740</v>
      </c>
      <c r="DR273" s="25">
        <v>114740</v>
      </c>
      <c r="DS273" s="25">
        <v>5460.93</v>
      </c>
      <c r="ED273" s="156">
        <v>44041</v>
      </c>
      <c r="EE273" s="25">
        <v>982.76999999999737</v>
      </c>
      <c r="EF273" s="25">
        <v>2875.6999999999916</v>
      </c>
      <c r="EG273" s="25">
        <v>158.41999999999953</v>
      </c>
      <c r="EH273" s="25">
        <v>361.12999999999761</v>
      </c>
    </row>
    <row r="274" spans="1:138" x14ac:dyDescent="0.25">
      <c r="A274" s="25" t="s">
        <v>67</v>
      </c>
      <c r="B274" s="25" t="s">
        <v>64</v>
      </c>
      <c r="C274" s="156">
        <v>44042</v>
      </c>
      <c r="D274" s="156">
        <v>44042</v>
      </c>
      <c r="E274" s="25" t="s">
        <v>126</v>
      </c>
      <c r="F274" s="25" t="s">
        <v>127</v>
      </c>
      <c r="G274" s="29">
        <v>26046.710000000028</v>
      </c>
      <c r="H274" s="29">
        <v>1443</v>
      </c>
      <c r="I274" s="29">
        <v>0</v>
      </c>
      <c r="J274" s="29">
        <v>0</v>
      </c>
      <c r="K274" s="29">
        <v>0</v>
      </c>
      <c r="L274" s="29">
        <v>0</v>
      </c>
      <c r="M274" s="29">
        <v>0</v>
      </c>
      <c r="N274" s="29">
        <v>41108</v>
      </c>
      <c r="O274" s="29">
        <v>121405</v>
      </c>
      <c r="P274" s="29">
        <v>0</v>
      </c>
      <c r="Q274" s="29">
        <v>121405</v>
      </c>
      <c r="R274" s="29">
        <v>0</v>
      </c>
      <c r="S274" s="29">
        <v>121405</v>
      </c>
      <c r="T274" s="29">
        <v>0</v>
      </c>
      <c r="U274" s="29">
        <v>1499</v>
      </c>
      <c r="V274" s="29">
        <v>4357</v>
      </c>
      <c r="W274" s="29">
        <v>1543</v>
      </c>
      <c r="X274" s="29">
        <v>121899</v>
      </c>
      <c r="Y274" s="29">
        <v>107466</v>
      </c>
      <c r="Z274" s="29">
        <v>363325</v>
      </c>
      <c r="AA274" s="29">
        <v>172840</v>
      </c>
      <c r="AB274" s="29">
        <v>7422</v>
      </c>
      <c r="AC274" s="29">
        <v>0.10272759669999999</v>
      </c>
      <c r="AD274" s="29">
        <v>1.46E-2</v>
      </c>
      <c r="AE274" s="29">
        <v>93.873325280000003</v>
      </c>
      <c r="AF274" s="29">
        <v>74985</v>
      </c>
      <c r="AG274" s="29">
        <v>57</v>
      </c>
      <c r="AH274" s="29">
        <v>0</v>
      </c>
      <c r="AI274" s="29">
        <v>8.5709999999999997</v>
      </c>
      <c r="AJ274" s="29">
        <v>58.570999999999998</v>
      </c>
      <c r="AK274" s="29">
        <v>1</v>
      </c>
      <c r="AL274" s="29">
        <v>0</v>
      </c>
      <c r="AM274" s="29">
        <v>403</v>
      </c>
      <c r="AN274" s="29">
        <v>92</v>
      </c>
      <c r="AO274" s="29">
        <v>46</v>
      </c>
      <c r="AP274" s="29">
        <v>55</v>
      </c>
      <c r="AQ274" s="29">
        <v>0</v>
      </c>
      <c r="AR274" s="29">
        <v>0</v>
      </c>
      <c r="AS274" s="29">
        <v>0</v>
      </c>
      <c r="AT274" s="29">
        <v>78334</v>
      </c>
      <c r="AU274" s="29">
        <v>66611</v>
      </c>
      <c r="AV274" s="29">
        <v>23984</v>
      </c>
      <c r="AW274" s="29">
        <v>30283</v>
      </c>
      <c r="AX274" s="29">
        <v>90678</v>
      </c>
      <c r="AY274" s="29">
        <v>0</v>
      </c>
      <c r="AZ274" s="29">
        <v>0</v>
      </c>
      <c r="BA274" s="29">
        <v>0</v>
      </c>
      <c r="BB274" s="29">
        <v>0</v>
      </c>
      <c r="BC274" s="29">
        <v>0</v>
      </c>
      <c r="BD274" s="29">
        <v>0</v>
      </c>
      <c r="BE274" s="29">
        <v>0</v>
      </c>
      <c r="BF274" s="29">
        <v>0</v>
      </c>
      <c r="BG274" s="29">
        <v>0</v>
      </c>
      <c r="BH274" s="29">
        <v>0</v>
      </c>
      <c r="BI274" s="29">
        <v>0</v>
      </c>
      <c r="BJ274" s="29">
        <v>0</v>
      </c>
      <c r="BK274" s="29">
        <v>0</v>
      </c>
      <c r="BL274" s="29">
        <v>0</v>
      </c>
      <c r="BM274" s="29">
        <v>0</v>
      </c>
      <c r="BN274" s="29">
        <v>81.83</v>
      </c>
      <c r="BO274" s="29">
        <v>4690.1000000000004</v>
      </c>
      <c r="BP274" s="29">
        <v>0</v>
      </c>
      <c r="BQ274" s="29">
        <v>4690.1000000000004</v>
      </c>
      <c r="BR274" s="29">
        <v>0</v>
      </c>
      <c r="BS274" s="29">
        <v>4690.1000000000004</v>
      </c>
      <c r="BT274" s="29">
        <v>0</v>
      </c>
      <c r="BU274" s="29">
        <v>191.15</v>
      </c>
      <c r="BV274" s="29">
        <v>58.11</v>
      </c>
      <c r="BW274" s="29">
        <v>0</v>
      </c>
      <c r="BX274" s="29">
        <v>402.8</v>
      </c>
      <c r="BY274" s="29">
        <v>2787.4899999999952</v>
      </c>
      <c r="BZ274" s="29">
        <v>2414.1799999999944</v>
      </c>
      <c r="CA274" s="157">
        <v>207.31999999999985</v>
      </c>
      <c r="CB274" s="157">
        <v>4994.3499999999931</v>
      </c>
      <c r="CC274" s="29">
        <v>0</v>
      </c>
      <c r="CD274" s="29">
        <v>4994.3499999999931</v>
      </c>
      <c r="CE274" s="29">
        <v>7029</v>
      </c>
      <c r="CF274" s="29">
        <v>0</v>
      </c>
      <c r="CG274" s="29">
        <v>137916</v>
      </c>
      <c r="CH274" s="29">
        <v>137916</v>
      </c>
      <c r="CI274" s="29">
        <v>591.14999999999748</v>
      </c>
      <c r="CJ274" s="25">
        <v>0</v>
      </c>
      <c r="CK274" s="25">
        <v>0</v>
      </c>
      <c r="CL274" s="29">
        <v>1120.7299999999982</v>
      </c>
      <c r="CM274" s="25">
        <v>0</v>
      </c>
      <c r="CN274" s="29">
        <v>3489.7899999999936</v>
      </c>
      <c r="CO274" s="25">
        <v>0</v>
      </c>
      <c r="CP274" s="25">
        <v>401.01999999999759</v>
      </c>
      <c r="CQ274" s="25">
        <v>0</v>
      </c>
      <c r="CR274" s="25">
        <v>0</v>
      </c>
      <c r="CS274" s="25">
        <v>30283</v>
      </c>
      <c r="CT274" s="25">
        <v>0</v>
      </c>
      <c r="CU274" s="25">
        <v>90678</v>
      </c>
      <c r="CV274" s="25">
        <v>0</v>
      </c>
      <c r="CW274" s="25">
        <v>18664</v>
      </c>
      <c r="CX274" s="33">
        <v>0</v>
      </c>
      <c r="CY274" s="33">
        <v>0</v>
      </c>
      <c r="CZ274" s="33">
        <v>0</v>
      </c>
      <c r="DA274" s="33">
        <v>0</v>
      </c>
      <c r="DB274" s="161">
        <v>30283</v>
      </c>
      <c r="DC274" s="33">
        <v>90678</v>
      </c>
      <c r="DD274" s="33">
        <v>5320</v>
      </c>
      <c r="DE274" s="33">
        <v>18664</v>
      </c>
      <c r="DF274" s="154">
        <v>0</v>
      </c>
      <c r="DG274" s="154">
        <v>0</v>
      </c>
      <c r="DH274" s="154">
        <v>0</v>
      </c>
      <c r="DI274" s="154">
        <v>0</v>
      </c>
      <c r="DJ274" s="154">
        <v>1120.7299999999982</v>
      </c>
      <c r="DK274" s="154">
        <v>3489.7899999999936</v>
      </c>
      <c r="DL274" s="154">
        <v>190.12999999999985</v>
      </c>
      <c r="DM274" s="154">
        <v>401.01999999999759</v>
      </c>
      <c r="DN274" s="25">
        <v>0</v>
      </c>
      <c r="DO274" s="25">
        <v>651053</v>
      </c>
      <c r="DP274" s="25">
        <v>1310.8599999999981</v>
      </c>
      <c r="DQ274" s="25">
        <v>35603</v>
      </c>
      <c r="DR274" s="25">
        <v>121405</v>
      </c>
      <c r="DS274" s="25">
        <v>4690.1000000000004</v>
      </c>
      <c r="ED274" s="156">
        <v>44042</v>
      </c>
      <c r="EE274" s="25">
        <v>1120.7299999999982</v>
      </c>
      <c r="EF274" s="25">
        <v>3489.7899999999936</v>
      </c>
      <c r="EG274" s="25">
        <v>190.12999999999985</v>
      </c>
      <c r="EH274" s="25">
        <v>401.01999999999759</v>
      </c>
    </row>
    <row r="275" spans="1:138" x14ac:dyDescent="0.25">
      <c r="A275" s="25" t="s">
        <v>67</v>
      </c>
      <c r="B275" s="25" t="s">
        <v>64</v>
      </c>
      <c r="C275" s="156">
        <v>44043</v>
      </c>
      <c r="D275" s="156">
        <v>44043</v>
      </c>
      <c r="E275" s="25" t="s">
        <v>126</v>
      </c>
      <c r="F275" s="25" t="s">
        <v>127</v>
      </c>
      <c r="G275" s="29">
        <v>26065.360000000015</v>
      </c>
      <c r="H275" s="29">
        <v>1617</v>
      </c>
      <c r="I275" s="29">
        <v>0</v>
      </c>
      <c r="J275" s="29">
        <v>0</v>
      </c>
      <c r="K275" s="29">
        <v>0</v>
      </c>
      <c r="L275" s="29">
        <v>1</v>
      </c>
      <c r="M275" s="29">
        <v>0</v>
      </c>
      <c r="N275" s="29">
        <v>76916</v>
      </c>
      <c r="O275" s="29">
        <v>140431</v>
      </c>
      <c r="P275" s="29">
        <v>0</v>
      </c>
      <c r="Q275" s="29">
        <v>140431</v>
      </c>
      <c r="R275" s="29">
        <v>0</v>
      </c>
      <c r="S275" s="29">
        <v>140431</v>
      </c>
      <c r="T275" s="29">
        <v>0</v>
      </c>
      <c r="U275" s="29">
        <v>1182</v>
      </c>
      <c r="V275" s="29">
        <v>5341</v>
      </c>
      <c r="W275" s="29">
        <v>1495</v>
      </c>
      <c r="X275" s="29">
        <v>189421</v>
      </c>
      <c r="Y275" s="29">
        <v>94776</v>
      </c>
      <c r="Z275" s="29">
        <v>440557</v>
      </c>
      <c r="AA275" s="29">
        <v>227706</v>
      </c>
      <c r="AB275" s="29">
        <v>85318</v>
      </c>
      <c r="AC275" s="29">
        <v>0.10272759669999999</v>
      </c>
      <c r="AD275" s="29">
        <v>1.46E-2</v>
      </c>
      <c r="AE275" s="29">
        <v>93.873325280000003</v>
      </c>
      <c r="AF275" s="29">
        <v>68032</v>
      </c>
      <c r="AG275" s="29">
        <v>57</v>
      </c>
      <c r="AH275" s="29">
        <v>0</v>
      </c>
      <c r="AI275" s="29">
        <v>8.4290000000000003</v>
      </c>
      <c r="AJ275" s="29">
        <v>58.713999999999999</v>
      </c>
      <c r="AK275" s="29">
        <v>0</v>
      </c>
      <c r="AL275" s="29">
        <v>0</v>
      </c>
      <c r="AM275" s="29">
        <v>439</v>
      </c>
      <c r="AN275" s="29">
        <v>102</v>
      </c>
      <c r="AO275" s="29">
        <v>46</v>
      </c>
      <c r="AP275" s="29">
        <v>49</v>
      </c>
      <c r="AQ275" s="29">
        <v>444</v>
      </c>
      <c r="AR275" s="29">
        <v>83</v>
      </c>
      <c r="AS275" s="29">
        <v>153</v>
      </c>
      <c r="AT275" s="29">
        <v>84973</v>
      </c>
      <c r="AU275" s="29">
        <v>75148</v>
      </c>
      <c r="AV275" s="29">
        <v>23086</v>
      </c>
      <c r="AW275" s="29">
        <v>33317</v>
      </c>
      <c r="AX275" s="29">
        <v>103718</v>
      </c>
      <c r="AY275" s="29">
        <v>0</v>
      </c>
      <c r="AZ275" s="29">
        <v>1</v>
      </c>
      <c r="BA275" s="29">
        <v>0</v>
      </c>
      <c r="BB275" s="29">
        <v>0</v>
      </c>
      <c r="BC275" s="29">
        <v>0</v>
      </c>
      <c r="BD275" s="29">
        <v>0</v>
      </c>
      <c r="BE275" s="29">
        <v>0</v>
      </c>
      <c r="BF275" s="29">
        <v>0</v>
      </c>
      <c r="BG275" s="29">
        <v>0</v>
      </c>
      <c r="BH275" s="29">
        <v>0</v>
      </c>
      <c r="BI275" s="29">
        <v>0</v>
      </c>
      <c r="BJ275" s="29">
        <v>0</v>
      </c>
      <c r="BK275" s="29">
        <v>0</v>
      </c>
      <c r="BL275" s="29">
        <v>0</v>
      </c>
      <c r="BM275" s="29">
        <v>0</v>
      </c>
      <c r="BN275" s="29">
        <v>133.11000000000001</v>
      </c>
      <c r="BO275" s="29">
        <v>5176.3500000000004</v>
      </c>
      <c r="BP275" s="29">
        <v>0</v>
      </c>
      <c r="BQ275" s="29">
        <v>5176.3500000000004</v>
      </c>
      <c r="BR275" s="29">
        <v>0</v>
      </c>
      <c r="BS275" s="29">
        <v>5176.3500000000004</v>
      </c>
      <c r="BT275" s="29">
        <v>0</v>
      </c>
      <c r="BU275" s="29">
        <v>106.13</v>
      </c>
      <c r="BV275" s="29">
        <v>66.39</v>
      </c>
      <c r="BW275" s="29">
        <v>3</v>
      </c>
      <c r="BX275" s="29">
        <v>214.20000000000002</v>
      </c>
      <c r="BY275" s="29">
        <v>2825.1512107310141</v>
      </c>
      <c r="BZ275" s="29">
        <v>2598.7099999999946</v>
      </c>
      <c r="CA275" s="157">
        <v>240.5472956754837</v>
      </c>
      <c r="CB275" s="157">
        <v>5183.3139150555198</v>
      </c>
      <c r="CC275" s="29">
        <v>0</v>
      </c>
      <c r="CD275" s="29">
        <v>5183.3139150555198</v>
      </c>
      <c r="CE275" s="29">
        <v>8383</v>
      </c>
      <c r="CF275" s="29">
        <v>0</v>
      </c>
      <c r="CG275" s="29">
        <v>151738</v>
      </c>
      <c r="CH275" s="29">
        <v>151738</v>
      </c>
      <c r="CI275" s="29">
        <v>613.8912107310141</v>
      </c>
      <c r="CJ275" s="25">
        <v>0</v>
      </c>
      <c r="CK275" s="25">
        <v>0</v>
      </c>
      <c r="CL275" s="29">
        <v>1158.7499999999975</v>
      </c>
      <c r="CM275" s="25">
        <v>0</v>
      </c>
      <c r="CN275" s="29">
        <v>3651.2199999999953</v>
      </c>
      <c r="CO275" s="25">
        <v>0</v>
      </c>
      <c r="CP275" s="25">
        <v>429.03999999999763</v>
      </c>
      <c r="CQ275" s="25">
        <v>0</v>
      </c>
      <c r="CR275" s="25">
        <v>0</v>
      </c>
      <c r="CS275" s="25">
        <v>33317</v>
      </c>
      <c r="CT275" s="25">
        <v>0</v>
      </c>
      <c r="CU275" s="25">
        <v>103718</v>
      </c>
      <c r="CV275" s="25">
        <v>0</v>
      </c>
      <c r="CW275" s="25">
        <v>17361</v>
      </c>
      <c r="CX275" s="33">
        <v>0</v>
      </c>
      <c r="CY275" s="33">
        <v>0</v>
      </c>
      <c r="CZ275" s="33">
        <v>0</v>
      </c>
      <c r="DA275" s="33">
        <v>0</v>
      </c>
      <c r="DB275" s="161">
        <v>33317</v>
      </c>
      <c r="DC275" s="33">
        <v>103718</v>
      </c>
      <c r="DD275" s="33">
        <v>5725</v>
      </c>
      <c r="DE275" s="33">
        <v>17361</v>
      </c>
      <c r="DF275" s="154">
        <v>0</v>
      </c>
      <c r="DG275" s="154">
        <v>0</v>
      </c>
      <c r="DH275" s="154">
        <v>0</v>
      </c>
      <c r="DI275" s="154">
        <v>0</v>
      </c>
      <c r="DJ275" s="154">
        <v>1158.7499999999975</v>
      </c>
      <c r="DK275" s="154">
        <v>3651.2199999999953</v>
      </c>
      <c r="DL275" s="154">
        <v>184.85121073101652</v>
      </c>
      <c r="DM275" s="154">
        <v>429.03999999999763</v>
      </c>
      <c r="DN275" s="25">
        <v>0</v>
      </c>
      <c r="DO275" s="25">
        <v>848357</v>
      </c>
      <c r="DP275" s="25">
        <v>1343.6012107310139</v>
      </c>
      <c r="DQ275" s="25">
        <v>39042</v>
      </c>
      <c r="DR275" s="25">
        <v>140431</v>
      </c>
      <c r="DS275" s="25">
        <v>5176.3500000000004</v>
      </c>
      <c r="ED275" s="156">
        <v>44043</v>
      </c>
      <c r="EE275" s="25">
        <v>1158.7499999999975</v>
      </c>
      <c r="EF275" s="25">
        <v>3651.2199999999953</v>
      </c>
      <c r="EG275" s="25">
        <v>184.85121073101652</v>
      </c>
      <c r="EH275" s="25">
        <v>429.03999999999763</v>
      </c>
    </row>
    <row r="276" spans="1:138" x14ac:dyDescent="0.25">
      <c r="A276" s="25" t="s">
        <v>67</v>
      </c>
      <c r="B276" s="25" t="s">
        <v>64</v>
      </c>
      <c r="C276" s="156">
        <v>44044</v>
      </c>
      <c r="D276" s="156">
        <v>44044</v>
      </c>
      <c r="E276" s="25" t="s">
        <v>126</v>
      </c>
      <c r="F276" s="25" t="s">
        <v>127</v>
      </c>
      <c r="G276" s="29">
        <v>27451.470000000038</v>
      </c>
      <c r="H276" s="29">
        <v>1763</v>
      </c>
      <c r="I276" s="29">
        <v>0</v>
      </c>
      <c r="J276" s="29">
        <v>0</v>
      </c>
      <c r="K276" s="29">
        <v>0</v>
      </c>
      <c r="L276" s="29">
        <v>0</v>
      </c>
      <c r="M276" s="29">
        <v>0</v>
      </c>
      <c r="N276" s="29">
        <v>40527</v>
      </c>
      <c r="O276" s="29">
        <v>137407</v>
      </c>
      <c r="P276" s="29">
        <v>0</v>
      </c>
      <c r="Q276" s="29">
        <v>137407</v>
      </c>
      <c r="R276" s="29">
        <v>0</v>
      </c>
      <c r="S276" s="29">
        <v>137407</v>
      </c>
      <c r="T276" s="29">
        <v>0</v>
      </c>
      <c r="U276" s="29">
        <v>1103</v>
      </c>
      <c r="V276" s="29">
        <v>5288</v>
      </c>
      <c r="W276" s="29">
        <v>4677</v>
      </c>
      <c r="X276" s="29">
        <v>92662</v>
      </c>
      <c r="Y276" s="29">
        <v>94058</v>
      </c>
      <c r="Z276" s="29">
        <v>371429</v>
      </c>
      <c r="AA276" s="29">
        <v>227445</v>
      </c>
      <c r="AB276" s="29">
        <v>83593</v>
      </c>
      <c r="AC276" s="29">
        <v>8.5873879110000009E-2</v>
      </c>
      <c r="AD276" s="29">
        <v>1.66E-2</v>
      </c>
      <c r="AE276" s="29">
        <v>95.525419929999998</v>
      </c>
      <c r="AF276" s="29">
        <v>67023</v>
      </c>
      <c r="AG276" s="29">
        <v>57</v>
      </c>
      <c r="AH276" s="29">
        <v>0</v>
      </c>
      <c r="AI276" s="29">
        <v>8.4290000000000003</v>
      </c>
      <c r="AJ276" s="29">
        <v>57.570999999999998</v>
      </c>
      <c r="AK276" s="29">
        <v>0</v>
      </c>
      <c r="AL276" s="29">
        <v>0</v>
      </c>
      <c r="AM276" s="29">
        <v>417</v>
      </c>
      <c r="AN276" s="29">
        <v>86</v>
      </c>
      <c r="AO276" s="29">
        <v>45</v>
      </c>
      <c r="AP276" s="29">
        <v>38</v>
      </c>
      <c r="AQ276" s="29">
        <v>539</v>
      </c>
      <c r="AR276" s="29">
        <v>107</v>
      </c>
      <c r="AS276" s="29">
        <v>163</v>
      </c>
      <c r="AT276" s="29">
        <v>86202</v>
      </c>
      <c r="AU276" s="29">
        <v>80544</v>
      </c>
      <c r="AV276" s="29">
        <v>25929</v>
      </c>
      <c r="AW276" s="29">
        <v>37328</v>
      </c>
      <c r="AX276" s="29">
        <v>103489</v>
      </c>
      <c r="AY276" s="29">
        <v>0</v>
      </c>
      <c r="AZ276" s="29">
        <v>0</v>
      </c>
      <c r="BA276" s="29">
        <v>0</v>
      </c>
      <c r="BB276" s="29">
        <v>0</v>
      </c>
      <c r="BC276" s="29">
        <v>0</v>
      </c>
      <c r="BD276" s="29">
        <v>0</v>
      </c>
      <c r="BE276" s="29">
        <v>0</v>
      </c>
      <c r="BF276" s="29">
        <v>0</v>
      </c>
      <c r="BG276" s="29">
        <v>0</v>
      </c>
      <c r="BH276" s="29">
        <v>0</v>
      </c>
      <c r="BI276" s="29">
        <v>0</v>
      </c>
      <c r="BJ276" s="29">
        <v>0</v>
      </c>
      <c r="BK276" s="29">
        <v>0</v>
      </c>
      <c r="BL276" s="29">
        <v>0</v>
      </c>
      <c r="BM276" s="29">
        <v>0</v>
      </c>
      <c r="BN276" s="29">
        <v>277.85000000000002</v>
      </c>
      <c r="BO276" s="29">
        <v>6448.08</v>
      </c>
      <c r="BP276" s="29">
        <v>0</v>
      </c>
      <c r="BQ276" s="29">
        <v>6448.08</v>
      </c>
      <c r="BR276" s="29">
        <v>0</v>
      </c>
      <c r="BS276" s="29">
        <v>6448.08</v>
      </c>
      <c r="BT276" s="29">
        <v>0</v>
      </c>
      <c r="BU276" s="29">
        <v>81.73</v>
      </c>
      <c r="BV276" s="29">
        <v>74.790000000000006</v>
      </c>
      <c r="BW276" s="29">
        <v>6</v>
      </c>
      <c r="BX276" s="29">
        <v>250.85000000000002</v>
      </c>
      <c r="BY276" s="29">
        <v>3120.9799999999968</v>
      </c>
      <c r="BZ276" s="29">
        <v>2794.8899999999967</v>
      </c>
      <c r="CA276" s="157">
        <v>532.40999999999929</v>
      </c>
      <c r="CB276" s="157">
        <v>5383.4599999999937</v>
      </c>
      <c r="CC276" s="29">
        <v>0</v>
      </c>
      <c r="CD276" s="29">
        <v>5383.4599999999937</v>
      </c>
      <c r="CE276" s="29">
        <v>14310</v>
      </c>
      <c r="CF276" s="29">
        <v>0</v>
      </c>
      <c r="CG276" s="29">
        <v>152436</v>
      </c>
      <c r="CH276" s="29">
        <v>152436</v>
      </c>
      <c r="CI276" s="29">
        <v>833.41999999999905</v>
      </c>
      <c r="CJ276" s="25">
        <v>0</v>
      </c>
      <c r="CK276" s="25">
        <v>0</v>
      </c>
      <c r="CL276" s="29">
        <v>1223.2399999999984</v>
      </c>
      <c r="CM276" s="25">
        <v>0</v>
      </c>
      <c r="CN276" s="29">
        <v>3859.2099999999955</v>
      </c>
      <c r="CO276" s="25">
        <v>0</v>
      </c>
      <c r="CP276" s="25">
        <v>433.81999999999971</v>
      </c>
      <c r="CQ276" s="25">
        <v>0</v>
      </c>
      <c r="CR276" s="25">
        <v>0</v>
      </c>
      <c r="CS276" s="25">
        <v>37328</v>
      </c>
      <c r="CT276" s="25">
        <v>0</v>
      </c>
      <c r="CU276" s="25">
        <v>103489</v>
      </c>
      <c r="CV276" s="25">
        <v>0</v>
      </c>
      <c r="CW276" s="25">
        <v>14904</v>
      </c>
      <c r="CX276" s="33">
        <v>0</v>
      </c>
      <c r="CY276" s="33">
        <v>0</v>
      </c>
      <c r="CZ276" s="33">
        <v>0</v>
      </c>
      <c r="DA276" s="33">
        <v>0</v>
      </c>
      <c r="DB276" s="161">
        <v>37328</v>
      </c>
      <c r="DC276" s="33">
        <v>103489</v>
      </c>
      <c r="DD276" s="33">
        <v>11025</v>
      </c>
      <c r="DE276" s="33">
        <v>14904</v>
      </c>
      <c r="DF276" s="154">
        <v>0</v>
      </c>
      <c r="DG276" s="154">
        <v>0</v>
      </c>
      <c r="DH276" s="154">
        <v>0</v>
      </c>
      <c r="DI276" s="154">
        <v>0</v>
      </c>
      <c r="DJ276" s="154">
        <v>1223.2399999999984</v>
      </c>
      <c r="DK276" s="154">
        <v>3859.2099999999955</v>
      </c>
      <c r="DL276" s="154">
        <v>399.59999999999957</v>
      </c>
      <c r="DM276" s="154">
        <v>433.81999999999971</v>
      </c>
      <c r="DN276" s="25">
        <v>0</v>
      </c>
      <c r="DO276" s="25">
        <v>776525</v>
      </c>
      <c r="DP276" s="25">
        <v>1622.8399999999979</v>
      </c>
      <c r="DQ276" s="25">
        <v>48353</v>
      </c>
      <c r="DR276" s="25">
        <v>137407</v>
      </c>
      <c r="DS276" s="25">
        <v>6448.08</v>
      </c>
      <c r="ED276" s="156">
        <v>44044</v>
      </c>
      <c r="EE276" s="25">
        <v>1223.2399999999984</v>
      </c>
      <c r="EF276" s="25">
        <v>3859.2099999999955</v>
      </c>
      <c r="EG276" s="25">
        <v>399.59999999999957</v>
      </c>
      <c r="EH276" s="25">
        <v>433.81999999999971</v>
      </c>
    </row>
    <row r="277" spans="1:138" x14ac:dyDescent="0.25">
      <c r="A277" s="25" t="s">
        <v>67</v>
      </c>
      <c r="B277" s="25" t="s">
        <v>64</v>
      </c>
      <c r="C277" s="156">
        <v>44045</v>
      </c>
      <c r="D277" s="156">
        <v>44045</v>
      </c>
      <c r="E277" s="25" t="s">
        <v>126</v>
      </c>
      <c r="F277" s="25" t="s">
        <v>127</v>
      </c>
      <c r="G277" s="29">
        <v>20725.87000000001</v>
      </c>
      <c r="H277" s="29">
        <v>1869</v>
      </c>
      <c r="I277" s="29">
        <v>0</v>
      </c>
      <c r="J277" s="29">
        <v>0</v>
      </c>
      <c r="K277" s="29">
        <v>0</v>
      </c>
      <c r="L277" s="29">
        <v>0</v>
      </c>
      <c r="M277" s="29">
        <v>0</v>
      </c>
      <c r="N277" s="29">
        <v>122318</v>
      </c>
      <c r="O277" s="29">
        <v>127486</v>
      </c>
      <c r="P277" s="29">
        <v>0</v>
      </c>
      <c r="Q277" s="29">
        <v>127486</v>
      </c>
      <c r="R277" s="29">
        <v>0</v>
      </c>
      <c r="S277" s="29">
        <v>127486</v>
      </c>
      <c r="T277" s="29">
        <v>0</v>
      </c>
      <c r="U277" s="29">
        <v>1399</v>
      </c>
      <c r="V277" s="29">
        <v>2526</v>
      </c>
      <c r="W277" s="29">
        <v>4694</v>
      </c>
      <c r="X277" s="29">
        <v>139533</v>
      </c>
      <c r="Y277" s="29">
        <v>96805</v>
      </c>
      <c r="Z277" s="29">
        <v>380773</v>
      </c>
      <c r="AA277" s="29">
        <v>256635</v>
      </c>
      <c r="AB277" s="29">
        <v>61305</v>
      </c>
      <c r="AC277" s="29">
        <v>8.5873879110000009E-2</v>
      </c>
      <c r="AD277" s="29">
        <v>1.66E-2</v>
      </c>
      <c r="AE277" s="29">
        <v>95.525419929999998</v>
      </c>
      <c r="AF277" s="29">
        <v>58407</v>
      </c>
      <c r="AG277" s="29">
        <v>48</v>
      </c>
      <c r="AH277" s="29">
        <v>33</v>
      </c>
      <c r="AI277" s="29">
        <v>8.4290000000000003</v>
      </c>
      <c r="AJ277" s="29">
        <v>55.713999999999999</v>
      </c>
      <c r="AK277" s="29">
        <v>0</v>
      </c>
      <c r="AL277" s="29">
        <v>0</v>
      </c>
      <c r="AM277" s="29">
        <v>462</v>
      </c>
      <c r="AN277" s="29">
        <v>95</v>
      </c>
      <c r="AO277" s="29">
        <v>45</v>
      </c>
      <c r="AP277" s="29">
        <v>37</v>
      </c>
      <c r="AQ277" s="29">
        <v>630</v>
      </c>
      <c r="AR277" s="29">
        <v>122</v>
      </c>
      <c r="AS277" s="29">
        <v>216</v>
      </c>
      <c r="AT277" s="29">
        <v>89526</v>
      </c>
      <c r="AU277" s="29">
        <v>88030</v>
      </c>
      <c r="AV277" s="29">
        <v>24593</v>
      </c>
      <c r="AW277" s="29">
        <v>38468</v>
      </c>
      <c r="AX277" s="29">
        <v>114495</v>
      </c>
      <c r="AY277" s="29">
        <v>0</v>
      </c>
      <c r="AZ277" s="29">
        <v>0</v>
      </c>
      <c r="BA277" s="29">
        <v>0</v>
      </c>
      <c r="BB277" s="29">
        <v>0</v>
      </c>
      <c r="BC277" s="29">
        <v>0</v>
      </c>
      <c r="BD277" s="29">
        <v>0</v>
      </c>
      <c r="BE277" s="29">
        <v>0</v>
      </c>
      <c r="BF277" s="29">
        <v>0</v>
      </c>
      <c r="BG277" s="29">
        <v>0</v>
      </c>
      <c r="BH277" s="29">
        <v>0</v>
      </c>
      <c r="BI277" s="29">
        <v>0</v>
      </c>
      <c r="BJ277" s="29">
        <v>0</v>
      </c>
      <c r="BK277" s="29">
        <v>0</v>
      </c>
      <c r="BL277" s="29">
        <v>0</v>
      </c>
      <c r="BM277" s="29">
        <v>0</v>
      </c>
      <c r="BN277" s="29">
        <v>1198.06</v>
      </c>
      <c r="BO277" s="29">
        <v>7003.56</v>
      </c>
      <c r="BP277" s="29">
        <v>0</v>
      </c>
      <c r="BQ277" s="29">
        <v>7003.56</v>
      </c>
      <c r="BR277" s="29">
        <v>0</v>
      </c>
      <c r="BS277" s="29">
        <v>7003.56</v>
      </c>
      <c r="BT277" s="29">
        <v>0</v>
      </c>
      <c r="BU277" s="29">
        <v>212.87</v>
      </c>
      <c r="BV277" s="29">
        <v>54.84</v>
      </c>
      <c r="BW277" s="29">
        <v>12</v>
      </c>
      <c r="BX277" s="29">
        <v>295.25</v>
      </c>
      <c r="BY277" s="29">
        <v>2978.7099858528663</v>
      </c>
      <c r="BZ277" s="29">
        <v>2883.3199999999983</v>
      </c>
      <c r="CA277" s="157">
        <v>501.13999999999942</v>
      </c>
      <c r="CB277" s="157">
        <v>5360.8899858528684</v>
      </c>
      <c r="CC277" s="29">
        <v>0</v>
      </c>
      <c r="CD277" s="29">
        <v>5360.8899858528684</v>
      </c>
      <c r="CE277" s="29">
        <v>14271</v>
      </c>
      <c r="CF277" s="29">
        <v>0</v>
      </c>
      <c r="CG277" s="29">
        <v>163285</v>
      </c>
      <c r="CH277" s="29">
        <v>163285</v>
      </c>
      <c r="CI277" s="29">
        <v>793.70999999999947</v>
      </c>
      <c r="CJ277" s="25">
        <v>0</v>
      </c>
      <c r="CK277" s="25">
        <v>0</v>
      </c>
      <c r="CL277" s="29">
        <v>1152.6599858528689</v>
      </c>
      <c r="CM277" s="25">
        <v>0</v>
      </c>
      <c r="CN277" s="29">
        <v>3915.6599999999958</v>
      </c>
      <c r="CO277" s="25">
        <v>0</v>
      </c>
      <c r="CP277" s="25">
        <v>400.27999999999992</v>
      </c>
      <c r="CQ277" s="25">
        <v>0</v>
      </c>
      <c r="CR277" s="25">
        <v>0</v>
      </c>
      <c r="CS277" s="25">
        <v>38468</v>
      </c>
      <c r="CT277" s="25">
        <v>0</v>
      </c>
      <c r="CU277" s="25">
        <v>114495</v>
      </c>
      <c r="CV277" s="25">
        <v>0</v>
      </c>
      <c r="CW277" s="25">
        <v>13470</v>
      </c>
      <c r="CX277" s="33">
        <v>0</v>
      </c>
      <c r="CY277" s="33">
        <v>0</v>
      </c>
      <c r="CZ277" s="33">
        <v>0</v>
      </c>
      <c r="DA277" s="33">
        <v>0</v>
      </c>
      <c r="DB277" s="161">
        <v>38468</v>
      </c>
      <c r="DC277" s="33">
        <v>114495</v>
      </c>
      <c r="DD277" s="33">
        <v>11123</v>
      </c>
      <c r="DE277" s="33">
        <v>13470</v>
      </c>
      <c r="DF277" s="154">
        <v>0</v>
      </c>
      <c r="DG277" s="154">
        <v>0</v>
      </c>
      <c r="DH277" s="154">
        <v>0</v>
      </c>
      <c r="DI277" s="154">
        <v>0</v>
      </c>
      <c r="DJ277" s="154">
        <v>1152.6599858528689</v>
      </c>
      <c r="DK277" s="154">
        <v>3915.6599999999958</v>
      </c>
      <c r="DL277" s="154">
        <v>393.42999999999955</v>
      </c>
      <c r="DM277" s="154">
        <v>400.27999999999992</v>
      </c>
      <c r="DN277" s="25">
        <v>0</v>
      </c>
      <c r="DO277" s="25">
        <v>795518</v>
      </c>
      <c r="DP277" s="25">
        <v>1546.0899858528685</v>
      </c>
      <c r="DQ277" s="25">
        <v>49591</v>
      </c>
      <c r="DR277" s="25">
        <v>127486</v>
      </c>
      <c r="DS277" s="25">
        <v>7003.56</v>
      </c>
      <c r="ED277" s="156">
        <v>44045</v>
      </c>
      <c r="EE277" s="25">
        <v>1152.6599858528689</v>
      </c>
      <c r="EF277" s="25">
        <v>3915.6599999999958</v>
      </c>
      <c r="EG277" s="25">
        <v>393.42999999999955</v>
      </c>
      <c r="EH277" s="25">
        <v>400.27999999999992</v>
      </c>
    </row>
    <row r="278" spans="1:138" x14ac:dyDescent="0.25">
      <c r="A278" s="25" t="s">
        <v>67</v>
      </c>
      <c r="B278" s="25" t="s">
        <v>64</v>
      </c>
      <c r="C278" s="156">
        <v>44046</v>
      </c>
      <c r="D278" s="156">
        <v>44046</v>
      </c>
      <c r="E278" s="25" t="s">
        <v>126</v>
      </c>
      <c r="F278" s="25" t="s">
        <v>127</v>
      </c>
      <c r="G278" s="29">
        <v>22404.760000000031</v>
      </c>
      <c r="H278" s="29">
        <v>1535</v>
      </c>
      <c r="I278" s="29">
        <v>0</v>
      </c>
      <c r="J278" s="29">
        <v>0</v>
      </c>
      <c r="K278" s="29">
        <v>0</v>
      </c>
      <c r="L278" s="29">
        <v>0</v>
      </c>
      <c r="M278" s="29">
        <v>0</v>
      </c>
      <c r="N278" s="29">
        <v>294401</v>
      </c>
      <c r="O278" s="29">
        <v>109287</v>
      </c>
      <c r="P278" s="29">
        <v>0</v>
      </c>
      <c r="Q278" s="29">
        <v>109287</v>
      </c>
      <c r="R278" s="29">
        <v>0</v>
      </c>
      <c r="S278" s="29">
        <v>109287</v>
      </c>
      <c r="T278" s="29">
        <v>0</v>
      </c>
      <c r="U278" s="29">
        <v>1218</v>
      </c>
      <c r="V278" s="29">
        <v>3430</v>
      </c>
      <c r="W278" s="29">
        <v>3673</v>
      </c>
      <c r="X278" s="29">
        <v>107269</v>
      </c>
      <c r="Y278" s="29">
        <v>82920</v>
      </c>
      <c r="Z278" s="29">
        <v>337793</v>
      </c>
      <c r="AA278" s="29">
        <v>266244</v>
      </c>
      <c r="AB278" s="29">
        <v>8187</v>
      </c>
      <c r="AC278" s="29">
        <v>8.5873879110000009E-2</v>
      </c>
      <c r="AD278" s="29">
        <v>1.66E-2</v>
      </c>
      <c r="AE278" s="29">
        <v>95.525419929999998</v>
      </c>
      <c r="AF278" s="29">
        <v>47511</v>
      </c>
      <c r="AG278" s="29">
        <v>48</v>
      </c>
      <c r="AH278" s="29">
        <v>33</v>
      </c>
      <c r="AI278" s="29">
        <v>8.4290000000000003</v>
      </c>
      <c r="AJ278" s="29">
        <v>55.570999999999998</v>
      </c>
      <c r="AK278" s="29">
        <v>0</v>
      </c>
      <c r="AL278" s="29">
        <v>0</v>
      </c>
      <c r="AM278" s="29">
        <v>507</v>
      </c>
      <c r="AN278" s="29">
        <v>104</v>
      </c>
      <c r="AO278" s="29">
        <v>46</v>
      </c>
      <c r="AP278" s="29">
        <v>49</v>
      </c>
      <c r="AQ278" s="29">
        <v>523</v>
      </c>
      <c r="AR278" s="29">
        <v>99</v>
      </c>
      <c r="AS278" s="29">
        <v>241</v>
      </c>
      <c r="AT278" s="29">
        <v>89224</v>
      </c>
      <c r="AU278" s="29">
        <v>87320</v>
      </c>
      <c r="AV278" s="29">
        <v>25965</v>
      </c>
      <c r="AW278" s="29">
        <v>47415</v>
      </c>
      <c r="AX278" s="29">
        <v>103164</v>
      </c>
      <c r="AY278" s="29">
        <v>0</v>
      </c>
      <c r="AZ278" s="29">
        <v>0</v>
      </c>
      <c r="BA278" s="29">
        <v>0</v>
      </c>
      <c r="BB278" s="29">
        <v>0</v>
      </c>
      <c r="BC278" s="29">
        <v>0</v>
      </c>
      <c r="BD278" s="29">
        <v>0</v>
      </c>
      <c r="BE278" s="29">
        <v>0</v>
      </c>
      <c r="BF278" s="29">
        <v>0</v>
      </c>
      <c r="BG278" s="29">
        <v>0</v>
      </c>
      <c r="BH278" s="29">
        <v>0</v>
      </c>
      <c r="BI278" s="29">
        <v>0</v>
      </c>
      <c r="BJ278" s="29">
        <v>0</v>
      </c>
      <c r="BK278" s="29">
        <v>0</v>
      </c>
      <c r="BL278" s="29">
        <v>0</v>
      </c>
      <c r="BM278" s="29">
        <v>0</v>
      </c>
      <c r="BN278" s="29">
        <v>2172.8200000000002</v>
      </c>
      <c r="BO278" s="29">
        <v>5345.94</v>
      </c>
      <c r="BP278" s="29">
        <v>0</v>
      </c>
      <c r="BQ278" s="29">
        <v>5345.94</v>
      </c>
      <c r="BR278" s="29">
        <v>0</v>
      </c>
      <c r="BS278" s="29">
        <v>5345.94</v>
      </c>
      <c r="BT278" s="29">
        <v>0</v>
      </c>
      <c r="BU278" s="29">
        <v>149.28</v>
      </c>
      <c r="BV278" s="29">
        <v>45.11</v>
      </c>
      <c r="BW278" s="29">
        <v>0</v>
      </c>
      <c r="BX278" s="29">
        <v>158.35</v>
      </c>
      <c r="BY278" s="29">
        <v>2883.0564416641191</v>
      </c>
      <c r="BZ278" s="29">
        <v>2835.5299999999984</v>
      </c>
      <c r="CA278" s="157">
        <v>490.24481625276047</v>
      </c>
      <c r="CB278" s="157">
        <v>5228.3416254113563</v>
      </c>
      <c r="CC278" s="29">
        <v>0</v>
      </c>
      <c r="CD278" s="29">
        <v>5228.3416254113563</v>
      </c>
      <c r="CE278" s="29">
        <v>14200</v>
      </c>
      <c r="CF278" s="29">
        <v>0</v>
      </c>
      <c r="CG278" s="29">
        <v>162344</v>
      </c>
      <c r="CH278" s="29">
        <v>162344</v>
      </c>
      <c r="CI278" s="29">
        <v>763.85999999999945</v>
      </c>
      <c r="CJ278" s="25">
        <v>0</v>
      </c>
      <c r="CK278" s="25">
        <v>0</v>
      </c>
      <c r="CL278" s="29">
        <v>1264.2148162527587</v>
      </c>
      <c r="CM278" s="25">
        <v>0</v>
      </c>
      <c r="CN278" s="29">
        <v>3690.5116254113591</v>
      </c>
      <c r="CO278" s="25">
        <v>0</v>
      </c>
      <c r="CP278" s="25">
        <v>364.55999999999977</v>
      </c>
      <c r="CQ278" s="25">
        <v>0</v>
      </c>
      <c r="CR278" s="25">
        <v>0</v>
      </c>
      <c r="CS278" s="25">
        <v>47415</v>
      </c>
      <c r="CT278" s="25">
        <v>0</v>
      </c>
      <c r="CU278" s="25">
        <v>103164</v>
      </c>
      <c r="CV278" s="25">
        <v>0</v>
      </c>
      <c r="CW278" s="25">
        <v>14120</v>
      </c>
      <c r="CX278" s="33">
        <v>0</v>
      </c>
      <c r="CY278" s="33">
        <v>0</v>
      </c>
      <c r="CZ278" s="33">
        <v>0</v>
      </c>
      <c r="DA278" s="33">
        <v>0</v>
      </c>
      <c r="DB278" s="161">
        <v>47415</v>
      </c>
      <c r="DC278" s="33">
        <v>103164</v>
      </c>
      <c r="DD278" s="33">
        <v>11845</v>
      </c>
      <c r="DE278" s="33">
        <v>14120</v>
      </c>
      <c r="DF278" s="154">
        <v>0</v>
      </c>
      <c r="DG278" s="154">
        <v>0</v>
      </c>
      <c r="DH278" s="154">
        <v>0</v>
      </c>
      <c r="DI278" s="154">
        <v>0</v>
      </c>
      <c r="DJ278" s="154">
        <v>1264.2148162527587</v>
      </c>
      <c r="DK278" s="154">
        <v>3690.5116254113591</v>
      </c>
      <c r="DL278" s="154">
        <v>399.29999999999956</v>
      </c>
      <c r="DM278" s="154">
        <v>364.55999999999977</v>
      </c>
      <c r="DN278" s="25">
        <v>0</v>
      </c>
      <c r="DO278" s="25">
        <v>695144</v>
      </c>
      <c r="DP278" s="25">
        <v>1663.5148162527582</v>
      </c>
      <c r="DQ278" s="25">
        <v>59260</v>
      </c>
      <c r="DR278" s="25">
        <v>109287</v>
      </c>
      <c r="DS278" s="25">
        <v>5345.94</v>
      </c>
      <c r="ED278" s="156">
        <v>44046</v>
      </c>
      <c r="EE278" s="25">
        <v>1264.2148162527587</v>
      </c>
      <c r="EF278" s="25">
        <v>3690.5116254113591</v>
      </c>
      <c r="EG278" s="25">
        <v>399.29999999999956</v>
      </c>
      <c r="EH278" s="25">
        <v>364.55999999999977</v>
      </c>
    </row>
    <row r="279" spans="1:138" x14ac:dyDescent="0.25">
      <c r="A279" s="25" t="s">
        <v>67</v>
      </c>
      <c r="B279" s="25" t="s">
        <v>64</v>
      </c>
      <c r="C279" s="156">
        <v>44047</v>
      </c>
      <c r="D279" s="156">
        <v>44047</v>
      </c>
      <c r="E279" s="25" t="s">
        <v>126</v>
      </c>
      <c r="F279" s="25" t="s">
        <v>127</v>
      </c>
      <c r="G279" s="29">
        <v>21278.35000000002</v>
      </c>
      <c r="H279" s="29">
        <v>1583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173758</v>
      </c>
      <c r="O279" s="29">
        <v>82937</v>
      </c>
      <c r="P279" s="29">
        <v>0</v>
      </c>
      <c r="Q279" s="29">
        <v>82937</v>
      </c>
      <c r="R279" s="29">
        <v>0</v>
      </c>
      <c r="S279" s="29">
        <v>82937</v>
      </c>
      <c r="T279" s="29">
        <v>0</v>
      </c>
      <c r="U279" s="29">
        <v>925</v>
      </c>
      <c r="V279" s="29">
        <v>2636</v>
      </c>
      <c r="W279" s="29">
        <v>8351</v>
      </c>
      <c r="X279" s="29">
        <v>104644</v>
      </c>
      <c r="Y279" s="29">
        <v>76207</v>
      </c>
      <c r="Z279" s="29">
        <v>285552</v>
      </c>
      <c r="AA279" s="29">
        <v>228036</v>
      </c>
      <c r="AB279" s="29">
        <v>7295</v>
      </c>
      <c r="AC279" s="29">
        <v>8.5873879110000009E-2</v>
      </c>
      <c r="AD279" s="29">
        <v>1.66E-2</v>
      </c>
      <c r="AE279" s="29">
        <v>95.525419929999998</v>
      </c>
      <c r="AF279" s="29">
        <v>45607</v>
      </c>
      <c r="AG279" s="29">
        <v>48</v>
      </c>
      <c r="AH279" s="29">
        <v>33</v>
      </c>
      <c r="AI279" s="29">
        <v>8.4290000000000003</v>
      </c>
      <c r="AJ279" s="29">
        <v>54.856999999999999</v>
      </c>
      <c r="AK279" s="29">
        <v>0</v>
      </c>
      <c r="AL279" s="29">
        <v>0</v>
      </c>
      <c r="AM279" s="29">
        <v>489</v>
      </c>
      <c r="AN279" s="29">
        <v>104</v>
      </c>
      <c r="AO279" s="29">
        <v>46</v>
      </c>
      <c r="AP279" s="29">
        <v>51</v>
      </c>
      <c r="AQ279" s="29">
        <v>668</v>
      </c>
      <c r="AR279" s="29">
        <v>132</v>
      </c>
      <c r="AS279" s="29">
        <v>244</v>
      </c>
      <c r="AT279" s="29">
        <v>77288</v>
      </c>
      <c r="AU279" s="29">
        <v>67493</v>
      </c>
      <c r="AV279" s="29">
        <v>25782</v>
      </c>
      <c r="AW279" s="29">
        <v>38382</v>
      </c>
      <c r="AX279" s="29">
        <v>80617</v>
      </c>
      <c r="AY279" s="29">
        <v>0</v>
      </c>
      <c r="AZ279" s="29">
        <v>0</v>
      </c>
      <c r="BA279" s="29">
        <v>0</v>
      </c>
      <c r="BB279" s="29">
        <v>0</v>
      </c>
      <c r="BC279" s="29">
        <v>0</v>
      </c>
      <c r="BD279" s="29">
        <v>0</v>
      </c>
      <c r="BE279" s="29">
        <v>0</v>
      </c>
      <c r="BF279" s="29">
        <v>0</v>
      </c>
      <c r="BG279" s="29">
        <v>0</v>
      </c>
      <c r="BH279" s="29">
        <v>0</v>
      </c>
      <c r="BI279" s="29">
        <v>0</v>
      </c>
      <c r="BJ279" s="29">
        <v>0</v>
      </c>
      <c r="BK279" s="29">
        <v>0</v>
      </c>
      <c r="BL279" s="29">
        <v>0</v>
      </c>
      <c r="BM279" s="29">
        <v>0</v>
      </c>
      <c r="BN279" s="29">
        <v>1215.3900000000001</v>
      </c>
      <c r="BO279" s="29">
        <v>4341.59</v>
      </c>
      <c r="BP279" s="29">
        <v>0</v>
      </c>
      <c r="BQ279" s="29">
        <v>4341.59</v>
      </c>
      <c r="BR279" s="29">
        <v>0</v>
      </c>
      <c r="BS279" s="29">
        <v>4341.59</v>
      </c>
      <c r="BT279" s="29">
        <v>0</v>
      </c>
      <c r="BU279" s="29">
        <v>70.680000000000007</v>
      </c>
      <c r="BV279" s="29">
        <v>42.95</v>
      </c>
      <c r="BW279" s="29">
        <v>12</v>
      </c>
      <c r="BX279" s="29">
        <v>215.8</v>
      </c>
      <c r="BY279" s="29">
        <v>2753.5985018123224</v>
      </c>
      <c r="BZ279" s="29">
        <v>2651.0482642276361</v>
      </c>
      <c r="CA279" s="157">
        <v>339.7782642276415</v>
      </c>
      <c r="CB279" s="157">
        <v>5064.8685018123151</v>
      </c>
      <c r="CC279" s="29">
        <v>0</v>
      </c>
      <c r="CD279" s="29">
        <v>5064.8685018123151</v>
      </c>
      <c r="CE279" s="29">
        <v>9450</v>
      </c>
      <c r="CF279" s="29">
        <v>0</v>
      </c>
      <c r="CG279" s="29">
        <v>135331</v>
      </c>
      <c r="CH279" s="29">
        <v>135331</v>
      </c>
      <c r="CI279" s="29">
        <v>668.24999999999818</v>
      </c>
      <c r="CJ279" s="25">
        <v>0</v>
      </c>
      <c r="CK279" s="25">
        <v>0</v>
      </c>
      <c r="CL279" s="29">
        <v>1237.6782642276389</v>
      </c>
      <c r="CM279" s="25">
        <v>0</v>
      </c>
      <c r="CN279" s="29">
        <v>3498.71850181232</v>
      </c>
      <c r="CO279" s="25">
        <v>0</v>
      </c>
      <c r="CP279" s="25">
        <v>408.67999999999864</v>
      </c>
      <c r="CQ279" s="25">
        <v>0</v>
      </c>
      <c r="CR279" s="25">
        <v>0</v>
      </c>
      <c r="CS279" s="25">
        <v>38382</v>
      </c>
      <c r="CT279" s="25">
        <v>0</v>
      </c>
      <c r="CU279" s="25">
        <v>80617</v>
      </c>
      <c r="CV279" s="25">
        <v>0</v>
      </c>
      <c r="CW279" s="25">
        <v>17335</v>
      </c>
      <c r="CX279" s="33">
        <v>0</v>
      </c>
      <c r="CY279" s="33">
        <v>0</v>
      </c>
      <c r="CZ279" s="33">
        <v>0</v>
      </c>
      <c r="DA279" s="33">
        <v>0</v>
      </c>
      <c r="DB279" s="161">
        <v>38382</v>
      </c>
      <c r="DC279" s="33">
        <v>80617</v>
      </c>
      <c r="DD279" s="33">
        <v>8447</v>
      </c>
      <c r="DE279" s="33">
        <v>17335</v>
      </c>
      <c r="DF279" s="154">
        <v>0</v>
      </c>
      <c r="DG279" s="154">
        <v>0</v>
      </c>
      <c r="DH279" s="154">
        <v>0</v>
      </c>
      <c r="DI279" s="154">
        <v>0</v>
      </c>
      <c r="DJ279" s="154">
        <v>1237.6782642276389</v>
      </c>
      <c r="DK279" s="154">
        <v>3498.71850181232</v>
      </c>
      <c r="DL279" s="154">
        <v>259.5699999999996</v>
      </c>
      <c r="DM279" s="154">
        <v>408.67999999999864</v>
      </c>
      <c r="DN279" s="25">
        <v>0</v>
      </c>
      <c r="DO279" s="25">
        <v>597090</v>
      </c>
      <c r="DP279" s="25">
        <v>1497.2482642276386</v>
      </c>
      <c r="DQ279" s="25">
        <v>46829</v>
      </c>
      <c r="DR279" s="25">
        <v>82937</v>
      </c>
      <c r="DS279" s="25">
        <v>4341.59</v>
      </c>
      <c r="ED279" s="156">
        <v>44047</v>
      </c>
      <c r="EE279" s="25">
        <v>1237.6782642276389</v>
      </c>
      <c r="EF279" s="25">
        <v>3498.71850181232</v>
      </c>
      <c r="EG279" s="25">
        <v>259.5699999999996</v>
      </c>
      <c r="EH279" s="25">
        <v>408.67999999999864</v>
      </c>
    </row>
    <row r="280" spans="1:138" x14ac:dyDescent="0.25">
      <c r="A280" s="25" t="s">
        <v>67</v>
      </c>
      <c r="B280" s="25" t="s">
        <v>64</v>
      </c>
      <c r="C280" s="156">
        <v>44048</v>
      </c>
      <c r="D280" s="156">
        <v>44048</v>
      </c>
      <c r="E280" s="25" t="s">
        <v>126</v>
      </c>
      <c r="F280" s="25" t="s">
        <v>127</v>
      </c>
      <c r="G280" s="29">
        <v>23306.640000000021</v>
      </c>
      <c r="H280" s="29">
        <v>1397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134816</v>
      </c>
      <c r="O280" s="29">
        <v>114405</v>
      </c>
      <c r="P280" s="29">
        <v>0</v>
      </c>
      <c r="Q280" s="29">
        <v>114405</v>
      </c>
      <c r="R280" s="29">
        <v>0</v>
      </c>
      <c r="S280" s="29">
        <v>114405</v>
      </c>
      <c r="T280" s="29">
        <v>0</v>
      </c>
      <c r="U280" s="29">
        <v>805</v>
      </c>
      <c r="V280" s="29">
        <v>3051</v>
      </c>
      <c r="W280" s="29">
        <v>3333</v>
      </c>
      <c r="X280" s="29">
        <v>101978</v>
      </c>
      <c r="Y280" s="29">
        <v>83818</v>
      </c>
      <c r="Z280" s="29">
        <v>305272</v>
      </c>
      <c r="AA280" s="29">
        <v>209638</v>
      </c>
      <c r="AB280" s="29">
        <v>7679</v>
      </c>
      <c r="AC280" s="29">
        <v>8.5873879110000009E-2</v>
      </c>
      <c r="AD280" s="29">
        <v>1.66E-2</v>
      </c>
      <c r="AE280" s="29">
        <v>95.525419929999998</v>
      </c>
      <c r="AF280" s="29">
        <v>57525</v>
      </c>
      <c r="AG280" s="29">
        <v>48</v>
      </c>
      <c r="AH280" s="29">
        <v>33</v>
      </c>
      <c r="AI280" s="29">
        <v>8.4290000000000003</v>
      </c>
      <c r="AJ280" s="29">
        <v>55.570999999999998</v>
      </c>
      <c r="AK280" s="29">
        <v>1</v>
      </c>
      <c r="AL280" s="29">
        <v>0</v>
      </c>
      <c r="AM280" s="29">
        <v>426</v>
      </c>
      <c r="AN280" s="29">
        <v>92</v>
      </c>
      <c r="AO280" s="29">
        <v>46</v>
      </c>
      <c r="AP280" s="29">
        <v>48</v>
      </c>
      <c r="AQ280" s="29">
        <v>913</v>
      </c>
      <c r="AR280" s="29">
        <v>171</v>
      </c>
      <c r="AS280" s="29">
        <v>228</v>
      </c>
      <c r="AT280" s="29">
        <v>70588</v>
      </c>
      <c r="AU280" s="29">
        <v>59887</v>
      </c>
      <c r="AV280" s="29">
        <v>22612</v>
      </c>
      <c r="AW280" s="29">
        <v>33718</v>
      </c>
      <c r="AX280" s="29">
        <v>74145</v>
      </c>
      <c r="AY280" s="29">
        <v>0</v>
      </c>
      <c r="AZ280" s="29">
        <v>0</v>
      </c>
      <c r="BA280" s="29">
        <v>0</v>
      </c>
      <c r="BB280" s="29">
        <v>0</v>
      </c>
      <c r="BC280" s="29">
        <v>0</v>
      </c>
      <c r="BD280" s="29">
        <v>0</v>
      </c>
      <c r="BE280" s="29">
        <v>0</v>
      </c>
      <c r="BF280" s="29">
        <v>0</v>
      </c>
      <c r="BG280" s="29">
        <v>0</v>
      </c>
      <c r="BH280" s="29">
        <v>0</v>
      </c>
      <c r="BI280" s="29">
        <v>0</v>
      </c>
      <c r="BJ280" s="29">
        <v>0</v>
      </c>
      <c r="BK280" s="29">
        <v>0</v>
      </c>
      <c r="BL280" s="29">
        <v>0</v>
      </c>
      <c r="BM280" s="29">
        <v>0</v>
      </c>
      <c r="BN280" s="29">
        <v>964.67</v>
      </c>
      <c r="BO280" s="29">
        <v>5836.31</v>
      </c>
      <c r="BP280" s="29">
        <v>0</v>
      </c>
      <c r="BQ280" s="29">
        <v>5836.31</v>
      </c>
      <c r="BR280" s="29">
        <v>0</v>
      </c>
      <c r="BS280" s="29">
        <v>5836.31</v>
      </c>
      <c r="BT280" s="29">
        <v>0</v>
      </c>
      <c r="BU280" s="29">
        <v>79.16</v>
      </c>
      <c r="BV280" s="29">
        <v>45.24</v>
      </c>
      <c r="BW280" s="29">
        <v>3</v>
      </c>
      <c r="BX280" s="29">
        <v>249.04000000000002</v>
      </c>
      <c r="BY280" s="29">
        <v>2551.7798695474917</v>
      </c>
      <c r="BZ280" s="29">
        <v>2357.6066108149239</v>
      </c>
      <c r="CA280" s="157">
        <v>270.52999999999912</v>
      </c>
      <c r="CB280" s="157">
        <v>4638.856480362414</v>
      </c>
      <c r="CC280" s="29">
        <v>0</v>
      </c>
      <c r="CD280" s="29">
        <v>4638.856480362414</v>
      </c>
      <c r="CE280" s="29">
        <v>7930</v>
      </c>
      <c r="CF280" s="29">
        <v>0</v>
      </c>
      <c r="CG280" s="29">
        <v>122545</v>
      </c>
      <c r="CH280" s="29">
        <v>122545</v>
      </c>
      <c r="CI280" s="29">
        <v>597.219999999999</v>
      </c>
      <c r="CJ280" s="25">
        <v>0</v>
      </c>
      <c r="CK280" s="25">
        <v>0</v>
      </c>
      <c r="CL280" s="29">
        <v>1055.7098695474904</v>
      </c>
      <c r="CM280" s="25">
        <v>0</v>
      </c>
      <c r="CN280" s="29">
        <v>3256.4566108149234</v>
      </c>
      <c r="CO280" s="25">
        <v>0</v>
      </c>
      <c r="CP280" s="25">
        <v>385.23999999999967</v>
      </c>
      <c r="CQ280" s="25">
        <v>0</v>
      </c>
      <c r="CR280" s="25">
        <v>0</v>
      </c>
      <c r="CS280" s="25">
        <v>33718</v>
      </c>
      <c r="CT280" s="25">
        <v>0</v>
      </c>
      <c r="CU280" s="25">
        <v>74145</v>
      </c>
      <c r="CV280" s="25">
        <v>0</v>
      </c>
      <c r="CW280" s="25">
        <v>15487</v>
      </c>
      <c r="CX280" s="33">
        <v>0</v>
      </c>
      <c r="CY280" s="33">
        <v>0</v>
      </c>
      <c r="CZ280" s="33">
        <v>0</v>
      </c>
      <c r="DA280" s="33">
        <v>0</v>
      </c>
      <c r="DB280" s="161">
        <v>33718</v>
      </c>
      <c r="DC280" s="33">
        <v>74145</v>
      </c>
      <c r="DD280" s="33">
        <v>7125</v>
      </c>
      <c r="DE280" s="33">
        <v>15487</v>
      </c>
      <c r="DF280" s="154">
        <v>0</v>
      </c>
      <c r="DG280" s="154">
        <v>0</v>
      </c>
      <c r="DH280" s="154">
        <v>0</v>
      </c>
      <c r="DI280" s="154">
        <v>0</v>
      </c>
      <c r="DJ280" s="154">
        <v>1055.7098695474904</v>
      </c>
      <c r="DK280" s="154">
        <v>3256.4566108149234</v>
      </c>
      <c r="DL280" s="154">
        <v>211.97999999999936</v>
      </c>
      <c r="DM280" s="154">
        <v>385.23999999999967</v>
      </c>
      <c r="DN280" s="25">
        <v>0</v>
      </c>
      <c r="DO280" s="25">
        <v>606407</v>
      </c>
      <c r="DP280" s="25">
        <v>1267.6898695474897</v>
      </c>
      <c r="DQ280" s="25">
        <v>40843</v>
      </c>
      <c r="DR280" s="25">
        <v>114405</v>
      </c>
      <c r="DS280" s="25">
        <v>5836.31</v>
      </c>
      <c r="ED280" s="156">
        <v>44048</v>
      </c>
      <c r="EE280" s="25">
        <v>1055.7098695474904</v>
      </c>
      <c r="EF280" s="25">
        <v>3256.4566108149234</v>
      </c>
      <c r="EG280" s="25">
        <v>211.97999999999936</v>
      </c>
      <c r="EH280" s="25">
        <v>385.23999999999967</v>
      </c>
    </row>
    <row r="281" spans="1:138" x14ac:dyDescent="0.25">
      <c r="A281" s="25" t="s">
        <v>67</v>
      </c>
      <c r="B281" s="25" t="s">
        <v>64</v>
      </c>
      <c r="C281" s="156">
        <v>44049</v>
      </c>
      <c r="D281" s="156">
        <v>44049</v>
      </c>
      <c r="E281" s="25" t="s">
        <v>126</v>
      </c>
      <c r="F281" s="25" t="s">
        <v>127</v>
      </c>
      <c r="G281" s="29">
        <v>24681.40000000002</v>
      </c>
      <c r="H281" s="29">
        <v>1434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73684</v>
      </c>
      <c r="O281" s="29">
        <v>107670</v>
      </c>
      <c r="P281" s="29">
        <v>0</v>
      </c>
      <c r="Q281" s="29">
        <v>107670</v>
      </c>
      <c r="R281" s="29">
        <v>0</v>
      </c>
      <c r="S281" s="29">
        <v>107670</v>
      </c>
      <c r="T281" s="29">
        <v>0</v>
      </c>
      <c r="U281" s="29">
        <v>772</v>
      </c>
      <c r="V281" s="29">
        <v>2870</v>
      </c>
      <c r="W281" s="29">
        <v>5102</v>
      </c>
      <c r="X281" s="29">
        <v>122803</v>
      </c>
      <c r="Y281" s="29">
        <v>107653</v>
      </c>
      <c r="Z281" s="29">
        <v>326943</v>
      </c>
      <c r="AA281" s="29">
        <v>166077</v>
      </c>
      <c r="AB281" s="29">
        <v>7742</v>
      </c>
      <c r="AC281" s="29">
        <v>8.5873879110000009E-2</v>
      </c>
      <c r="AD281" s="29">
        <v>1.66E-2</v>
      </c>
      <c r="AE281" s="29">
        <v>95.525419929999998</v>
      </c>
      <c r="AF281" s="29">
        <v>52804</v>
      </c>
      <c r="AG281" s="29">
        <v>48</v>
      </c>
      <c r="AH281" s="29">
        <v>33</v>
      </c>
      <c r="AI281" s="29">
        <v>8.2859999999999996</v>
      </c>
      <c r="AJ281" s="29">
        <v>56.429000000000002</v>
      </c>
      <c r="AK281" s="29">
        <v>1</v>
      </c>
      <c r="AL281" s="29">
        <v>0</v>
      </c>
      <c r="AM281" s="29">
        <v>398</v>
      </c>
      <c r="AN281" s="29">
        <v>87</v>
      </c>
      <c r="AO281" s="29">
        <v>46</v>
      </c>
      <c r="AP281" s="29">
        <v>46</v>
      </c>
      <c r="AQ281" s="29">
        <v>513</v>
      </c>
      <c r="AR281" s="29">
        <v>100</v>
      </c>
      <c r="AS281" s="29">
        <v>244</v>
      </c>
      <c r="AT281" s="29">
        <v>62957</v>
      </c>
      <c r="AU281" s="29">
        <v>53799</v>
      </c>
      <c r="AV281" s="29">
        <v>19934</v>
      </c>
      <c r="AW281" s="29">
        <v>31523</v>
      </c>
      <c r="AX281" s="29">
        <v>65299</v>
      </c>
      <c r="AY281" s="29">
        <v>0</v>
      </c>
      <c r="AZ281" s="29">
        <v>0</v>
      </c>
      <c r="BA281" s="29">
        <v>0</v>
      </c>
      <c r="BB281" s="29">
        <v>0</v>
      </c>
      <c r="BC281" s="29">
        <v>0</v>
      </c>
      <c r="BD281" s="29">
        <v>0</v>
      </c>
      <c r="BE281" s="29">
        <v>0</v>
      </c>
      <c r="BF281" s="29">
        <v>0</v>
      </c>
      <c r="BG281" s="29">
        <v>0</v>
      </c>
      <c r="BH281" s="29">
        <v>0</v>
      </c>
      <c r="BI281" s="29">
        <v>0</v>
      </c>
      <c r="BJ281" s="29">
        <v>0</v>
      </c>
      <c r="BK281" s="29">
        <v>0</v>
      </c>
      <c r="BL281" s="29">
        <v>0</v>
      </c>
      <c r="BM281" s="29">
        <v>0</v>
      </c>
      <c r="BN281" s="29">
        <v>265.64999999999998</v>
      </c>
      <c r="BO281" s="29">
        <v>5846.48</v>
      </c>
      <c r="BP281" s="29">
        <v>0</v>
      </c>
      <c r="BQ281" s="29">
        <v>5846.48</v>
      </c>
      <c r="BR281" s="29">
        <v>0</v>
      </c>
      <c r="BS281" s="29">
        <v>5846.48</v>
      </c>
      <c r="BT281" s="29">
        <v>0</v>
      </c>
      <c r="BU281" s="29">
        <v>44.6</v>
      </c>
      <c r="BV281" s="29">
        <v>46.14</v>
      </c>
      <c r="BW281" s="29">
        <v>3</v>
      </c>
      <c r="BX281" s="29">
        <v>341.71</v>
      </c>
      <c r="BY281" s="29">
        <v>2413.9199999999973</v>
      </c>
      <c r="BZ281" s="29">
        <v>2189.6699999999964</v>
      </c>
      <c r="CA281" s="157">
        <v>254.82999999999925</v>
      </c>
      <c r="CB281" s="157">
        <v>4348.7599999999975</v>
      </c>
      <c r="CC281" s="29">
        <v>0</v>
      </c>
      <c r="CD281" s="29">
        <v>4348.7599999999975</v>
      </c>
      <c r="CE281" s="29">
        <v>8165</v>
      </c>
      <c r="CF281" s="29">
        <v>0</v>
      </c>
      <c r="CG281" s="29">
        <v>108591</v>
      </c>
      <c r="CH281" s="29">
        <v>108591</v>
      </c>
      <c r="CI281" s="29">
        <v>570.03999999999917</v>
      </c>
      <c r="CJ281" s="25">
        <v>0</v>
      </c>
      <c r="CK281" s="25">
        <v>0</v>
      </c>
      <c r="CL281" s="29">
        <v>982.01999999999873</v>
      </c>
      <c r="CM281" s="25">
        <v>0</v>
      </c>
      <c r="CN281" s="29">
        <v>3051.5299999999984</v>
      </c>
      <c r="CO281" s="25">
        <v>0</v>
      </c>
      <c r="CP281" s="25">
        <v>369.9099999999998</v>
      </c>
      <c r="CQ281" s="25">
        <v>0</v>
      </c>
      <c r="CR281" s="25">
        <v>0</v>
      </c>
      <c r="CS281" s="25">
        <v>31523</v>
      </c>
      <c r="CT281" s="25">
        <v>0</v>
      </c>
      <c r="CU281" s="25">
        <v>65299</v>
      </c>
      <c r="CV281" s="25">
        <v>0</v>
      </c>
      <c r="CW281" s="25">
        <v>13264</v>
      </c>
      <c r="CX281" s="33">
        <v>0</v>
      </c>
      <c r="CY281" s="33">
        <v>0</v>
      </c>
      <c r="CZ281" s="33">
        <v>0</v>
      </c>
      <c r="DA281" s="33">
        <v>0</v>
      </c>
      <c r="DB281" s="161">
        <v>31523</v>
      </c>
      <c r="DC281" s="33">
        <v>65299</v>
      </c>
      <c r="DD281" s="33">
        <v>6670</v>
      </c>
      <c r="DE281" s="33">
        <v>13264</v>
      </c>
      <c r="DF281" s="154">
        <v>0</v>
      </c>
      <c r="DG281" s="154">
        <v>0</v>
      </c>
      <c r="DH281" s="154">
        <v>0</v>
      </c>
      <c r="DI281" s="154">
        <v>0</v>
      </c>
      <c r="DJ281" s="154">
        <v>982.01999999999873</v>
      </c>
      <c r="DK281" s="154">
        <v>3051.5299999999984</v>
      </c>
      <c r="DL281" s="154">
        <v>200.12999999999934</v>
      </c>
      <c r="DM281" s="154">
        <v>369.9099999999998</v>
      </c>
      <c r="DN281" s="25">
        <v>0</v>
      </c>
      <c r="DO281" s="25">
        <v>608415</v>
      </c>
      <c r="DP281" s="25">
        <v>1182.149999999998</v>
      </c>
      <c r="DQ281" s="25">
        <v>38193</v>
      </c>
      <c r="DR281" s="25">
        <v>107670</v>
      </c>
      <c r="DS281" s="25">
        <v>5846.48</v>
      </c>
      <c r="ED281" s="156">
        <v>44049</v>
      </c>
      <c r="EE281" s="25">
        <v>982.01999999999873</v>
      </c>
      <c r="EF281" s="25">
        <v>3051.5299999999984</v>
      </c>
      <c r="EG281" s="25">
        <v>200.12999999999934</v>
      </c>
      <c r="EH281" s="25">
        <v>369.9099999999998</v>
      </c>
    </row>
    <row r="282" spans="1:138" x14ac:dyDescent="0.25">
      <c r="A282" s="25" t="s">
        <v>67</v>
      </c>
      <c r="B282" s="25" t="s">
        <v>64</v>
      </c>
      <c r="C282" s="156">
        <v>44050</v>
      </c>
      <c r="D282" s="156">
        <v>44050</v>
      </c>
      <c r="E282" s="25" t="s">
        <v>126</v>
      </c>
      <c r="F282" s="25" t="s">
        <v>127</v>
      </c>
      <c r="G282" s="29">
        <v>24393.450000000033</v>
      </c>
      <c r="H282" s="29">
        <v>1472</v>
      </c>
      <c r="I282" s="29">
        <v>0</v>
      </c>
      <c r="J282" s="29">
        <v>0</v>
      </c>
      <c r="K282" s="29">
        <v>0</v>
      </c>
      <c r="L282" s="29">
        <v>0</v>
      </c>
      <c r="M282" s="29">
        <v>0</v>
      </c>
      <c r="N282" s="29">
        <v>223516</v>
      </c>
      <c r="O282" s="29">
        <v>117347</v>
      </c>
      <c r="P282" s="29">
        <v>0</v>
      </c>
      <c r="Q282" s="29">
        <v>117347</v>
      </c>
      <c r="R282" s="29">
        <v>0</v>
      </c>
      <c r="S282" s="29">
        <v>117347</v>
      </c>
      <c r="T282" s="29">
        <v>0</v>
      </c>
      <c r="U282" s="29">
        <v>804</v>
      </c>
      <c r="V282" s="29">
        <v>2313</v>
      </c>
      <c r="W282" s="29">
        <v>3560</v>
      </c>
      <c r="X282" s="29">
        <v>124801</v>
      </c>
      <c r="Y282" s="29">
        <v>112205</v>
      </c>
      <c r="Z282" s="29">
        <v>352033</v>
      </c>
      <c r="AA282" s="29">
        <v>123862</v>
      </c>
      <c r="AB282" s="29">
        <v>84307</v>
      </c>
      <c r="AC282" s="29">
        <v>8.5873879110000009E-2</v>
      </c>
      <c r="AD282" s="29">
        <v>1.66E-2</v>
      </c>
      <c r="AE282" s="29">
        <v>95.525419929999998</v>
      </c>
      <c r="AF282" s="29">
        <v>59755</v>
      </c>
      <c r="AG282" s="29">
        <v>48</v>
      </c>
      <c r="AH282" s="29">
        <v>33</v>
      </c>
      <c r="AI282" s="29">
        <v>8.2859999999999996</v>
      </c>
      <c r="AJ282" s="29">
        <v>56.570999999999998</v>
      </c>
      <c r="AK282" s="29">
        <v>2</v>
      </c>
      <c r="AL282" s="29">
        <v>0</v>
      </c>
      <c r="AM282" s="29">
        <v>430</v>
      </c>
      <c r="AN282" s="29">
        <v>91</v>
      </c>
      <c r="AO282" s="29">
        <v>49</v>
      </c>
      <c r="AP282" s="29">
        <v>46</v>
      </c>
      <c r="AQ282" s="29">
        <v>456</v>
      </c>
      <c r="AR282" s="29">
        <v>85</v>
      </c>
      <c r="AS282" s="29">
        <v>232</v>
      </c>
      <c r="AT282" s="29">
        <v>78220</v>
      </c>
      <c r="AU282" s="29">
        <v>61541</v>
      </c>
      <c r="AV282" s="29">
        <v>20249</v>
      </c>
      <c r="AW282" s="29">
        <v>32003</v>
      </c>
      <c r="AX282" s="29">
        <v>87509</v>
      </c>
      <c r="AY282" s="29">
        <v>0</v>
      </c>
      <c r="AZ282" s="29">
        <v>1</v>
      </c>
      <c r="BA282" s="29">
        <v>0</v>
      </c>
      <c r="BB282" s="29">
        <v>0</v>
      </c>
      <c r="BC282" s="29">
        <v>0</v>
      </c>
      <c r="BD282" s="29">
        <v>0</v>
      </c>
      <c r="BE282" s="29">
        <v>0</v>
      </c>
      <c r="BF282" s="29">
        <v>0</v>
      </c>
      <c r="BG282" s="29">
        <v>0</v>
      </c>
      <c r="BH282" s="29">
        <v>0</v>
      </c>
      <c r="BI282" s="29">
        <v>0</v>
      </c>
      <c r="BJ282" s="29">
        <v>0</v>
      </c>
      <c r="BK282" s="29">
        <v>0</v>
      </c>
      <c r="BL282" s="29">
        <v>0</v>
      </c>
      <c r="BM282" s="29">
        <v>0</v>
      </c>
      <c r="BN282" s="29">
        <v>306.56</v>
      </c>
      <c r="BO282" s="29">
        <v>5064.8</v>
      </c>
      <c r="BP282" s="29">
        <v>0</v>
      </c>
      <c r="BQ282" s="29">
        <v>5064.8</v>
      </c>
      <c r="BR282" s="29">
        <v>0</v>
      </c>
      <c r="BS282" s="29">
        <v>5064.8</v>
      </c>
      <c r="BT282" s="29">
        <v>0</v>
      </c>
      <c r="BU282" s="29">
        <v>73.400000000000006</v>
      </c>
      <c r="BV282" s="29">
        <v>46.1</v>
      </c>
      <c r="BW282" s="29">
        <v>3</v>
      </c>
      <c r="BX282" s="29">
        <v>386.77000000000004</v>
      </c>
      <c r="BY282" s="29">
        <v>2824.3889667255789</v>
      </c>
      <c r="BZ282" s="29">
        <v>2536.3961804419368</v>
      </c>
      <c r="CA282" s="157">
        <v>255.62999999999928</v>
      </c>
      <c r="CB282" s="157">
        <v>5105.1551471675202</v>
      </c>
      <c r="CC282" s="29">
        <v>0</v>
      </c>
      <c r="CD282" s="29">
        <v>5105.1551471675202</v>
      </c>
      <c r="CE282" s="29">
        <v>8385</v>
      </c>
      <c r="CF282" s="29">
        <v>0</v>
      </c>
      <c r="CG282" s="29">
        <v>131376</v>
      </c>
      <c r="CH282" s="29">
        <v>131376</v>
      </c>
      <c r="CI282" s="29">
        <v>557.30999999999824</v>
      </c>
      <c r="CJ282" s="25">
        <v>0</v>
      </c>
      <c r="CK282" s="25">
        <v>0</v>
      </c>
      <c r="CL282" s="29">
        <v>1044.3012204546305</v>
      </c>
      <c r="CM282" s="25">
        <v>0</v>
      </c>
      <c r="CN282" s="29">
        <v>3759.1739267128878</v>
      </c>
      <c r="CO282" s="25">
        <v>0</v>
      </c>
      <c r="CP282" s="25">
        <v>365.14999999999873</v>
      </c>
      <c r="CQ282" s="25">
        <v>0</v>
      </c>
      <c r="CR282" s="25">
        <v>0</v>
      </c>
      <c r="CS282" s="25">
        <v>32003</v>
      </c>
      <c r="CT282" s="25">
        <v>0</v>
      </c>
      <c r="CU282" s="25">
        <v>87509</v>
      </c>
      <c r="CV282" s="25">
        <v>0</v>
      </c>
      <c r="CW282" s="25">
        <v>13559</v>
      </c>
      <c r="CX282" s="33">
        <v>0</v>
      </c>
      <c r="CY282" s="33">
        <v>0</v>
      </c>
      <c r="CZ282" s="33">
        <v>0</v>
      </c>
      <c r="DA282" s="33">
        <v>0</v>
      </c>
      <c r="DB282" s="161">
        <v>32003</v>
      </c>
      <c r="DC282" s="33">
        <v>87509</v>
      </c>
      <c r="DD282" s="33">
        <v>6690</v>
      </c>
      <c r="DE282" s="33">
        <v>13559</v>
      </c>
      <c r="DF282" s="154">
        <v>0</v>
      </c>
      <c r="DG282" s="154">
        <v>0</v>
      </c>
      <c r="DH282" s="154">
        <v>0</v>
      </c>
      <c r="DI282" s="154">
        <v>0</v>
      </c>
      <c r="DJ282" s="154">
        <v>1044.3012204546305</v>
      </c>
      <c r="DK282" s="154">
        <v>3759.1739267128878</v>
      </c>
      <c r="DL282" s="154">
        <v>192.1599999999994</v>
      </c>
      <c r="DM282" s="154">
        <v>365.14999999999873</v>
      </c>
      <c r="DN282" s="25">
        <v>0</v>
      </c>
      <c r="DO282" s="25">
        <v>672407</v>
      </c>
      <c r="DP282" s="25">
        <v>1236.4612204546299</v>
      </c>
      <c r="DQ282" s="25">
        <v>38693</v>
      </c>
      <c r="DR282" s="25">
        <v>117347</v>
      </c>
      <c r="DS282" s="25">
        <v>5064.8</v>
      </c>
      <c r="ED282" s="156">
        <v>44050</v>
      </c>
      <c r="EE282" s="25">
        <v>1044.3012204546305</v>
      </c>
      <c r="EF282" s="25">
        <v>3759.1739267128878</v>
      </c>
      <c r="EG282" s="25">
        <v>192.1599999999994</v>
      </c>
      <c r="EH282" s="25">
        <v>365.14999999999873</v>
      </c>
    </row>
    <row r="283" spans="1:138" x14ac:dyDescent="0.25">
      <c r="A283" s="25" t="s">
        <v>67</v>
      </c>
      <c r="B283" s="25" t="s">
        <v>64</v>
      </c>
      <c r="C283" s="156">
        <v>44051</v>
      </c>
      <c r="D283" s="156">
        <v>44051</v>
      </c>
      <c r="E283" s="25" t="s">
        <v>126</v>
      </c>
      <c r="F283" s="25" t="s">
        <v>127</v>
      </c>
      <c r="G283" s="29">
        <v>20234.260000000009</v>
      </c>
      <c r="H283" s="29">
        <v>1500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29">
        <v>352676</v>
      </c>
      <c r="O283" s="29">
        <v>136913</v>
      </c>
      <c r="P283" s="29">
        <v>0</v>
      </c>
      <c r="Q283" s="29">
        <v>136913</v>
      </c>
      <c r="R283" s="29">
        <v>0</v>
      </c>
      <c r="S283" s="29">
        <v>136913</v>
      </c>
      <c r="T283" s="29">
        <v>0</v>
      </c>
      <c r="U283" s="29">
        <v>977</v>
      </c>
      <c r="V283" s="29">
        <v>4042</v>
      </c>
      <c r="W283" s="29">
        <v>4212</v>
      </c>
      <c r="X283" s="29">
        <v>315750</v>
      </c>
      <c r="Y283" s="29">
        <v>110545</v>
      </c>
      <c r="Z283" s="29">
        <v>338903</v>
      </c>
      <c r="AA283" s="29">
        <v>124408</v>
      </c>
      <c r="AB283" s="29">
        <v>83892</v>
      </c>
      <c r="AC283" s="29">
        <v>8.5873879110000009E-2</v>
      </c>
      <c r="AD283" s="29">
        <v>1.66E-2</v>
      </c>
      <c r="AE283" s="29">
        <v>95.525419929999998</v>
      </c>
      <c r="AF283" s="29">
        <v>58150</v>
      </c>
      <c r="AG283" s="29">
        <v>48</v>
      </c>
      <c r="AH283" s="29">
        <v>33</v>
      </c>
      <c r="AI283" s="29">
        <v>8.1430000000000007</v>
      </c>
      <c r="AJ283" s="29">
        <v>58</v>
      </c>
      <c r="AK283" s="29">
        <v>1</v>
      </c>
      <c r="AL283" s="29">
        <v>0</v>
      </c>
      <c r="AM283" s="29">
        <v>462</v>
      </c>
      <c r="AN283" s="29">
        <v>93</v>
      </c>
      <c r="AO283" s="29">
        <v>49</v>
      </c>
      <c r="AP283" s="29">
        <v>43</v>
      </c>
      <c r="AQ283" s="29">
        <v>530</v>
      </c>
      <c r="AR283" s="29">
        <v>105</v>
      </c>
      <c r="AS283" s="29">
        <v>185</v>
      </c>
      <c r="AT283" s="29">
        <v>84373</v>
      </c>
      <c r="AU283" s="29">
        <v>69008</v>
      </c>
      <c r="AV283" s="29">
        <v>21185</v>
      </c>
      <c r="AW283" s="29">
        <v>36157</v>
      </c>
      <c r="AX283" s="29">
        <v>96039</v>
      </c>
      <c r="AY283" s="29">
        <v>0</v>
      </c>
      <c r="AZ283" s="29">
        <v>0</v>
      </c>
      <c r="BA283" s="29">
        <v>0</v>
      </c>
      <c r="BB283" s="29">
        <v>0</v>
      </c>
      <c r="BC283" s="29">
        <v>0</v>
      </c>
      <c r="BD283" s="29">
        <v>0</v>
      </c>
      <c r="BE283" s="29">
        <v>0</v>
      </c>
      <c r="BF283" s="29">
        <v>0</v>
      </c>
      <c r="BG283" s="29">
        <v>0</v>
      </c>
      <c r="BH283" s="29">
        <v>0</v>
      </c>
      <c r="BI283" s="29">
        <v>0</v>
      </c>
      <c r="BJ283" s="29">
        <v>0</v>
      </c>
      <c r="BK283" s="29">
        <v>0</v>
      </c>
      <c r="BL283" s="29">
        <v>0</v>
      </c>
      <c r="BM283" s="29">
        <v>0</v>
      </c>
      <c r="BN283" s="29">
        <v>368.5</v>
      </c>
      <c r="BO283" s="29">
        <v>5045.16</v>
      </c>
      <c r="BP283" s="29">
        <v>0</v>
      </c>
      <c r="BQ283" s="29">
        <v>5045.16</v>
      </c>
      <c r="BR283" s="29">
        <v>0</v>
      </c>
      <c r="BS283" s="29">
        <v>5045.16</v>
      </c>
      <c r="BT283" s="29">
        <v>0</v>
      </c>
      <c r="BU283" s="29">
        <v>58.88</v>
      </c>
      <c r="BV283" s="29">
        <v>46.09</v>
      </c>
      <c r="BW283" s="29">
        <v>3</v>
      </c>
      <c r="BX283" s="29">
        <v>309.64</v>
      </c>
      <c r="BY283" s="29">
        <v>3092.8699999999972</v>
      </c>
      <c r="BZ283" s="29">
        <v>2652.3831968810864</v>
      </c>
      <c r="CA283" s="157">
        <v>271.72999999999917</v>
      </c>
      <c r="CB283" s="157">
        <v>5473.5231968810858</v>
      </c>
      <c r="CC283" s="29">
        <v>0</v>
      </c>
      <c r="CD283" s="29">
        <v>5473.5231968810858</v>
      </c>
      <c r="CE283" s="29">
        <v>8008</v>
      </c>
      <c r="CF283" s="29">
        <v>0</v>
      </c>
      <c r="CG283" s="29">
        <v>145373</v>
      </c>
      <c r="CH283" s="29">
        <v>145373</v>
      </c>
      <c r="CI283" s="29">
        <v>596.88999999999896</v>
      </c>
      <c r="CJ283" s="25">
        <v>0</v>
      </c>
      <c r="CK283" s="25">
        <v>0</v>
      </c>
      <c r="CL283" s="29">
        <v>1152.3099999999986</v>
      </c>
      <c r="CM283" s="25">
        <v>0</v>
      </c>
      <c r="CN283" s="29">
        <v>3996.0531968810851</v>
      </c>
      <c r="CO283" s="25">
        <v>0</v>
      </c>
      <c r="CP283" s="25">
        <v>386.11999999999966</v>
      </c>
      <c r="CQ283" s="25">
        <v>0</v>
      </c>
      <c r="CR283" s="25">
        <v>0</v>
      </c>
      <c r="CS283" s="25">
        <v>36157</v>
      </c>
      <c r="CT283" s="25">
        <v>0</v>
      </c>
      <c r="CU283" s="25">
        <v>96039</v>
      </c>
      <c r="CV283" s="25">
        <v>0</v>
      </c>
      <c r="CW283" s="25">
        <v>14711</v>
      </c>
      <c r="CX283" s="33">
        <v>0</v>
      </c>
      <c r="CY283" s="33">
        <v>0</v>
      </c>
      <c r="CZ283" s="33">
        <v>0</v>
      </c>
      <c r="DA283" s="33">
        <v>0</v>
      </c>
      <c r="DB283" s="161">
        <v>36157</v>
      </c>
      <c r="DC283" s="33">
        <v>96039</v>
      </c>
      <c r="DD283" s="33">
        <v>6474</v>
      </c>
      <c r="DE283" s="33">
        <v>14711</v>
      </c>
      <c r="DF283" s="154">
        <v>0</v>
      </c>
      <c r="DG283" s="154">
        <v>0</v>
      </c>
      <c r="DH283" s="154">
        <v>0</v>
      </c>
      <c r="DI283" s="154">
        <v>0</v>
      </c>
      <c r="DJ283" s="154">
        <v>1152.3099999999986</v>
      </c>
      <c r="DK283" s="154">
        <v>3996.0531968810851</v>
      </c>
      <c r="DL283" s="154">
        <v>210.76999999999919</v>
      </c>
      <c r="DM283" s="154">
        <v>386.11999999999966</v>
      </c>
      <c r="DN283" s="25">
        <v>0</v>
      </c>
      <c r="DO283" s="25">
        <v>657748</v>
      </c>
      <c r="DP283" s="25">
        <v>1363.0799999999977</v>
      </c>
      <c r="DQ283" s="25">
        <v>42631</v>
      </c>
      <c r="DR283" s="25">
        <v>136913</v>
      </c>
      <c r="DS283" s="25">
        <v>5045.16</v>
      </c>
      <c r="ED283" s="156">
        <v>44051</v>
      </c>
      <c r="EE283" s="25">
        <v>1152.3099999999986</v>
      </c>
      <c r="EF283" s="25">
        <v>3996.0531968810851</v>
      </c>
      <c r="EG283" s="25">
        <v>210.76999999999919</v>
      </c>
      <c r="EH283" s="25">
        <v>386.11999999999966</v>
      </c>
    </row>
    <row r="284" spans="1:138" x14ac:dyDescent="0.25">
      <c r="A284" s="25" t="s">
        <v>67</v>
      </c>
      <c r="B284" s="25" t="s">
        <v>64</v>
      </c>
      <c r="C284" s="156">
        <v>44052</v>
      </c>
      <c r="D284" s="156">
        <v>44052</v>
      </c>
      <c r="E284" s="25" t="s">
        <v>126</v>
      </c>
      <c r="F284" s="25" t="s">
        <v>127</v>
      </c>
      <c r="G284" s="29">
        <v>20213.310000000023</v>
      </c>
      <c r="H284" s="29">
        <v>1524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164450</v>
      </c>
      <c r="O284" s="29">
        <v>105864</v>
      </c>
      <c r="P284" s="29">
        <v>0</v>
      </c>
      <c r="Q284" s="29">
        <v>105864</v>
      </c>
      <c r="R284" s="29">
        <v>0</v>
      </c>
      <c r="S284" s="29">
        <v>105864</v>
      </c>
      <c r="T284" s="29">
        <v>0</v>
      </c>
      <c r="U284" s="29">
        <v>854</v>
      </c>
      <c r="V284" s="29">
        <v>3033</v>
      </c>
      <c r="W284" s="29">
        <v>3255</v>
      </c>
      <c r="X284" s="29">
        <v>188056</v>
      </c>
      <c r="Y284" s="29">
        <v>103955</v>
      </c>
      <c r="Z284" s="29">
        <v>319365</v>
      </c>
      <c r="AA284" s="29">
        <v>158152</v>
      </c>
      <c r="AB284" s="29">
        <v>62887</v>
      </c>
      <c r="AC284" s="29">
        <v>8.5873879110000009E-2</v>
      </c>
      <c r="AD284" s="29">
        <v>1.66E-2</v>
      </c>
      <c r="AE284" s="29">
        <v>95.525419929999998</v>
      </c>
      <c r="AF284" s="29">
        <v>56221</v>
      </c>
      <c r="AG284" s="29">
        <v>42</v>
      </c>
      <c r="AH284" s="29">
        <v>33</v>
      </c>
      <c r="AI284" s="29">
        <v>8</v>
      </c>
      <c r="AJ284" s="29">
        <v>60</v>
      </c>
      <c r="AK284" s="29">
        <v>0</v>
      </c>
      <c r="AL284" s="29">
        <v>0</v>
      </c>
      <c r="AM284" s="29">
        <v>322</v>
      </c>
      <c r="AN284" s="29">
        <v>71</v>
      </c>
      <c r="AO284" s="29">
        <v>48</v>
      </c>
      <c r="AP284" s="29">
        <v>43</v>
      </c>
      <c r="AQ284" s="29">
        <v>486</v>
      </c>
      <c r="AR284" s="29">
        <v>92</v>
      </c>
      <c r="AS284" s="29">
        <v>157</v>
      </c>
      <c r="AT284" s="29">
        <v>75387</v>
      </c>
      <c r="AU284" s="29">
        <v>65340</v>
      </c>
      <c r="AV284" s="29">
        <v>23285</v>
      </c>
      <c r="AW284" s="29">
        <v>32701</v>
      </c>
      <c r="AX284" s="29">
        <v>84741</v>
      </c>
      <c r="AY284" s="29">
        <v>0</v>
      </c>
      <c r="AZ284" s="29">
        <v>0</v>
      </c>
      <c r="BA284" s="29">
        <v>0</v>
      </c>
      <c r="BB284" s="29">
        <v>0</v>
      </c>
      <c r="BC284" s="29">
        <v>0</v>
      </c>
      <c r="BD284" s="29">
        <v>0</v>
      </c>
      <c r="BE284" s="29">
        <v>0</v>
      </c>
      <c r="BF284" s="29">
        <v>0</v>
      </c>
      <c r="BG284" s="29">
        <v>0</v>
      </c>
      <c r="BH284" s="29">
        <v>0</v>
      </c>
      <c r="BI284" s="29">
        <v>0</v>
      </c>
      <c r="BJ284" s="29">
        <v>0</v>
      </c>
      <c r="BK284" s="29">
        <v>0</v>
      </c>
      <c r="BL284" s="29">
        <v>0</v>
      </c>
      <c r="BM284" s="29">
        <v>0</v>
      </c>
      <c r="BN284" s="29">
        <v>283.45999999999998</v>
      </c>
      <c r="BO284" s="29">
        <v>4535.13</v>
      </c>
      <c r="BP284" s="29">
        <v>0</v>
      </c>
      <c r="BQ284" s="29">
        <v>4535.13</v>
      </c>
      <c r="BR284" s="29">
        <v>0</v>
      </c>
      <c r="BS284" s="29">
        <v>4535.13</v>
      </c>
      <c r="BT284" s="29">
        <v>0</v>
      </c>
      <c r="BU284" s="29">
        <v>73.959999999999994</v>
      </c>
      <c r="BV284" s="29">
        <v>52.14</v>
      </c>
      <c r="BW284" s="29">
        <v>0</v>
      </c>
      <c r="BX284" s="29">
        <v>284.98</v>
      </c>
      <c r="BY284" s="29">
        <v>2767.1299999999974</v>
      </c>
      <c r="BZ284" s="29">
        <v>2606.7922161016913</v>
      </c>
      <c r="CA284" s="157">
        <v>233.29022139830477</v>
      </c>
      <c r="CB284" s="157">
        <v>5140.6319947033844</v>
      </c>
      <c r="CC284" s="29">
        <v>0</v>
      </c>
      <c r="CD284" s="29">
        <v>5140.6319947033844</v>
      </c>
      <c r="CE284" s="29">
        <v>7694</v>
      </c>
      <c r="CF284" s="29">
        <v>0</v>
      </c>
      <c r="CG284" s="29">
        <v>133033</v>
      </c>
      <c r="CH284" s="29">
        <v>133033</v>
      </c>
      <c r="CI284" s="29">
        <v>560.3799999999992</v>
      </c>
      <c r="CJ284" s="25">
        <v>0</v>
      </c>
      <c r="CK284" s="25">
        <v>0</v>
      </c>
      <c r="CL284" s="29">
        <v>1124.7722161016939</v>
      </c>
      <c r="CM284" s="25">
        <v>0</v>
      </c>
      <c r="CN284" s="29">
        <v>3688.7699999999963</v>
      </c>
      <c r="CO284" s="25">
        <v>0</v>
      </c>
      <c r="CP284" s="25">
        <v>380.47999999999973</v>
      </c>
      <c r="CQ284" s="25">
        <v>0</v>
      </c>
      <c r="CR284" s="25">
        <v>0</v>
      </c>
      <c r="CS284" s="25">
        <v>32701</v>
      </c>
      <c r="CT284" s="25">
        <v>0</v>
      </c>
      <c r="CU284" s="25">
        <v>84741</v>
      </c>
      <c r="CV284" s="25">
        <v>0</v>
      </c>
      <c r="CW284" s="25">
        <v>17022</v>
      </c>
      <c r="CX284" s="33">
        <v>0</v>
      </c>
      <c r="CY284" s="33">
        <v>0</v>
      </c>
      <c r="CZ284" s="33">
        <v>0</v>
      </c>
      <c r="DA284" s="33">
        <v>0</v>
      </c>
      <c r="DB284" s="161">
        <v>32701</v>
      </c>
      <c r="DC284" s="33">
        <v>84741</v>
      </c>
      <c r="DD284" s="33">
        <v>6263</v>
      </c>
      <c r="DE284" s="33">
        <v>17022</v>
      </c>
      <c r="DF284" s="154">
        <v>0</v>
      </c>
      <c r="DG284" s="154">
        <v>0</v>
      </c>
      <c r="DH284" s="154">
        <v>0</v>
      </c>
      <c r="DI284" s="154">
        <v>0</v>
      </c>
      <c r="DJ284" s="154">
        <v>1124.7722161016939</v>
      </c>
      <c r="DK284" s="154">
        <v>3688.7699999999963</v>
      </c>
      <c r="DL284" s="154">
        <v>179.89999999999972</v>
      </c>
      <c r="DM284" s="154">
        <v>380.47999999999973</v>
      </c>
      <c r="DN284" s="25">
        <v>0</v>
      </c>
      <c r="DO284" s="25">
        <v>644359</v>
      </c>
      <c r="DP284" s="25">
        <v>1304.6722161016935</v>
      </c>
      <c r="DQ284" s="25">
        <v>38964</v>
      </c>
      <c r="DR284" s="25">
        <v>105864</v>
      </c>
      <c r="DS284" s="25">
        <v>4535.13</v>
      </c>
      <c r="ED284" s="156">
        <v>44052</v>
      </c>
      <c r="EE284" s="25">
        <v>1124.7722161016939</v>
      </c>
      <c r="EF284" s="25">
        <v>3688.7699999999963</v>
      </c>
      <c r="EG284" s="25">
        <v>179.89999999999972</v>
      </c>
      <c r="EH284" s="25">
        <v>380.47999999999973</v>
      </c>
    </row>
    <row r="285" spans="1:138" x14ac:dyDescent="0.25">
      <c r="A285" s="25" t="s">
        <v>67</v>
      </c>
      <c r="B285" s="25" t="s">
        <v>64</v>
      </c>
      <c r="C285" s="156">
        <v>44053</v>
      </c>
      <c r="D285" s="156">
        <v>44053</v>
      </c>
      <c r="E285" s="25" t="s">
        <v>126</v>
      </c>
      <c r="F285" s="25" t="s">
        <v>127</v>
      </c>
      <c r="G285" s="29">
        <v>18677.739999999983</v>
      </c>
      <c r="H285" s="29">
        <v>1923</v>
      </c>
      <c r="I285" s="29">
        <v>0</v>
      </c>
      <c r="J285" s="29">
        <v>0</v>
      </c>
      <c r="K285" s="29">
        <v>0</v>
      </c>
      <c r="L285" s="29">
        <v>0</v>
      </c>
      <c r="M285" s="29">
        <v>0</v>
      </c>
      <c r="N285" s="29">
        <v>383885</v>
      </c>
      <c r="O285" s="29">
        <v>146906</v>
      </c>
      <c r="P285" s="29">
        <v>0</v>
      </c>
      <c r="Q285" s="29">
        <v>146906</v>
      </c>
      <c r="R285" s="29">
        <v>0</v>
      </c>
      <c r="S285" s="29">
        <v>146906</v>
      </c>
      <c r="T285" s="29">
        <v>0</v>
      </c>
      <c r="U285" s="29">
        <v>968</v>
      </c>
      <c r="V285" s="29">
        <v>3116</v>
      </c>
      <c r="W285" s="29">
        <v>2712</v>
      </c>
      <c r="X285" s="29">
        <v>135240</v>
      </c>
      <c r="Y285" s="29">
        <v>90749</v>
      </c>
      <c r="Z285" s="29">
        <v>310397</v>
      </c>
      <c r="AA285" s="29">
        <v>126505</v>
      </c>
      <c r="AB285" s="29">
        <v>13617</v>
      </c>
      <c r="AC285" s="29">
        <v>8.5873879110000009E-2</v>
      </c>
      <c r="AD285" s="29">
        <v>1.66E-2</v>
      </c>
      <c r="AE285" s="29">
        <v>95.525419929999998</v>
      </c>
      <c r="AF285" s="29">
        <v>46847</v>
      </c>
      <c r="AG285" s="29">
        <v>42</v>
      </c>
      <c r="AH285" s="29">
        <v>33</v>
      </c>
      <c r="AI285" s="29">
        <v>7.8570000000000002</v>
      </c>
      <c r="AJ285" s="29">
        <v>60</v>
      </c>
      <c r="AK285" s="29">
        <v>0</v>
      </c>
      <c r="AL285" s="29">
        <v>0</v>
      </c>
      <c r="AM285" s="29">
        <v>406</v>
      </c>
      <c r="AN285" s="29">
        <v>88</v>
      </c>
      <c r="AO285" s="29">
        <v>0</v>
      </c>
      <c r="AP285" s="29">
        <v>46</v>
      </c>
      <c r="AQ285" s="29">
        <v>509</v>
      </c>
      <c r="AR285" s="29">
        <v>95</v>
      </c>
      <c r="AS285" s="29">
        <v>142</v>
      </c>
      <c r="AT285" s="29">
        <v>81177</v>
      </c>
      <c r="AU285" s="29">
        <v>67341</v>
      </c>
      <c r="AV285" s="29">
        <v>24549</v>
      </c>
      <c r="AW285" s="29">
        <v>36705</v>
      </c>
      <c r="AX285" s="29">
        <v>87264</v>
      </c>
      <c r="AY285" s="29">
        <v>0</v>
      </c>
      <c r="AZ285" s="29">
        <v>0</v>
      </c>
      <c r="BA285" s="29">
        <v>0</v>
      </c>
      <c r="BB285" s="29">
        <v>0</v>
      </c>
      <c r="BC285" s="29">
        <v>0</v>
      </c>
      <c r="BD285" s="29">
        <v>0</v>
      </c>
      <c r="BE285" s="29">
        <v>0</v>
      </c>
      <c r="BF285" s="29">
        <v>0</v>
      </c>
      <c r="BG285" s="29">
        <v>0</v>
      </c>
      <c r="BH285" s="29">
        <v>0</v>
      </c>
      <c r="BI285" s="29">
        <v>0</v>
      </c>
      <c r="BJ285" s="29">
        <v>0</v>
      </c>
      <c r="BK285" s="29">
        <v>0</v>
      </c>
      <c r="BL285" s="29">
        <v>0</v>
      </c>
      <c r="BM285" s="29">
        <v>0</v>
      </c>
      <c r="BN285" s="29">
        <v>977.14</v>
      </c>
      <c r="BO285" s="29">
        <v>6152.06</v>
      </c>
      <c r="BP285" s="29">
        <v>0</v>
      </c>
      <c r="BQ285" s="29">
        <v>6152.06</v>
      </c>
      <c r="BR285" s="29">
        <v>0</v>
      </c>
      <c r="BS285" s="29">
        <v>6152.06</v>
      </c>
      <c r="BT285" s="29">
        <v>0</v>
      </c>
      <c r="BU285" s="29">
        <v>108.56</v>
      </c>
      <c r="BV285" s="29">
        <v>56.06</v>
      </c>
      <c r="BW285" s="29">
        <v>0</v>
      </c>
      <c r="BX285" s="29">
        <v>257.64</v>
      </c>
      <c r="BY285" s="29">
        <v>2760.5599999999981</v>
      </c>
      <c r="BZ285" s="29">
        <v>2623.5599999999936</v>
      </c>
      <c r="CA285" s="157">
        <v>258.49999999999903</v>
      </c>
      <c r="CB285" s="157">
        <v>5125.6199999999908</v>
      </c>
      <c r="CC285" s="29">
        <v>0</v>
      </c>
      <c r="CD285" s="29">
        <v>5125.6199999999908</v>
      </c>
      <c r="CE285" s="29">
        <v>8347</v>
      </c>
      <c r="CF285" s="29">
        <v>0</v>
      </c>
      <c r="CG285" s="29">
        <v>140171</v>
      </c>
      <c r="CH285" s="29">
        <v>140171</v>
      </c>
      <c r="CI285" s="29">
        <v>595.02999999999849</v>
      </c>
      <c r="CJ285" s="25">
        <v>0</v>
      </c>
      <c r="CK285" s="25">
        <v>0</v>
      </c>
      <c r="CL285" s="29">
        <v>1160.8999999999987</v>
      </c>
      <c r="CM285" s="25">
        <v>0</v>
      </c>
      <c r="CN285" s="29">
        <v>3628.1899999999928</v>
      </c>
      <c r="CO285" s="25">
        <v>0</v>
      </c>
      <c r="CP285" s="25">
        <v>404.03999999999951</v>
      </c>
      <c r="CQ285" s="25">
        <v>0</v>
      </c>
      <c r="CR285" s="25">
        <v>0</v>
      </c>
      <c r="CS285" s="25">
        <v>36705</v>
      </c>
      <c r="CT285" s="25">
        <v>0</v>
      </c>
      <c r="CU285" s="25">
        <v>87264</v>
      </c>
      <c r="CV285" s="25">
        <v>0</v>
      </c>
      <c r="CW285" s="25">
        <v>17893</v>
      </c>
      <c r="CX285" s="33">
        <v>0</v>
      </c>
      <c r="CY285" s="33">
        <v>0</v>
      </c>
      <c r="CZ285" s="33">
        <v>0</v>
      </c>
      <c r="DA285" s="33">
        <v>0</v>
      </c>
      <c r="DB285" s="161">
        <v>36705</v>
      </c>
      <c r="DC285" s="33">
        <v>87264</v>
      </c>
      <c r="DD285" s="33">
        <v>6656</v>
      </c>
      <c r="DE285" s="33">
        <v>17893</v>
      </c>
      <c r="DF285" s="154">
        <v>0</v>
      </c>
      <c r="DG285" s="154">
        <v>0</v>
      </c>
      <c r="DH285" s="154">
        <v>0</v>
      </c>
      <c r="DI285" s="154">
        <v>0</v>
      </c>
      <c r="DJ285" s="154">
        <v>1160.8999999999987</v>
      </c>
      <c r="DK285" s="154">
        <v>3628.1899999999928</v>
      </c>
      <c r="DL285" s="154">
        <v>190.98999999999921</v>
      </c>
      <c r="DM285" s="154">
        <v>404.03999999999951</v>
      </c>
      <c r="DN285" s="25">
        <v>0</v>
      </c>
      <c r="DO285" s="25">
        <v>541268</v>
      </c>
      <c r="DP285" s="25">
        <v>1351.8899999999981</v>
      </c>
      <c r="DQ285" s="25">
        <v>43361</v>
      </c>
      <c r="DR285" s="25">
        <v>146906</v>
      </c>
      <c r="DS285" s="25">
        <v>6152.06</v>
      </c>
      <c r="ED285" s="156">
        <v>44053</v>
      </c>
      <c r="EE285" s="25">
        <v>1160.8999999999987</v>
      </c>
      <c r="EF285" s="25">
        <v>3628.1899999999928</v>
      </c>
      <c r="EG285" s="25">
        <v>190.98999999999921</v>
      </c>
      <c r="EH285" s="25">
        <v>404.03999999999951</v>
      </c>
    </row>
    <row r="286" spans="1:138" x14ac:dyDescent="0.25">
      <c r="A286" s="25" t="s">
        <v>67</v>
      </c>
      <c r="B286" s="25" t="s">
        <v>64</v>
      </c>
      <c r="C286" s="156">
        <v>44054</v>
      </c>
      <c r="D286" s="156">
        <v>44054</v>
      </c>
      <c r="E286" s="25" t="s">
        <v>126</v>
      </c>
      <c r="F286" s="25" t="s">
        <v>127</v>
      </c>
      <c r="G286" s="29">
        <v>19163.720000000012</v>
      </c>
      <c r="H286" s="29">
        <v>1909</v>
      </c>
      <c r="I286" s="29">
        <v>0</v>
      </c>
      <c r="J286" s="29">
        <v>0</v>
      </c>
      <c r="K286" s="29">
        <v>0</v>
      </c>
      <c r="L286" s="29">
        <v>0</v>
      </c>
      <c r="M286" s="29">
        <v>0</v>
      </c>
      <c r="N286" s="29">
        <v>1247985</v>
      </c>
      <c r="O286" s="29">
        <v>160815</v>
      </c>
      <c r="P286" s="29">
        <v>0</v>
      </c>
      <c r="Q286" s="29">
        <v>160815</v>
      </c>
      <c r="R286" s="29">
        <v>0</v>
      </c>
      <c r="S286" s="29">
        <v>160815</v>
      </c>
      <c r="T286" s="29">
        <v>0</v>
      </c>
      <c r="U286" s="29">
        <v>757</v>
      </c>
      <c r="V286" s="29">
        <v>3954</v>
      </c>
      <c r="W286" s="29">
        <v>2774</v>
      </c>
      <c r="X286" s="29">
        <v>75839</v>
      </c>
      <c r="Y286" s="29">
        <v>88280</v>
      </c>
      <c r="Z286" s="29">
        <v>260245</v>
      </c>
      <c r="AA286" s="29">
        <v>124381</v>
      </c>
      <c r="AB286" s="29">
        <v>7176</v>
      </c>
      <c r="AC286" s="29">
        <v>8.5873879110000009E-2</v>
      </c>
      <c r="AD286" s="29">
        <v>1.66E-2</v>
      </c>
      <c r="AE286" s="29">
        <v>95.525419929999998</v>
      </c>
      <c r="AF286" s="29">
        <v>49530</v>
      </c>
      <c r="AG286" s="29">
        <v>42</v>
      </c>
      <c r="AH286" s="29">
        <v>33</v>
      </c>
      <c r="AI286" s="29">
        <v>7.7140000000000004</v>
      </c>
      <c r="AJ286" s="29">
        <v>61.286000000000001</v>
      </c>
      <c r="AK286" s="29">
        <v>1</v>
      </c>
      <c r="AL286" s="29">
        <v>0</v>
      </c>
      <c r="AM286" s="29">
        <v>422</v>
      </c>
      <c r="AN286" s="29">
        <v>91</v>
      </c>
      <c r="AO286" s="29">
        <v>48</v>
      </c>
      <c r="AP286" s="29">
        <v>48</v>
      </c>
      <c r="AQ286" s="29">
        <v>0</v>
      </c>
      <c r="AR286" s="29">
        <v>0</v>
      </c>
      <c r="AS286" s="29">
        <v>0</v>
      </c>
      <c r="AT286" s="29">
        <v>77055</v>
      </c>
      <c r="AU286" s="29">
        <v>62026</v>
      </c>
      <c r="AV286" s="29">
        <v>22312</v>
      </c>
      <c r="AW286" s="29">
        <v>31540</v>
      </c>
      <c r="AX286" s="29">
        <v>85229</v>
      </c>
      <c r="AY286" s="29">
        <v>0</v>
      </c>
      <c r="AZ286" s="29">
        <v>0</v>
      </c>
      <c r="BA286" s="29">
        <v>0</v>
      </c>
      <c r="BB286" s="29">
        <v>0</v>
      </c>
      <c r="BC286" s="29">
        <v>0</v>
      </c>
      <c r="BD286" s="29">
        <v>0</v>
      </c>
      <c r="BE286" s="29">
        <v>0</v>
      </c>
      <c r="BF286" s="29">
        <v>0</v>
      </c>
      <c r="BG286" s="29">
        <v>0</v>
      </c>
      <c r="BH286" s="29">
        <v>0</v>
      </c>
      <c r="BI286" s="29">
        <v>0</v>
      </c>
      <c r="BJ286" s="29">
        <v>0</v>
      </c>
      <c r="BK286" s="29">
        <v>0</v>
      </c>
      <c r="BL286" s="29">
        <v>0</v>
      </c>
      <c r="BM286" s="29">
        <v>0</v>
      </c>
      <c r="BN286" s="29">
        <v>1588.45</v>
      </c>
      <c r="BO286" s="29">
        <v>6635.23</v>
      </c>
      <c r="BP286" s="29">
        <v>0</v>
      </c>
      <c r="BQ286" s="29">
        <v>6635.23</v>
      </c>
      <c r="BR286" s="29">
        <v>0</v>
      </c>
      <c r="BS286" s="29">
        <v>6635.23</v>
      </c>
      <c r="BT286" s="29">
        <v>0</v>
      </c>
      <c r="BU286" s="29">
        <v>92.12</v>
      </c>
      <c r="BV286" s="29">
        <v>60.19</v>
      </c>
      <c r="BW286" s="29">
        <v>0</v>
      </c>
      <c r="BX286" s="29">
        <v>396.28999999999996</v>
      </c>
      <c r="BY286" s="29">
        <v>2876.0350737545209</v>
      </c>
      <c r="BZ286" s="29">
        <v>2538.6599999999953</v>
      </c>
      <c r="CA286" s="157">
        <v>289.62999999999943</v>
      </c>
      <c r="CB286" s="157">
        <v>5125.0650737545202</v>
      </c>
      <c r="CC286" s="29">
        <v>0</v>
      </c>
      <c r="CD286" s="29">
        <v>5125.0650737545202</v>
      </c>
      <c r="CE286" s="29">
        <v>9350</v>
      </c>
      <c r="CF286" s="29">
        <v>0</v>
      </c>
      <c r="CG286" s="29">
        <v>129731</v>
      </c>
      <c r="CH286" s="29">
        <v>129731</v>
      </c>
      <c r="CI286" s="29">
        <v>601.21999999999923</v>
      </c>
      <c r="CJ286" s="25">
        <v>0</v>
      </c>
      <c r="CK286" s="25">
        <v>0</v>
      </c>
      <c r="CL286" s="29">
        <v>1134.5199999999993</v>
      </c>
      <c r="CM286" s="25">
        <v>0</v>
      </c>
      <c r="CN286" s="29">
        <v>3678.9550737545183</v>
      </c>
      <c r="CO286" s="25">
        <v>0</v>
      </c>
      <c r="CP286" s="25">
        <v>399.04999999999961</v>
      </c>
      <c r="CQ286" s="25">
        <v>0</v>
      </c>
      <c r="CR286" s="25">
        <v>0</v>
      </c>
      <c r="CS286" s="25">
        <v>31540</v>
      </c>
      <c r="CT286" s="25">
        <v>0</v>
      </c>
      <c r="CU286" s="25">
        <v>85229</v>
      </c>
      <c r="CV286" s="25">
        <v>0</v>
      </c>
      <c r="CW286" s="25">
        <v>15446</v>
      </c>
      <c r="CX286" s="33">
        <v>0</v>
      </c>
      <c r="CY286" s="33">
        <v>0</v>
      </c>
      <c r="CZ286" s="33">
        <v>0</v>
      </c>
      <c r="DA286" s="33">
        <v>0</v>
      </c>
      <c r="DB286" s="161">
        <v>31540</v>
      </c>
      <c r="DC286" s="33">
        <v>85229</v>
      </c>
      <c r="DD286" s="33">
        <v>6866</v>
      </c>
      <c r="DE286" s="33">
        <v>15446</v>
      </c>
      <c r="DF286" s="154">
        <v>0</v>
      </c>
      <c r="DG286" s="154">
        <v>0</v>
      </c>
      <c r="DH286" s="154">
        <v>0</v>
      </c>
      <c r="DI286" s="154">
        <v>0</v>
      </c>
      <c r="DJ286" s="154">
        <v>1134.5199999999993</v>
      </c>
      <c r="DK286" s="154">
        <v>3678.9550737545183</v>
      </c>
      <c r="DL286" s="154">
        <v>202.1699999999995</v>
      </c>
      <c r="DM286" s="154">
        <v>399.04999999999961</v>
      </c>
      <c r="DN286" s="25">
        <v>0</v>
      </c>
      <c r="DO286" s="25">
        <v>480082</v>
      </c>
      <c r="DP286" s="25">
        <v>1336.6899999999987</v>
      </c>
      <c r="DQ286" s="25">
        <v>38406</v>
      </c>
      <c r="DR286" s="25">
        <v>160815</v>
      </c>
      <c r="DS286" s="25">
        <v>6635.23</v>
      </c>
      <c r="ED286" s="156">
        <v>44054</v>
      </c>
      <c r="EE286" s="25">
        <v>1134.5199999999993</v>
      </c>
      <c r="EF286" s="25">
        <v>3678.9550737545183</v>
      </c>
      <c r="EG286" s="25">
        <v>202.1699999999995</v>
      </c>
      <c r="EH286" s="25">
        <v>399.04999999999961</v>
      </c>
    </row>
    <row r="287" spans="1:138" x14ac:dyDescent="0.25">
      <c r="A287" s="25" t="s">
        <v>67</v>
      </c>
      <c r="B287" s="25" t="s">
        <v>64</v>
      </c>
      <c r="C287" s="156">
        <v>44055</v>
      </c>
      <c r="D287" s="156">
        <v>44055</v>
      </c>
      <c r="E287" s="25" t="s">
        <v>126</v>
      </c>
      <c r="F287" s="25" t="s">
        <v>127</v>
      </c>
      <c r="G287" s="29">
        <v>18602.759999999995</v>
      </c>
      <c r="H287" s="29">
        <v>1575</v>
      </c>
      <c r="I287" s="29">
        <v>0</v>
      </c>
      <c r="J287" s="29">
        <v>0</v>
      </c>
      <c r="K287" s="29">
        <v>0</v>
      </c>
      <c r="L287" s="29">
        <v>0</v>
      </c>
      <c r="M287" s="29">
        <v>0</v>
      </c>
      <c r="N287" s="29">
        <v>144961</v>
      </c>
      <c r="O287" s="29">
        <v>92756</v>
      </c>
      <c r="P287" s="29">
        <v>0</v>
      </c>
      <c r="Q287" s="29">
        <v>92756</v>
      </c>
      <c r="R287" s="29">
        <v>0</v>
      </c>
      <c r="S287" s="29">
        <v>92756</v>
      </c>
      <c r="T287" s="29">
        <v>0</v>
      </c>
      <c r="U287" s="29">
        <v>756</v>
      </c>
      <c r="V287" s="29">
        <v>3125</v>
      </c>
      <c r="W287" s="29">
        <v>1434</v>
      </c>
      <c r="X287" s="29">
        <v>199669</v>
      </c>
      <c r="Y287" s="29">
        <v>92439</v>
      </c>
      <c r="Z287" s="29">
        <v>293142</v>
      </c>
      <c r="AA287" s="29">
        <v>109406</v>
      </c>
      <c r="AB287" s="29">
        <v>7280</v>
      </c>
      <c r="AC287" s="29">
        <v>8.5873879110000009E-2</v>
      </c>
      <c r="AD287" s="29">
        <v>1.66E-2</v>
      </c>
      <c r="AE287" s="29">
        <v>95.525419929999998</v>
      </c>
      <c r="AF287" s="29">
        <v>46813</v>
      </c>
      <c r="AG287" s="29">
        <v>42</v>
      </c>
      <c r="AH287" s="29">
        <v>33</v>
      </c>
      <c r="AI287" s="29">
        <v>7.7140000000000004</v>
      </c>
      <c r="AJ287" s="29">
        <v>59.856999999999999</v>
      </c>
      <c r="AK287" s="29">
        <v>3</v>
      </c>
      <c r="AL287" s="29">
        <v>0</v>
      </c>
      <c r="AM287" s="29">
        <v>429</v>
      </c>
      <c r="AN287" s="29">
        <v>95</v>
      </c>
      <c r="AO287" s="29">
        <v>48</v>
      </c>
      <c r="AP287" s="29">
        <v>52</v>
      </c>
      <c r="AQ287" s="29">
        <v>637</v>
      </c>
      <c r="AR287" s="29">
        <v>125</v>
      </c>
      <c r="AS287" s="29">
        <v>290</v>
      </c>
      <c r="AT287" s="29">
        <v>81318</v>
      </c>
      <c r="AU287" s="29">
        <v>62145</v>
      </c>
      <c r="AV287" s="29">
        <v>22147</v>
      </c>
      <c r="AW287" s="29">
        <v>31004</v>
      </c>
      <c r="AX287" s="29">
        <v>90312</v>
      </c>
      <c r="AY287" s="29">
        <v>0</v>
      </c>
      <c r="AZ287" s="29">
        <v>0</v>
      </c>
      <c r="BA287" s="29">
        <v>0</v>
      </c>
      <c r="BB287" s="29">
        <v>0</v>
      </c>
      <c r="BC287" s="29">
        <v>0</v>
      </c>
      <c r="BD287" s="29">
        <v>0</v>
      </c>
      <c r="BE287" s="29">
        <v>0</v>
      </c>
      <c r="BF287" s="29">
        <v>0</v>
      </c>
      <c r="BG287" s="29">
        <v>0</v>
      </c>
      <c r="BH287" s="29">
        <v>0</v>
      </c>
      <c r="BI287" s="29">
        <v>0</v>
      </c>
      <c r="BJ287" s="29">
        <v>0</v>
      </c>
      <c r="BK287" s="29">
        <v>0</v>
      </c>
      <c r="BL287" s="29">
        <v>0</v>
      </c>
      <c r="BM287" s="29">
        <v>0</v>
      </c>
      <c r="BN287" s="29">
        <v>997.51</v>
      </c>
      <c r="BO287" s="29">
        <v>4838.59</v>
      </c>
      <c r="BP287" s="29">
        <v>0</v>
      </c>
      <c r="BQ287" s="29">
        <v>4838.59</v>
      </c>
      <c r="BR287" s="29">
        <v>0</v>
      </c>
      <c r="BS287" s="29">
        <v>4838.59</v>
      </c>
      <c r="BT287" s="29">
        <v>0</v>
      </c>
      <c r="BU287" s="29">
        <v>51.58</v>
      </c>
      <c r="BV287" s="29">
        <v>46.15</v>
      </c>
      <c r="BW287" s="29">
        <v>0</v>
      </c>
      <c r="BX287" s="29">
        <v>282.75</v>
      </c>
      <c r="BY287" s="29">
        <v>2988.869848484846</v>
      </c>
      <c r="BZ287" s="29">
        <v>2583.726443268105</v>
      </c>
      <c r="CA287" s="157">
        <v>275.23999999999927</v>
      </c>
      <c r="CB287" s="157">
        <v>5297.3562917529525</v>
      </c>
      <c r="CC287" s="29">
        <v>0</v>
      </c>
      <c r="CD287" s="29">
        <v>5297.3562917529525</v>
      </c>
      <c r="CE287" s="29">
        <v>9034</v>
      </c>
      <c r="CF287" s="29">
        <v>0</v>
      </c>
      <c r="CG287" s="29">
        <v>134429</v>
      </c>
      <c r="CH287" s="29">
        <v>134429</v>
      </c>
      <c r="CI287" s="29">
        <v>596.07999999999925</v>
      </c>
      <c r="CJ287" s="25">
        <v>0</v>
      </c>
      <c r="CK287" s="25">
        <v>0</v>
      </c>
      <c r="CL287" s="29">
        <v>1137.9459112849377</v>
      </c>
      <c r="CM287" s="25">
        <v>0</v>
      </c>
      <c r="CN287" s="29">
        <v>3838.5703804680147</v>
      </c>
      <c r="CO287" s="25">
        <v>0</v>
      </c>
      <c r="CP287" s="25">
        <v>404.9599999999997</v>
      </c>
      <c r="CQ287" s="25">
        <v>0</v>
      </c>
      <c r="CR287" s="25">
        <v>0</v>
      </c>
      <c r="CS287" s="25">
        <v>31004</v>
      </c>
      <c r="CT287" s="25">
        <v>0</v>
      </c>
      <c r="CU287" s="25">
        <v>90312</v>
      </c>
      <c r="CV287" s="25">
        <v>0</v>
      </c>
      <c r="CW287" s="25">
        <v>15836</v>
      </c>
      <c r="CX287" s="33">
        <v>0</v>
      </c>
      <c r="CY287" s="33">
        <v>0</v>
      </c>
      <c r="CZ287" s="33">
        <v>0</v>
      </c>
      <c r="DA287" s="33">
        <v>0</v>
      </c>
      <c r="DB287" s="161">
        <v>31004</v>
      </c>
      <c r="DC287" s="33">
        <v>90312</v>
      </c>
      <c r="DD287" s="33">
        <v>6311</v>
      </c>
      <c r="DE287" s="33">
        <v>15836</v>
      </c>
      <c r="DF287" s="154">
        <v>0</v>
      </c>
      <c r="DG287" s="154">
        <v>0</v>
      </c>
      <c r="DH287" s="154">
        <v>0</v>
      </c>
      <c r="DI287" s="154">
        <v>0</v>
      </c>
      <c r="DJ287" s="154">
        <v>1137.9459112849377</v>
      </c>
      <c r="DK287" s="154">
        <v>3838.5703804680147</v>
      </c>
      <c r="DL287" s="154">
        <v>191.11999999999952</v>
      </c>
      <c r="DM287" s="154">
        <v>404.9599999999997</v>
      </c>
      <c r="DN287" s="25">
        <v>0</v>
      </c>
      <c r="DO287" s="25">
        <v>502267</v>
      </c>
      <c r="DP287" s="25">
        <v>1329.0659112849371</v>
      </c>
      <c r="DQ287" s="25">
        <v>37315</v>
      </c>
      <c r="DR287" s="25">
        <v>92756</v>
      </c>
      <c r="DS287" s="25">
        <v>4838.59</v>
      </c>
      <c r="ED287" s="156">
        <v>44055</v>
      </c>
      <c r="EE287" s="25">
        <v>1137.9459112849377</v>
      </c>
      <c r="EF287" s="25">
        <v>3838.5703804680147</v>
      </c>
      <c r="EG287" s="25">
        <v>191.11999999999952</v>
      </c>
      <c r="EH287" s="25">
        <v>404.9599999999997</v>
      </c>
    </row>
    <row r="288" spans="1:138" x14ac:dyDescent="0.25">
      <c r="A288" s="25" t="s">
        <v>67</v>
      </c>
      <c r="B288" s="25" t="s">
        <v>64</v>
      </c>
      <c r="C288" s="156">
        <v>44056</v>
      </c>
      <c r="D288" s="156">
        <v>44056</v>
      </c>
      <c r="E288" s="25" t="s">
        <v>126</v>
      </c>
      <c r="F288" s="25" t="s">
        <v>127</v>
      </c>
      <c r="G288" s="29">
        <v>20699.050000000021</v>
      </c>
      <c r="H288" s="29">
        <v>1552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23157</v>
      </c>
      <c r="O288" s="29">
        <v>83906</v>
      </c>
      <c r="P288" s="29">
        <v>0</v>
      </c>
      <c r="Q288" s="29">
        <v>83906</v>
      </c>
      <c r="R288" s="29">
        <v>0</v>
      </c>
      <c r="S288" s="29">
        <v>83906</v>
      </c>
      <c r="T288" s="29">
        <v>0</v>
      </c>
      <c r="U288" s="29">
        <v>800</v>
      </c>
      <c r="V288" s="29">
        <v>1828</v>
      </c>
      <c r="W288" s="29">
        <v>1137</v>
      </c>
      <c r="X288" s="29">
        <v>162417</v>
      </c>
      <c r="Y288" s="29">
        <v>106710</v>
      </c>
      <c r="Z288" s="29">
        <v>295142</v>
      </c>
      <c r="AA288" s="29">
        <v>194019</v>
      </c>
      <c r="AB288" s="29">
        <v>7215</v>
      </c>
      <c r="AC288" s="29">
        <v>8.5873879110000009E-2</v>
      </c>
      <c r="AD288" s="29">
        <v>1.66E-2</v>
      </c>
      <c r="AE288" s="29">
        <v>95.525419929999998</v>
      </c>
      <c r="AF288" s="29">
        <v>55941</v>
      </c>
      <c r="AG288" s="29">
        <v>42</v>
      </c>
      <c r="AH288" s="29">
        <v>33</v>
      </c>
      <c r="AI288" s="29">
        <v>7.7140000000000004</v>
      </c>
      <c r="AJ288" s="29">
        <v>58.570999999999998</v>
      </c>
      <c r="AK288" s="29">
        <v>1</v>
      </c>
      <c r="AL288" s="29">
        <v>0</v>
      </c>
      <c r="AM288" s="29">
        <v>485</v>
      </c>
      <c r="AN288" s="29">
        <v>106</v>
      </c>
      <c r="AO288" s="29">
        <v>48</v>
      </c>
      <c r="AP288" s="29">
        <v>0</v>
      </c>
      <c r="AQ288" s="29">
        <v>462</v>
      </c>
      <c r="AR288" s="29">
        <v>87</v>
      </c>
      <c r="AS288" s="29">
        <v>292</v>
      </c>
      <c r="AT288" s="29">
        <v>82123</v>
      </c>
      <c r="AU288" s="29">
        <v>65101</v>
      </c>
      <c r="AV288" s="29">
        <v>22483</v>
      </c>
      <c r="AW288" s="29">
        <v>34307</v>
      </c>
      <c r="AX288" s="29">
        <v>90434</v>
      </c>
      <c r="AY288" s="29">
        <v>0</v>
      </c>
      <c r="AZ288" s="29">
        <v>0</v>
      </c>
      <c r="BA288" s="29">
        <v>0</v>
      </c>
      <c r="BB288" s="29">
        <v>0</v>
      </c>
      <c r="BC288" s="29">
        <v>0</v>
      </c>
      <c r="BD288" s="29">
        <v>0</v>
      </c>
      <c r="BE288" s="29">
        <v>0</v>
      </c>
      <c r="BF288" s="29">
        <v>0</v>
      </c>
      <c r="BG288" s="29">
        <v>0</v>
      </c>
      <c r="BH288" s="29">
        <v>0</v>
      </c>
      <c r="BI288" s="29">
        <v>0</v>
      </c>
      <c r="BJ288" s="29">
        <v>0</v>
      </c>
      <c r="BK288" s="29">
        <v>0</v>
      </c>
      <c r="BL288" s="29">
        <v>0</v>
      </c>
      <c r="BM288" s="29">
        <v>0</v>
      </c>
      <c r="BN288" s="29">
        <v>266.54000000000002</v>
      </c>
      <c r="BO288" s="29">
        <v>3136.6</v>
      </c>
      <c r="BP288" s="29">
        <v>0</v>
      </c>
      <c r="BQ288" s="29">
        <v>3136.6</v>
      </c>
      <c r="BR288" s="29">
        <v>0</v>
      </c>
      <c r="BS288" s="29">
        <v>3136.6</v>
      </c>
      <c r="BT288" s="29">
        <v>0</v>
      </c>
      <c r="BU288" s="29">
        <v>80.89</v>
      </c>
      <c r="BV288" s="29">
        <v>45.76</v>
      </c>
      <c r="BW288" s="29">
        <v>0</v>
      </c>
      <c r="BX288" s="29">
        <v>276.2</v>
      </c>
      <c r="BY288" s="29">
        <v>2890.9319790854302</v>
      </c>
      <c r="BZ288" s="29">
        <v>2529.0657208098078</v>
      </c>
      <c r="CA288" s="157">
        <v>361.26999999999941</v>
      </c>
      <c r="CB288" s="157">
        <v>5058.7276998952375</v>
      </c>
      <c r="CC288" s="29">
        <v>0</v>
      </c>
      <c r="CD288" s="29">
        <v>5058.7276998952375</v>
      </c>
      <c r="CE288" s="29">
        <v>12577</v>
      </c>
      <c r="CF288" s="29">
        <v>0</v>
      </c>
      <c r="CG288" s="29">
        <v>134647</v>
      </c>
      <c r="CH288" s="29">
        <v>134647</v>
      </c>
      <c r="CI288" s="29">
        <v>577.06999999999891</v>
      </c>
      <c r="CJ288" s="25">
        <v>0</v>
      </c>
      <c r="CK288" s="25">
        <v>0</v>
      </c>
      <c r="CL288" s="29">
        <v>1103.1822594675857</v>
      </c>
      <c r="CM288" s="25">
        <v>0</v>
      </c>
      <c r="CN288" s="29">
        <v>3739.7454404276555</v>
      </c>
      <c r="CO288" s="25">
        <v>0</v>
      </c>
      <c r="CP288" s="25">
        <v>381.34999999999928</v>
      </c>
      <c r="CQ288" s="25">
        <v>0</v>
      </c>
      <c r="CR288" s="25">
        <v>0</v>
      </c>
      <c r="CS288" s="25">
        <v>34307</v>
      </c>
      <c r="CT288" s="25">
        <v>0</v>
      </c>
      <c r="CU288" s="25">
        <v>90434</v>
      </c>
      <c r="CV288" s="25">
        <v>0</v>
      </c>
      <c r="CW288" s="25">
        <v>16200</v>
      </c>
      <c r="CX288" s="33">
        <v>0</v>
      </c>
      <c r="CY288" s="33">
        <v>0</v>
      </c>
      <c r="CZ288" s="33">
        <v>0</v>
      </c>
      <c r="DA288" s="33">
        <v>0</v>
      </c>
      <c r="DB288" s="161">
        <v>34307</v>
      </c>
      <c r="DC288" s="33">
        <v>90434</v>
      </c>
      <c r="DD288" s="33">
        <v>6283</v>
      </c>
      <c r="DE288" s="33">
        <v>16200</v>
      </c>
      <c r="DF288" s="154">
        <v>0</v>
      </c>
      <c r="DG288" s="154">
        <v>0</v>
      </c>
      <c r="DH288" s="154">
        <v>0</v>
      </c>
      <c r="DI288" s="154">
        <v>0</v>
      </c>
      <c r="DJ288" s="154">
        <v>1103.1822594675857</v>
      </c>
      <c r="DK288" s="154">
        <v>3739.7454404276555</v>
      </c>
      <c r="DL288" s="154">
        <v>195.7199999999996</v>
      </c>
      <c r="DM288" s="154">
        <v>381.34999999999928</v>
      </c>
      <c r="DN288" s="25">
        <v>0</v>
      </c>
      <c r="DO288" s="25">
        <v>603086</v>
      </c>
      <c r="DP288" s="25">
        <v>1298.9022594675853</v>
      </c>
      <c r="DQ288" s="25">
        <v>40590</v>
      </c>
      <c r="DR288" s="25">
        <v>83906</v>
      </c>
      <c r="DS288" s="25">
        <v>3136.6</v>
      </c>
      <c r="ED288" s="156">
        <v>44056</v>
      </c>
      <c r="EE288" s="25">
        <v>1103.1822594675857</v>
      </c>
      <c r="EF288" s="25">
        <v>3739.7454404276555</v>
      </c>
      <c r="EG288" s="25">
        <v>195.7199999999996</v>
      </c>
      <c r="EH288" s="25">
        <v>381.34999999999928</v>
      </c>
    </row>
    <row r="289" spans="1:138" x14ac:dyDescent="0.25">
      <c r="A289" s="25" t="s">
        <v>67</v>
      </c>
      <c r="B289" s="25" t="s">
        <v>64</v>
      </c>
      <c r="C289" s="156">
        <v>44057</v>
      </c>
      <c r="D289" s="156">
        <v>44057</v>
      </c>
      <c r="E289" s="25" t="s">
        <v>126</v>
      </c>
      <c r="F289" s="25" t="s">
        <v>127</v>
      </c>
      <c r="G289" s="29">
        <v>32820.28000000005</v>
      </c>
      <c r="H289" s="29">
        <v>1772</v>
      </c>
      <c r="I289" s="29">
        <v>0</v>
      </c>
      <c r="J289" s="29">
        <v>0</v>
      </c>
      <c r="K289" s="29">
        <v>0</v>
      </c>
      <c r="L289" s="29">
        <v>0</v>
      </c>
      <c r="M289" s="29">
        <v>0</v>
      </c>
      <c r="N289" s="29">
        <v>36437</v>
      </c>
      <c r="O289" s="29">
        <v>112534</v>
      </c>
      <c r="P289" s="29">
        <v>0</v>
      </c>
      <c r="Q289" s="29">
        <v>112534</v>
      </c>
      <c r="R289" s="29">
        <v>0</v>
      </c>
      <c r="S289" s="29">
        <v>112534</v>
      </c>
      <c r="T289" s="29">
        <v>0</v>
      </c>
      <c r="U289" s="29">
        <v>898</v>
      </c>
      <c r="V289" s="29">
        <v>2570</v>
      </c>
      <c r="W289" s="29">
        <v>1857</v>
      </c>
      <c r="X289" s="29">
        <v>147215</v>
      </c>
      <c r="Y289" s="29">
        <v>105794</v>
      </c>
      <c r="Z289" s="29">
        <v>296196</v>
      </c>
      <c r="AA289" s="29">
        <v>170747</v>
      </c>
      <c r="AB289" s="29">
        <v>73927</v>
      </c>
      <c r="AC289" s="29">
        <v>8.5873879110000009E-2</v>
      </c>
      <c r="AD289" s="29">
        <v>1.66E-2</v>
      </c>
      <c r="AE289" s="29">
        <v>95.525419929999998</v>
      </c>
      <c r="AF289" s="29">
        <v>51094</v>
      </c>
      <c r="AG289" s="29">
        <v>42</v>
      </c>
      <c r="AH289" s="29">
        <v>33</v>
      </c>
      <c r="AI289" s="29">
        <v>7.7140000000000004</v>
      </c>
      <c r="AJ289" s="29">
        <v>58</v>
      </c>
      <c r="AK289" s="29">
        <v>0</v>
      </c>
      <c r="AL289" s="29">
        <v>0</v>
      </c>
      <c r="AM289" s="29">
        <v>438</v>
      </c>
      <c r="AN289" s="29">
        <v>97</v>
      </c>
      <c r="AO289" s="29">
        <v>0</v>
      </c>
      <c r="AP289" s="29">
        <v>48</v>
      </c>
      <c r="AQ289" s="29">
        <v>517</v>
      </c>
      <c r="AR289" s="29">
        <v>103</v>
      </c>
      <c r="AS289" s="29">
        <v>330</v>
      </c>
      <c r="AT289" s="29">
        <v>74557</v>
      </c>
      <c r="AU289" s="29">
        <v>65884</v>
      </c>
      <c r="AV289" s="29">
        <v>25191</v>
      </c>
      <c r="AW289" s="29">
        <v>33467</v>
      </c>
      <c r="AX289" s="29">
        <v>81783</v>
      </c>
      <c r="AY289" s="29">
        <v>0</v>
      </c>
      <c r="AZ289" s="29">
        <v>1</v>
      </c>
      <c r="BA289" s="29">
        <v>0</v>
      </c>
      <c r="BB289" s="29">
        <v>0</v>
      </c>
      <c r="BC289" s="29">
        <v>0</v>
      </c>
      <c r="BD289" s="29">
        <v>0</v>
      </c>
      <c r="BE289" s="29">
        <v>0</v>
      </c>
      <c r="BF289" s="29">
        <v>0</v>
      </c>
      <c r="BG289" s="29">
        <v>0</v>
      </c>
      <c r="BH289" s="29">
        <v>0</v>
      </c>
      <c r="BI289" s="29">
        <v>0</v>
      </c>
      <c r="BJ289" s="29">
        <v>0</v>
      </c>
      <c r="BK289" s="29">
        <v>0</v>
      </c>
      <c r="BL289" s="29">
        <v>0</v>
      </c>
      <c r="BM289" s="29">
        <v>0</v>
      </c>
      <c r="BN289" s="29">
        <v>370.36</v>
      </c>
      <c r="BO289" s="29">
        <v>4064.81</v>
      </c>
      <c r="BP289" s="29">
        <v>0</v>
      </c>
      <c r="BQ289" s="29">
        <v>4064.81</v>
      </c>
      <c r="BR289" s="29">
        <v>0</v>
      </c>
      <c r="BS289" s="29">
        <v>4064.81</v>
      </c>
      <c r="BT289" s="29">
        <v>0</v>
      </c>
      <c r="BU289" s="29">
        <v>105.83</v>
      </c>
      <c r="BV289" s="29">
        <v>32.08</v>
      </c>
      <c r="BW289" s="29">
        <v>0</v>
      </c>
      <c r="BX289" s="29">
        <v>310.2</v>
      </c>
      <c r="BY289" s="29">
        <v>2952.4999999999991</v>
      </c>
      <c r="BZ289" s="29">
        <v>2602.4099999999944</v>
      </c>
      <c r="CA289" s="157">
        <v>592.91999999999894</v>
      </c>
      <c r="CB289" s="157">
        <v>4961.9899999999907</v>
      </c>
      <c r="CC289" s="29">
        <v>0</v>
      </c>
      <c r="CD289" s="29">
        <v>4961.9899999999907</v>
      </c>
      <c r="CE289" s="29">
        <v>23793</v>
      </c>
      <c r="CF289" s="29">
        <v>0</v>
      </c>
      <c r="CG289" s="29">
        <v>116648</v>
      </c>
      <c r="CH289" s="29">
        <v>116648</v>
      </c>
      <c r="CI289" s="29">
        <v>592.18999999999892</v>
      </c>
      <c r="CJ289" s="25">
        <v>0</v>
      </c>
      <c r="CK289" s="25">
        <v>0</v>
      </c>
      <c r="CL289" s="29">
        <v>1093.4499999999978</v>
      </c>
      <c r="CM289" s="25">
        <v>0</v>
      </c>
      <c r="CN289" s="29">
        <v>3869.2699999999941</v>
      </c>
      <c r="CO289" s="25">
        <v>0</v>
      </c>
      <c r="CP289" s="25">
        <v>401.89999999999969</v>
      </c>
      <c r="CQ289" s="25">
        <v>0</v>
      </c>
      <c r="CR289" s="25">
        <v>0</v>
      </c>
      <c r="CS289" s="25">
        <v>33467</v>
      </c>
      <c r="CT289" s="25">
        <v>0</v>
      </c>
      <c r="CU289" s="25">
        <v>81783</v>
      </c>
      <c r="CV289" s="25">
        <v>0</v>
      </c>
      <c r="CW289" s="25">
        <v>18429</v>
      </c>
      <c r="CX289" s="33">
        <v>0</v>
      </c>
      <c r="CY289" s="33">
        <v>0</v>
      </c>
      <c r="CZ289" s="33">
        <v>0</v>
      </c>
      <c r="DA289" s="33">
        <v>0</v>
      </c>
      <c r="DB289" s="161">
        <v>33467</v>
      </c>
      <c r="DC289" s="33">
        <v>81783</v>
      </c>
      <c r="DD289" s="33">
        <v>6762</v>
      </c>
      <c r="DE289" s="33">
        <v>18429</v>
      </c>
      <c r="DF289" s="154">
        <v>0</v>
      </c>
      <c r="DG289" s="154">
        <v>0</v>
      </c>
      <c r="DH289" s="154">
        <v>0</v>
      </c>
      <c r="DI289" s="154">
        <v>0</v>
      </c>
      <c r="DJ289" s="154">
        <v>1093.4499999999978</v>
      </c>
      <c r="DK289" s="154">
        <v>3869.2699999999941</v>
      </c>
      <c r="DL289" s="154">
        <v>190.28999999999937</v>
      </c>
      <c r="DM289" s="154">
        <v>401.89999999999969</v>
      </c>
      <c r="DN289" s="25">
        <v>0</v>
      </c>
      <c r="DO289" s="25">
        <v>646664</v>
      </c>
      <c r="DP289" s="25">
        <v>1283.7399999999971</v>
      </c>
      <c r="DQ289" s="25">
        <v>40229</v>
      </c>
      <c r="DR289" s="25">
        <v>112534</v>
      </c>
      <c r="DS289" s="25">
        <v>4064.81</v>
      </c>
      <c r="ED289" s="156">
        <v>44057</v>
      </c>
      <c r="EE289" s="25">
        <v>1093.4499999999978</v>
      </c>
      <c r="EF289" s="25">
        <v>3869.2699999999941</v>
      </c>
      <c r="EG289" s="25">
        <v>190.28999999999937</v>
      </c>
      <c r="EH289" s="25">
        <v>401.89999999999969</v>
      </c>
    </row>
    <row r="290" spans="1:138" x14ac:dyDescent="0.25">
      <c r="A290" s="25" t="s">
        <v>67</v>
      </c>
      <c r="B290" s="25" t="s">
        <v>64</v>
      </c>
      <c r="C290" s="156">
        <v>44058</v>
      </c>
      <c r="D290" s="156">
        <v>44058</v>
      </c>
      <c r="E290" s="25" t="s">
        <v>126</v>
      </c>
      <c r="F290" s="25" t="s">
        <v>127</v>
      </c>
      <c r="G290" s="29">
        <v>23392.790000000012</v>
      </c>
      <c r="H290" s="29">
        <v>1843</v>
      </c>
      <c r="I290" s="29">
        <v>0</v>
      </c>
      <c r="J290" s="29">
        <v>0</v>
      </c>
      <c r="K290" s="29">
        <v>0</v>
      </c>
      <c r="L290" s="29">
        <v>0</v>
      </c>
      <c r="M290" s="29">
        <v>0</v>
      </c>
      <c r="N290" s="29">
        <v>8124</v>
      </c>
      <c r="O290" s="29">
        <v>109320</v>
      </c>
      <c r="P290" s="29">
        <v>0</v>
      </c>
      <c r="Q290" s="29">
        <v>109320</v>
      </c>
      <c r="R290" s="29">
        <v>0</v>
      </c>
      <c r="S290" s="29">
        <v>109320</v>
      </c>
      <c r="T290" s="29">
        <v>0</v>
      </c>
      <c r="U290" s="29">
        <v>925</v>
      </c>
      <c r="V290" s="29">
        <v>4052</v>
      </c>
      <c r="W290" s="29">
        <v>1312</v>
      </c>
      <c r="X290" s="29">
        <v>232074</v>
      </c>
      <c r="Y290" s="29">
        <v>103465</v>
      </c>
      <c r="Z290" s="29">
        <v>345469</v>
      </c>
      <c r="AA290" s="29">
        <v>145984</v>
      </c>
      <c r="AB290" s="29">
        <v>74930</v>
      </c>
      <c r="AC290" s="29">
        <v>8.5873879110000009E-2</v>
      </c>
      <c r="AD290" s="29">
        <v>1.66E-2</v>
      </c>
      <c r="AE290" s="29">
        <v>95.525419929999998</v>
      </c>
      <c r="AF290" s="29">
        <v>64838</v>
      </c>
      <c r="AG290" s="29">
        <v>42</v>
      </c>
      <c r="AH290" s="29">
        <v>33</v>
      </c>
      <c r="AI290" s="29">
        <v>7.7140000000000004</v>
      </c>
      <c r="AJ290" s="29">
        <v>56.286000000000001</v>
      </c>
      <c r="AK290" s="29">
        <v>1</v>
      </c>
      <c r="AL290" s="29">
        <v>0</v>
      </c>
      <c r="AM290" s="29">
        <v>468</v>
      </c>
      <c r="AN290" s="29">
        <v>104</v>
      </c>
      <c r="AO290" s="29">
        <v>45</v>
      </c>
      <c r="AP290" s="29">
        <v>47</v>
      </c>
      <c r="AQ290" s="29">
        <v>488</v>
      </c>
      <c r="AR290" s="29">
        <v>93</v>
      </c>
      <c r="AS290" s="29">
        <v>346</v>
      </c>
      <c r="AT290" s="29">
        <v>68090</v>
      </c>
      <c r="AU290" s="29">
        <v>59732</v>
      </c>
      <c r="AV290" s="29">
        <v>26541</v>
      </c>
      <c r="AW290" s="29">
        <v>32179</v>
      </c>
      <c r="AX290" s="29">
        <v>69102</v>
      </c>
      <c r="AY290" s="29">
        <v>0</v>
      </c>
      <c r="AZ290" s="29">
        <v>0</v>
      </c>
      <c r="BA290" s="29">
        <v>0</v>
      </c>
      <c r="BB290" s="29">
        <v>0</v>
      </c>
      <c r="BC290" s="29">
        <v>0</v>
      </c>
      <c r="BD290" s="29">
        <v>0</v>
      </c>
      <c r="BE290" s="29">
        <v>0</v>
      </c>
      <c r="BF290" s="29">
        <v>0</v>
      </c>
      <c r="BG290" s="29">
        <v>0</v>
      </c>
      <c r="BH290" s="29">
        <v>0</v>
      </c>
      <c r="BI290" s="29">
        <v>0</v>
      </c>
      <c r="BJ290" s="29">
        <v>0</v>
      </c>
      <c r="BK290" s="29">
        <v>0</v>
      </c>
      <c r="BL290" s="29">
        <v>0</v>
      </c>
      <c r="BM290" s="29">
        <v>0</v>
      </c>
      <c r="BN290" s="29">
        <v>62.92</v>
      </c>
      <c r="BO290" s="29">
        <v>5261.18</v>
      </c>
      <c r="BP290" s="29">
        <v>0</v>
      </c>
      <c r="BQ290" s="29">
        <v>5261.18</v>
      </c>
      <c r="BR290" s="29">
        <v>0</v>
      </c>
      <c r="BS290" s="29">
        <v>5261.18</v>
      </c>
      <c r="BT290" s="29">
        <v>0</v>
      </c>
      <c r="BU290" s="29">
        <v>90.88</v>
      </c>
      <c r="BV290" s="29">
        <v>42.92</v>
      </c>
      <c r="BW290" s="29">
        <v>0</v>
      </c>
      <c r="BX290" s="29">
        <v>318.5</v>
      </c>
      <c r="BY290" s="29">
        <v>3153.745042139637</v>
      </c>
      <c r="BZ290" s="29">
        <v>2797.588446211576</v>
      </c>
      <c r="CA290" s="157">
        <v>1355.9798275553958</v>
      </c>
      <c r="CB290" s="157">
        <v>4595.3536607958167</v>
      </c>
      <c r="CC290" s="29">
        <v>0</v>
      </c>
      <c r="CD290" s="29">
        <v>4595.3536607958167</v>
      </c>
      <c r="CE290" s="29">
        <v>43983</v>
      </c>
      <c r="CF290" s="29">
        <v>0</v>
      </c>
      <c r="CG290" s="29">
        <v>83839</v>
      </c>
      <c r="CH290" s="29">
        <v>83839</v>
      </c>
      <c r="CI290" s="29">
        <v>612.91999999999894</v>
      </c>
      <c r="CJ290" s="25">
        <v>0</v>
      </c>
      <c r="CK290" s="25">
        <v>0</v>
      </c>
      <c r="CL290" s="29">
        <v>1135.0785942631915</v>
      </c>
      <c r="CM290" s="25">
        <v>0</v>
      </c>
      <c r="CN290" s="29">
        <v>4203.3348940880232</v>
      </c>
      <c r="CO290" s="25">
        <v>0</v>
      </c>
      <c r="CP290" s="25">
        <v>428.14999999999964</v>
      </c>
      <c r="CQ290" s="25">
        <v>0</v>
      </c>
      <c r="CR290" s="25">
        <v>0</v>
      </c>
      <c r="CS290" s="25">
        <v>32179</v>
      </c>
      <c r="CT290" s="25">
        <v>0</v>
      </c>
      <c r="CU290" s="25">
        <v>69102</v>
      </c>
      <c r="CV290" s="25">
        <v>0</v>
      </c>
      <c r="CW290" s="25">
        <v>20051</v>
      </c>
      <c r="CX290" s="33">
        <v>0</v>
      </c>
      <c r="CY290" s="33">
        <v>0</v>
      </c>
      <c r="CZ290" s="33">
        <v>0</v>
      </c>
      <c r="DA290" s="33">
        <v>0</v>
      </c>
      <c r="DB290" s="161">
        <v>32179</v>
      </c>
      <c r="DC290" s="33">
        <v>69102</v>
      </c>
      <c r="DD290" s="33">
        <v>6490</v>
      </c>
      <c r="DE290" s="33">
        <v>20051</v>
      </c>
      <c r="DF290" s="154">
        <v>0</v>
      </c>
      <c r="DG290" s="154">
        <v>0</v>
      </c>
      <c r="DH290" s="154">
        <v>0</v>
      </c>
      <c r="DI290" s="154">
        <v>0</v>
      </c>
      <c r="DJ290" s="154">
        <v>1135.0785942631915</v>
      </c>
      <c r="DK290" s="154">
        <v>4203.3348940880232</v>
      </c>
      <c r="DL290" s="154">
        <v>184.76999999999953</v>
      </c>
      <c r="DM290" s="154">
        <v>428.14999999999964</v>
      </c>
      <c r="DN290" s="25">
        <v>0</v>
      </c>
      <c r="DO290" s="25">
        <v>669848</v>
      </c>
      <c r="DP290" s="25">
        <v>1319.848594263191</v>
      </c>
      <c r="DQ290" s="25">
        <v>38669</v>
      </c>
      <c r="DR290" s="25">
        <v>109320</v>
      </c>
      <c r="DS290" s="25">
        <v>5261.18</v>
      </c>
      <c r="ED290" s="156">
        <v>44058</v>
      </c>
      <c r="EE290" s="25">
        <v>1135.0785942631915</v>
      </c>
      <c r="EF290" s="25">
        <v>4203.3348940880232</v>
      </c>
      <c r="EG290" s="25">
        <v>184.76999999999953</v>
      </c>
      <c r="EH290" s="25">
        <v>428.14999999999964</v>
      </c>
    </row>
    <row r="291" spans="1:138" x14ac:dyDescent="0.25">
      <c r="A291" s="25" t="s">
        <v>67</v>
      </c>
      <c r="B291" s="25" t="s">
        <v>64</v>
      </c>
      <c r="C291" s="156">
        <v>44059</v>
      </c>
      <c r="D291" s="156">
        <v>44059</v>
      </c>
      <c r="E291" s="25" t="s">
        <v>126</v>
      </c>
      <c r="F291" s="25" t="s">
        <v>127</v>
      </c>
      <c r="G291" s="29">
        <v>20404.270000000033</v>
      </c>
      <c r="H291" s="29">
        <v>1817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6249</v>
      </c>
      <c r="O291" s="29">
        <v>97191</v>
      </c>
      <c r="P291" s="29">
        <v>0</v>
      </c>
      <c r="Q291" s="29">
        <v>97191</v>
      </c>
      <c r="R291" s="29">
        <v>0</v>
      </c>
      <c r="S291" s="29">
        <v>97191</v>
      </c>
      <c r="T291" s="29">
        <v>0</v>
      </c>
      <c r="U291" s="29">
        <v>763</v>
      </c>
      <c r="V291" s="29">
        <v>2530</v>
      </c>
      <c r="W291" s="29">
        <v>1355</v>
      </c>
      <c r="X291" s="29">
        <v>233104</v>
      </c>
      <c r="Y291" s="29">
        <v>97532</v>
      </c>
      <c r="Z291" s="29">
        <v>322184</v>
      </c>
      <c r="AA291" s="29">
        <v>190468</v>
      </c>
      <c r="AB291" s="29">
        <v>61246</v>
      </c>
      <c r="AC291" s="29">
        <v>8.5873879110000009E-2</v>
      </c>
      <c r="AD291" s="29">
        <v>1.66E-2</v>
      </c>
      <c r="AE291" s="29">
        <v>95.525419929999998</v>
      </c>
      <c r="AF291" s="29">
        <v>48085</v>
      </c>
      <c r="AG291" s="29">
        <v>60</v>
      </c>
      <c r="AH291" s="29">
        <v>33</v>
      </c>
      <c r="AI291" s="29">
        <v>7.8570000000000002</v>
      </c>
      <c r="AJ291" s="29">
        <v>53.713999999999999</v>
      </c>
      <c r="AK291" s="29">
        <v>0</v>
      </c>
      <c r="AL291" s="29">
        <v>0</v>
      </c>
      <c r="AM291" s="29">
        <v>470</v>
      </c>
      <c r="AN291" s="29">
        <v>98</v>
      </c>
      <c r="AO291" s="29">
        <v>43</v>
      </c>
      <c r="AP291" s="29">
        <v>44</v>
      </c>
      <c r="AQ291" s="29">
        <v>474</v>
      </c>
      <c r="AR291" s="29">
        <v>89</v>
      </c>
      <c r="AS291" s="29">
        <v>321</v>
      </c>
      <c r="AT291" s="29">
        <v>70225</v>
      </c>
      <c r="AU291" s="29">
        <v>66437</v>
      </c>
      <c r="AV291" s="29">
        <v>34403</v>
      </c>
      <c r="AW291" s="29">
        <v>29889</v>
      </c>
      <c r="AX291" s="29">
        <v>72370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32.049999999999997</v>
      </c>
      <c r="BO291" s="29">
        <v>4492.05</v>
      </c>
      <c r="BP291" s="29">
        <v>0</v>
      </c>
      <c r="BQ291" s="29">
        <v>4492.05</v>
      </c>
      <c r="BR291" s="29">
        <v>0</v>
      </c>
      <c r="BS291" s="29">
        <v>4492.05</v>
      </c>
      <c r="BT291" s="29">
        <v>0</v>
      </c>
      <c r="BU291" s="29">
        <v>117.15</v>
      </c>
      <c r="BV291" s="29">
        <v>74.5</v>
      </c>
      <c r="BW291" s="29">
        <v>0</v>
      </c>
      <c r="BX291" s="29">
        <v>287.25</v>
      </c>
      <c r="BY291" s="29">
        <v>2957.9099999999962</v>
      </c>
      <c r="BZ291" s="29">
        <v>2729.6448766852977</v>
      </c>
      <c r="CA291" s="157">
        <v>1412.0255343636954</v>
      </c>
      <c r="CB291" s="157">
        <v>4275.5293423216017</v>
      </c>
      <c r="CC291" s="29">
        <v>0</v>
      </c>
      <c r="CD291" s="29">
        <v>4275.5293423216017</v>
      </c>
      <c r="CE291" s="29">
        <v>52566</v>
      </c>
      <c r="CF291" s="29">
        <v>0</v>
      </c>
      <c r="CG291" s="29">
        <v>84096</v>
      </c>
      <c r="CH291" s="29">
        <v>84096</v>
      </c>
      <c r="CI291" s="29">
        <v>579.16999999999916</v>
      </c>
      <c r="CJ291" s="25">
        <v>0</v>
      </c>
      <c r="CK291" s="25">
        <v>0</v>
      </c>
      <c r="CL291" s="29">
        <v>1155.7299999999989</v>
      </c>
      <c r="CM291" s="25">
        <v>0</v>
      </c>
      <c r="CN291" s="29">
        <v>3952.654876685297</v>
      </c>
      <c r="CO291" s="25">
        <v>0</v>
      </c>
      <c r="CP291" s="25">
        <v>400.27999999999957</v>
      </c>
      <c r="CQ291" s="25">
        <v>0</v>
      </c>
      <c r="CR291" s="25">
        <v>0</v>
      </c>
      <c r="CS291" s="25">
        <v>29889</v>
      </c>
      <c r="CT291" s="25">
        <v>0</v>
      </c>
      <c r="CU291" s="25">
        <v>72370</v>
      </c>
      <c r="CV291" s="25">
        <v>0</v>
      </c>
      <c r="CW291" s="25">
        <v>28055</v>
      </c>
      <c r="CX291" s="33">
        <v>0</v>
      </c>
      <c r="CY291" s="33">
        <v>0</v>
      </c>
      <c r="CZ291" s="33">
        <v>0</v>
      </c>
      <c r="DA291" s="33">
        <v>0</v>
      </c>
      <c r="DB291" s="161">
        <v>29889</v>
      </c>
      <c r="DC291" s="33">
        <v>72370</v>
      </c>
      <c r="DD291" s="33">
        <v>6348</v>
      </c>
      <c r="DE291" s="33">
        <v>28055</v>
      </c>
      <c r="DF291" s="154">
        <v>0</v>
      </c>
      <c r="DG291" s="154">
        <v>0</v>
      </c>
      <c r="DH291" s="154">
        <v>0</v>
      </c>
      <c r="DI291" s="154">
        <v>0</v>
      </c>
      <c r="DJ291" s="154">
        <v>1155.7299999999989</v>
      </c>
      <c r="DK291" s="154">
        <v>3952.654876685297</v>
      </c>
      <c r="DL291" s="154">
        <v>178.88999999999959</v>
      </c>
      <c r="DM291" s="154">
        <v>400.27999999999957</v>
      </c>
      <c r="DN291" s="25">
        <v>0</v>
      </c>
      <c r="DO291" s="25">
        <v>671430</v>
      </c>
      <c r="DP291" s="25">
        <v>1334.6199999999985</v>
      </c>
      <c r="DQ291" s="25">
        <v>36237</v>
      </c>
      <c r="DR291" s="25">
        <v>97191</v>
      </c>
      <c r="DS291" s="25">
        <v>4492.05</v>
      </c>
      <c r="ED291" s="156">
        <v>44059</v>
      </c>
      <c r="EE291" s="25">
        <v>1155.7299999999989</v>
      </c>
      <c r="EF291" s="25">
        <v>3952.654876685297</v>
      </c>
      <c r="EG291" s="25">
        <v>178.88999999999959</v>
      </c>
      <c r="EH291" s="25">
        <v>400.27999999999957</v>
      </c>
    </row>
    <row r="292" spans="1:138" x14ac:dyDescent="0.25">
      <c r="A292" s="25" t="s">
        <v>67</v>
      </c>
      <c r="B292" s="25" t="s">
        <v>64</v>
      </c>
      <c r="C292" s="156">
        <v>44060</v>
      </c>
      <c r="D292" s="156">
        <v>44060</v>
      </c>
      <c r="E292" s="25" t="s">
        <v>126</v>
      </c>
      <c r="F292" s="25" t="s">
        <v>127</v>
      </c>
      <c r="G292" s="29">
        <v>18973.450000000008</v>
      </c>
      <c r="H292" s="29">
        <v>1690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14532</v>
      </c>
      <c r="O292" s="29">
        <v>114731</v>
      </c>
      <c r="P292" s="29">
        <v>0</v>
      </c>
      <c r="Q292" s="29">
        <v>114731</v>
      </c>
      <c r="R292" s="29">
        <v>0</v>
      </c>
      <c r="S292" s="29">
        <v>114731</v>
      </c>
      <c r="T292" s="29">
        <v>0</v>
      </c>
      <c r="U292" s="29">
        <v>737</v>
      </c>
      <c r="V292" s="29">
        <v>1010</v>
      </c>
      <c r="W292" s="29">
        <v>932</v>
      </c>
      <c r="X292" s="29">
        <v>122416</v>
      </c>
      <c r="Y292" s="29">
        <v>87692</v>
      </c>
      <c r="Z292" s="29">
        <v>319089</v>
      </c>
      <c r="AA292" s="29">
        <v>176804</v>
      </c>
      <c r="AB292" s="29">
        <v>8525</v>
      </c>
      <c r="AC292" s="29">
        <v>8.5873879110000009E-2</v>
      </c>
      <c r="AD292" s="29">
        <v>1.66E-2</v>
      </c>
      <c r="AE292" s="29">
        <v>95.525419929999998</v>
      </c>
      <c r="AF292" s="29">
        <v>42104</v>
      </c>
      <c r="AG292" s="29">
        <v>60</v>
      </c>
      <c r="AH292" s="29">
        <v>33</v>
      </c>
      <c r="AI292" s="29">
        <v>7.8570000000000002</v>
      </c>
      <c r="AJ292" s="29">
        <v>53</v>
      </c>
      <c r="AK292" s="29">
        <v>0</v>
      </c>
      <c r="AL292" s="29">
        <v>0</v>
      </c>
      <c r="AM292" s="29">
        <v>439</v>
      </c>
      <c r="AN292" s="29">
        <v>97</v>
      </c>
      <c r="AO292" s="29">
        <v>0</v>
      </c>
      <c r="AP292" s="29">
        <v>43</v>
      </c>
      <c r="AQ292" s="29">
        <v>483</v>
      </c>
      <c r="AR292" s="29">
        <v>86</v>
      </c>
      <c r="AS292" s="29">
        <v>298</v>
      </c>
      <c r="AT292" s="29">
        <v>84823</v>
      </c>
      <c r="AU292" s="29">
        <v>80461</v>
      </c>
      <c r="AV292" s="29">
        <v>39542</v>
      </c>
      <c r="AW292" s="29">
        <v>35856</v>
      </c>
      <c r="AX292" s="29">
        <v>89886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83.42</v>
      </c>
      <c r="BO292" s="29">
        <v>5058.43</v>
      </c>
      <c r="BP292" s="29">
        <v>0</v>
      </c>
      <c r="BQ292" s="29">
        <v>5058.43</v>
      </c>
      <c r="BR292" s="29">
        <v>0</v>
      </c>
      <c r="BS292" s="29">
        <v>5058.43</v>
      </c>
      <c r="BT292" s="29">
        <v>0</v>
      </c>
      <c r="BU292" s="29">
        <v>97.9</v>
      </c>
      <c r="BV292" s="29">
        <v>28.65</v>
      </c>
      <c r="BW292" s="29">
        <v>0</v>
      </c>
      <c r="BX292" s="29">
        <v>271.05</v>
      </c>
      <c r="BY292" s="29">
        <v>2990.7099999999969</v>
      </c>
      <c r="BZ292" s="29">
        <v>2684.0699999999974</v>
      </c>
      <c r="CA292" s="157">
        <v>1633.6299999999978</v>
      </c>
      <c r="CB292" s="157">
        <v>4041.1499999999951</v>
      </c>
      <c r="CC292" s="29">
        <v>0</v>
      </c>
      <c r="CD292" s="29">
        <v>4041.1499999999951</v>
      </c>
      <c r="CE292" s="29">
        <v>69276</v>
      </c>
      <c r="CF292" s="29">
        <v>0</v>
      </c>
      <c r="CG292" s="29">
        <v>96008</v>
      </c>
      <c r="CH292" s="29">
        <v>96008</v>
      </c>
      <c r="CI292" s="29">
        <v>578.21999999999866</v>
      </c>
      <c r="CJ292" s="25">
        <v>0</v>
      </c>
      <c r="CK292" s="25">
        <v>0</v>
      </c>
      <c r="CL292" s="29">
        <v>1100.589999999999</v>
      </c>
      <c r="CM292" s="25">
        <v>0</v>
      </c>
      <c r="CN292" s="29">
        <v>3995.9699999999953</v>
      </c>
      <c r="CO292" s="25">
        <v>0</v>
      </c>
      <c r="CP292" s="25">
        <v>391.86999999999932</v>
      </c>
      <c r="CQ292" s="25">
        <v>0</v>
      </c>
      <c r="CR292" s="25">
        <v>0</v>
      </c>
      <c r="CS292" s="25">
        <v>35856</v>
      </c>
      <c r="CT292" s="25">
        <v>0</v>
      </c>
      <c r="CU292" s="25">
        <v>89886</v>
      </c>
      <c r="CV292" s="25">
        <v>0</v>
      </c>
      <c r="CW292" s="25">
        <v>32789</v>
      </c>
      <c r="CX292" s="33">
        <v>0</v>
      </c>
      <c r="CY292" s="33">
        <v>0</v>
      </c>
      <c r="CZ292" s="33">
        <v>0</v>
      </c>
      <c r="DA292" s="33">
        <v>0</v>
      </c>
      <c r="DB292" s="161">
        <v>35856</v>
      </c>
      <c r="DC292" s="33">
        <v>89886</v>
      </c>
      <c r="DD292" s="33">
        <v>6753</v>
      </c>
      <c r="DE292" s="33">
        <v>32789</v>
      </c>
      <c r="DF292" s="154">
        <v>0</v>
      </c>
      <c r="DG292" s="154">
        <v>0</v>
      </c>
      <c r="DH292" s="154">
        <v>0</v>
      </c>
      <c r="DI292" s="154">
        <v>0</v>
      </c>
      <c r="DJ292" s="154">
        <v>1100.589999999999</v>
      </c>
      <c r="DK292" s="154">
        <v>3995.9699999999953</v>
      </c>
      <c r="DL292" s="154">
        <v>186.34999999999957</v>
      </c>
      <c r="DM292" s="154">
        <v>391.86999999999932</v>
      </c>
      <c r="DN292" s="25">
        <v>0</v>
      </c>
      <c r="DO292" s="25">
        <v>592110</v>
      </c>
      <c r="DP292" s="25">
        <v>1286.9399999999987</v>
      </c>
      <c r="DQ292" s="25">
        <v>42609</v>
      </c>
      <c r="DR292" s="25">
        <v>114731</v>
      </c>
      <c r="DS292" s="25">
        <v>5058.43</v>
      </c>
      <c r="ED292" s="156">
        <v>44060</v>
      </c>
      <c r="EE292" s="25">
        <v>1100.589999999999</v>
      </c>
      <c r="EF292" s="25">
        <v>3995.9699999999953</v>
      </c>
      <c r="EG292" s="25">
        <v>186.34999999999957</v>
      </c>
      <c r="EH292" s="25">
        <v>391.86999999999932</v>
      </c>
    </row>
    <row r="293" spans="1:138" x14ac:dyDescent="0.25">
      <c r="A293" s="25" t="s">
        <v>67</v>
      </c>
      <c r="B293" s="25" t="s">
        <v>64</v>
      </c>
      <c r="C293" s="156">
        <v>44061</v>
      </c>
      <c r="D293" s="156">
        <v>44061</v>
      </c>
      <c r="E293" s="25" t="s">
        <v>126</v>
      </c>
      <c r="F293" s="25" t="s">
        <v>127</v>
      </c>
      <c r="G293" s="29">
        <v>23156.780000000053</v>
      </c>
      <c r="H293" s="29">
        <v>1874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14265</v>
      </c>
      <c r="O293" s="29">
        <v>141213</v>
      </c>
      <c r="P293" s="29">
        <v>0</v>
      </c>
      <c r="Q293" s="29">
        <v>141213</v>
      </c>
      <c r="R293" s="29">
        <v>0</v>
      </c>
      <c r="S293" s="29">
        <v>141213</v>
      </c>
      <c r="T293" s="29">
        <v>0</v>
      </c>
      <c r="U293" s="29">
        <v>850</v>
      </c>
      <c r="V293" s="29">
        <v>648</v>
      </c>
      <c r="W293" s="29">
        <v>952</v>
      </c>
      <c r="X293" s="29">
        <v>112087</v>
      </c>
      <c r="Y293" s="29">
        <v>91040</v>
      </c>
      <c r="Z293" s="29">
        <v>297759</v>
      </c>
      <c r="AA293" s="29">
        <v>202937</v>
      </c>
      <c r="AB293" s="29">
        <v>8095</v>
      </c>
      <c r="AC293" s="29">
        <v>8.5873879110000009E-2</v>
      </c>
      <c r="AD293" s="29">
        <v>1.66E-2</v>
      </c>
      <c r="AE293" s="29">
        <v>95.525419929999998</v>
      </c>
      <c r="AF293" s="29">
        <v>35056</v>
      </c>
      <c r="AG293" s="29">
        <v>60</v>
      </c>
      <c r="AH293" s="29">
        <v>33</v>
      </c>
      <c r="AI293" s="29">
        <v>7.8570000000000002</v>
      </c>
      <c r="AJ293" s="29">
        <v>52</v>
      </c>
      <c r="AK293" s="29">
        <v>1</v>
      </c>
      <c r="AL293" s="29">
        <v>0</v>
      </c>
      <c r="AM293" s="29">
        <v>512</v>
      </c>
      <c r="AN293" s="29">
        <v>115</v>
      </c>
      <c r="AO293" s="29">
        <v>0</v>
      </c>
      <c r="AP293" s="29">
        <v>44</v>
      </c>
      <c r="AQ293" s="29">
        <v>448</v>
      </c>
      <c r="AR293" s="29">
        <v>83</v>
      </c>
      <c r="AS293" s="29">
        <v>305</v>
      </c>
      <c r="AT293" s="29">
        <v>83509</v>
      </c>
      <c r="AU293" s="29">
        <v>67688</v>
      </c>
      <c r="AV293" s="29">
        <v>34983</v>
      </c>
      <c r="AW293" s="29">
        <v>29795</v>
      </c>
      <c r="AX293" s="29">
        <v>86419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72.42</v>
      </c>
      <c r="BO293" s="29">
        <v>4520.8100000000004</v>
      </c>
      <c r="BP293" s="29">
        <v>0</v>
      </c>
      <c r="BQ293" s="29">
        <v>4520.8100000000004</v>
      </c>
      <c r="BR293" s="29">
        <v>0</v>
      </c>
      <c r="BS293" s="29">
        <v>4520.8100000000004</v>
      </c>
      <c r="BT293" s="29">
        <v>0</v>
      </c>
      <c r="BU293" s="29">
        <v>46.77</v>
      </c>
      <c r="BV293" s="29">
        <v>31.17</v>
      </c>
      <c r="BW293" s="29">
        <v>0</v>
      </c>
      <c r="BX293" s="29">
        <v>322.24</v>
      </c>
      <c r="BY293" s="29">
        <v>2990.6928079119066</v>
      </c>
      <c r="BZ293" s="29">
        <v>2495.0999999999958</v>
      </c>
      <c r="CA293" s="157">
        <v>2186.3428079119062</v>
      </c>
      <c r="CB293" s="157">
        <v>3299.4499999999971</v>
      </c>
      <c r="CC293" s="29">
        <v>0</v>
      </c>
      <c r="CD293" s="29">
        <v>3299.4499999999971</v>
      </c>
      <c r="CE293" s="29">
        <v>74187</v>
      </c>
      <c r="CF293" s="29">
        <v>0</v>
      </c>
      <c r="CG293" s="29">
        <v>77010</v>
      </c>
      <c r="CH293" s="29">
        <v>77010</v>
      </c>
      <c r="CI293" s="29">
        <v>606.62999999999886</v>
      </c>
      <c r="CJ293" s="25">
        <v>0</v>
      </c>
      <c r="CK293" s="25">
        <v>0</v>
      </c>
      <c r="CL293" s="29">
        <v>1081.3899999999987</v>
      </c>
      <c r="CM293" s="25">
        <v>0</v>
      </c>
      <c r="CN293" s="29">
        <v>3797.7728079119033</v>
      </c>
      <c r="CO293" s="25">
        <v>0</v>
      </c>
      <c r="CP293" s="25">
        <v>398.45999999999952</v>
      </c>
      <c r="CQ293" s="25">
        <v>0</v>
      </c>
      <c r="CR293" s="25">
        <v>0</v>
      </c>
      <c r="CS293" s="25">
        <v>29795</v>
      </c>
      <c r="CT293" s="25">
        <v>0</v>
      </c>
      <c r="CU293" s="25">
        <v>86419</v>
      </c>
      <c r="CV293" s="25">
        <v>0</v>
      </c>
      <c r="CW293" s="25">
        <v>28229</v>
      </c>
      <c r="CX293" s="33">
        <v>0</v>
      </c>
      <c r="CY293" s="33">
        <v>0</v>
      </c>
      <c r="CZ293" s="33">
        <v>0</v>
      </c>
      <c r="DA293" s="33">
        <v>0</v>
      </c>
      <c r="DB293" s="161">
        <v>29795</v>
      </c>
      <c r="DC293" s="33">
        <v>86419</v>
      </c>
      <c r="DD293" s="33">
        <v>6754</v>
      </c>
      <c r="DE293" s="33">
        <v>28229</v>
      </c>
      <c r="DF293" s="154">
        <v>0</v>
      </c>
      <c r="DG293" s="154">
        <v>0</v>
      </c>
      <c r="DH293" s="154">
        <v>0</v>
      </c>
      <c r="DI293" s="154">
        <v>0</v>
      </c>
      <c r="DJ293" s="154">
        <v>1081.3899999999987</v>
      </c>
      <c r="DK293" s="154">
        <v>3797.7728079119033</v>
      </c>
      <c r="DL293" s="154">
        <v>208.16999999999939</v>
      </c>
      <c r="DM293" s="154">
        <v>398.45999999999952</v>
      </c>
      <c r="DN293" s="25">
        <v>0</v>
      </c>
      <c r="DO293" s="25">
        <v>599831</v>
      </c>
      <c r="DP293" s="25">
        <v>1289.5599999999981</v>
      </c>
      <c r="DQ293" s="25">
        <v>36549</v>
      </c>
      <c r="DR293" s="25">
        <v>141213</v>
      </c>
      <c r="DS293" s="25">
        <v>4520.8100000000004</v>
      </c>
      <c r="ED293" s="156">
        <v>44061</v>
      </c>
      <c r="EE293" s="25">
        <v>1081.3899999999987</v>
      </c>
      <c r="EF293" s="25">
        <v>3797.7728079119033</v>
      </c>
      <c r="EG293" s="25">
        <v>208.16999999999939</v>
      </c>
      <c r="EH293" s="25">
        <v>398.45999999999952</v>
      </c>
    </row>
    <row r="294" spans="1:138" x14ac:dyDescent="0.25">
      <c r="A294" s="25" t="s">
        <v>67</v>
      </c>
      <c r="B294" s="25" t="s">
        <v>64</v>
      </c>
      <c r="C294" s="156">
        <v>44062</v>
      </c>
      <c r="D294" s="156">
        <v>44062</v>
      </c>
      <c r="E294" s="25" t="s">
        <v>126</v>
      </c>
      <c r="F294" s="25" t="s">
        <v>127</v>
      </c>
      <c r="G294" s="29">
        <v>16434.249999999975</v>
      </c>
      <c r="H294" s="29">
        <v>1969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33860</v>
      </c>
      <c r="O294" s="29">
        <v>151710</v>
      </c>
      <c r="P294" s="29">
        <v>0</v>
      </c>
      <c r="Q294" s="29">
        <v>151710</v>
      </c>
      <c r="R294" s="29">
        <v>0</v>
      </c>
      <c r="S294" s="29">
        <v>151710</v>
      </c>
      <c r="T294" s="29">
        <v>0</v>
      </c>
      <c r="U294" s="29">
        <v>928</v>
      </c>
      <c r="V294" s="29">
        <v>3255</v>
      </c>
      <c r="W294" s="29">
        <v>610</v>
      </c>
      <c r="X294" s="29">
        <v>147198</v>
      </c>
      <c r="Y294" s="29">
        <v>111032</v>
      </c>
      <c r="Z294" s="29">
        <v>308630</v>
      </c>
      <c r="AA294" s="29">
        <v>209948</v>
      </c>
      <c r="AB294" s="29">
        <v>12048</v>
      </c>
      <c r="AC294" s="29">
        <v>8.5873879110000009E-2</v>
      </c>
      <c r="AD294" s="29">
        <v>1.66E-2</v>
      </c>
      <c r="AE294" s="29">
        <v>95.525419929999998</v>
      </c>
      <c r="AF294" s="29">
        <v>44091</v>
      </c>
      <c r="AG294" s="29">
        <v>60</v>
      </c>
      <c r="AH294" s="29">
        <v>33</v>
      </c>
      <c r="AI294" s="29">
        <v>7.8570000000000002</v>
      </c>
      <c r="AJ294" s="29">
        <v>51</v>
      </c>
      <c r="AK294" s="29">
        <v>2</v>
      </c>
      <c r="AL294" s="29">
        <v>0</v>
      </c>
      <c r="AM294" s="29">
        <v>416</v>
      </c>
      <c r="AN294" s="29">
        <v>95</v>
      </c>
      <c r="AO294" s="29">
        <v>0</v>
      </c>
      <c r="AP294" s="29">
        <v>0</v>
      </c>
      <c r="AQ294" s="29">
        <v>507</v>
      </c>
      <c r="AR294" s="29">
        <v>90</v>
      </c>
      <c r="AS294" s="29">
        <v>224</v>
      </c>
      <c r="AT294" s="29">
        <v>93918</v>
      </c>
      <c r="AU294" s="29">
        <v>73191</v>
      </c>
      <c r="AV294" s="29">
        <v>34573</v>
      </c>
      <c r="AW294" s="29">
        <v>36386</v>
      </c>
      <c r="AX294" s="29">
        <v>96150</v>
      </c>
      <c r="AY294" s="29">
        <v>0</v>
      </c>
      <c r="AZ294" s="29">
        <v>0</v>
      </c>
      <c r="BA294" s="29">
        <v>0</v>
      </c>
      <c r="BB294" s="29">
        <v>0</v>
      </c>
      <c r="BC294" s="29">
        <v>0</v>
      </c>
      <c r="BD294" s="29">
        <v>0</v>
      </c>
      <c r="BE294" s="29">
        <v>0</v>
      </c>
      <c r="BF294" s="29">
        <v>0</v>
      </c>
      <c r="BG294" s="29">
        <v>0</v>
      </c>
      <c r="BH294" s="29">
        <v>0</v>
      </c>
      <c r="BI294" s="29">
        <v>0</v>
      </c>
      <c r="BJ294" s="29">
        <v>0</v>
      </c>
      <c r="BK294" s="29">
        <v>0</v>
      </c>
      <c r="BL294" s="29">
        <v>0</v>
      </c>
      <c r="BM294" s="29">
        <v>0</v>
      </c>
      <c r="BN294" s="29">
        <v>85.55</v>
      </c>
      <c r="BO294" s="29">
        <v>4801.6499999999996</v>
      </c>
      <c r="BP294" s="29">
        <v>0</v>
      </c>
      <c r="BQ294" s="29">
        <v>4801.6499999999996</v>
      </c>
      <c r="BR294" s="29">
        <v>0</v>
      </c>
      <c r="BS294" s="29">
        <v>4801.6499999999996</v>
      </c>
      <c r="BT294" s="29">
        <v>0</v>
      </c>
      <c r="BU294" s="29">
        <v>106.37</v>
      </c>
      <c r="BV294" s="29">
        <v>37.74</v>
      </c>
      <c r="BW294" s="29">
        <v>0</v>
      </c>
      <c r="BX294" s="29">
        <v>267.15000000000009</v>
      </c>
      <c r="BY294" s="29">
        <v>3231.1611677282331</v>
      </c>
      <c r="BZ294" s="29">
        <v>2584.5369905679549</v>
      </c>
      <c r="CA294" s="157">
        <v>2122.1681582961887</v>
      </c>
      <c r="CB294" s="157">
        <v>3693.529999999997</v>
      </c>
      <c r="CC294" s="29">
        <v>0</v>
      </c>
      <c r="CD294" s="29">
        <v>3693.529999999997</v>
      </c>
      <c r="CE294" s="29">
        <v>78624</v>
      </c>
      <c r="CF294" s="29">
        <v>0</v>
      </c>
      <c r="CG294" s="29">
        <v>88485</v>
      </c>
      <c r="CH294" s="29">
        <v>88485</v>
      </c>
      <c r="CI294" s="29">
        <v>596.26999999999907</v>
      </c>
      <c r="CJ294" s="25">
        <v>0</v>
      </c>
      <c r="CK294" s="25">
        <v>0</v>
      </c>
      <c r="CL294" s="29">
        <v>1172.3599999999983</v>
      </c>
      <c r="CM294" s="25">
        <v>0</v>
      </c>
      <c r="CN294" s="29">
        <v>4047.0681582961897</v>
      </c>
      <c r="CO294" s="25">
        <v>0</v>
      </c>
      <c r="CP294" s="25">
        <v>403.19999999999948</v>
      </c>
      <c r="CQ294" s="25">
        <v>0</v>
      </c>
      <c r="CR294" s="25">
        <v>0</v>
      </c>
      <c r="CS294" s="25">
        <v>36386</v>
      </c>
      <c r="CT294" s="25">
        <v>0</v>
      </c>
      <c r="CU294" s="25">
        <v>96150</v>
      </c>
      <c r="CV294" s="25">
        <v>0</v>
      </c>
      <c r="CW294" s="25">
        <v>28256</v>
      </c>
      <c r="CX294" s="33">
        <v>0</v>
      </c>
      <c r="CY294" s="33">
        <v>0</v>
      </c>
      <c r="CZ294" s="33">
        <v>0</v>
      </c>
      <c r="DA294" s="33">
        <v>0</v>
      </c>
      <c r="DB294" s="161">
        <v>36386</v>
      </c>
      <c r="DC294" s="33">
        <v>96150</v>
      </c>
      <c r="DD294" s="33">
        <v>6317</v>
      </c>
      <c r="DE294" s="33">
        <v>28256</v>
      </c>
      <c r="DF294" s="154">
        <v>0</v>
      </c>
      <c r="DG294" s="154">
        <v>0</v>
      </c>
      <c r="DH294" s="154">
        <v>0</v>
      </c>
      <c r="DI294" s="154">
        <v>0</v>
      </c>
      <c r="DJ294" s="154">
        <v>1172.3599999999983</v>
      </c>
      <c r="DK294" s="154">
        <v>4047.0681582961897</v>
      </c>
      <c r="DL294" s="154">
        <v>193.06999999999954</v>
      </c>
      <c r="DM294" s="154">
        <v>403.19999999999948</v>
      </c>
      <c r="DN294" s="25">
        <v>0</v>
      </c>
      <c r="DO294" s="25">
        <v>641658</v>
      </c>
      <c r="DP294" s="25">
        <v>1365.4299999999978</v>
      </c>
      <c r="DQ294" s="25">
        <v>42703</v>
      </c>
      <c r="DR294" s="25">
        <v>151710</v>
      </c>
      <c r="DS294" s="25">
        <v>4801.6499999999996</v>
      </c>
      <c r="ED294" s="156">
        <v>44062</v>
      </c>
      <c r="EE294" s="25">
        <v>1172.3599999999983</v>
      </c>
      <c r="EF294" s="25">
        <v>4047.0681582961897</v>
      </c>
      <c r="EG294" s="25">
        <v>193.06999999999954</v>
      </c>
      <c r="EH294" s="25">
        <v>403.19999999999948</v>
      </c>
    </row>
    <row r="295" spans="1:138" x14ac:dyDescent="0.25">
      <c r="A295" s="25" t="s">
        <v>67</v>
      </c>
      <c r="B295" s="25" t="s">
        <v>64</v>
      </c>
      <c r="C295" s="156">
        <v>44063</v>
      </c>
      <c r="D295" s="156">
        <v>44063</v>
      </c>
      <c r="E295" s="25" t="s">
        <v>126</v>
      </c>
      <c r="F295" s="25" t="s">
        <v>127</v>
      </c>
      <c r="G295" s="29">
        <v>20984.74000000002</v>
      </c>
      <c r="H295" s="29">
        <v>1882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20177</v>
      </c>
      <c r="O295" s="29">
        <v>120558</v>
      </c>
      <c r="P295" s="29">
        <v>0</v>
      </c>
      <c r="Q295" s="29">
        <v>120558</v>
      </c>
      <c r="R295" s="29">
        <v>0</v>
      </c>
      <c r="S295" s="29">
        <v>120558</v>
      </c>
      <c r="T295" s="29">
        <v>0</v>
      </c>
      <c r="U295" s="29">
        <v>840</v>
      </c>
      <c r="V295" s="29">
        <v>1528</v>
      </c>
      <c r="W295" s="29">
        <v>8564</v>
      </c>
      <c r="X295" s="29">
        <v>130142</v>
      </c>
      <c r="Y295" s="29">
        <v>147853</v>
      </c>
      <c r="Z295" s="29">
        <v>327233</v>
      </c>
      <c r="AA295" s="29">
        <v>198962</v>
      </c>
      <c r="AB295" s="29">
        <v>10794</v>
      </c>
      <c r="AC295" s="29">
        <v>8.5873879110000009E-2</v>
      </c>
      <c r="AD295" s="29">
        <v>1.66E-2</v>
      </c>
      <c r="AE295" s="29">
        <v>95.525419929999998</v>
      </c>
      <c r="AF295" s="29">
        <v>47426</v>
      </c>
      <c r="AG295" s="29">
        <v>60</v>
      </c>
      <c r="AH295" s="29">
        <v>33</v>
      </c>
      <c r="AI295" s="29">
        <v>7.8570000000000002</v>
      </c>
      <c r="AJ295" s="29">
        <v>51</v>
      </c>
      <c r="AK295" s="29">
        <v>1</v>
      </c>
      <c r="AL295" s="29">
        <v>0</v>
      </c>
      <c r="AM295" s="29">
        <v>445</v>
      </c>
      <c r="AN295" s="29">
        <v>101</v>
      </c>
      <c r="AO295" s="29">
        <v>46</v>
      </c>
      <c r="AP295" s="29">
        <v>43</v>
      </c>
      <c r="AQ295" s="29">
        <v>0</v>
      </c>
      <c r="AR295" s="29">
        <v>0</v>
      </c>
      <c r="AS295" s="29">
        <v>0</v>
      </c>
      <c r="AT295" s="29">
        <v>99716</v>
      </c>
      <c r="AU295" s="29">
        <v>71910</v>
      </c>
      <c r="AV295" s="29">
        <v>21320</v>
      </c>
      <c r="AW295" s="29">
        <v>36303</v>
      </c>
      <c r="AX295" s="29">
        <v>114003</v>
      </c>
      <c r="AY295" s="29">
        <v>0</v>
      </c>
      <c r="AZ295" s="29">
        <v>0</v>
      </c>
      <c r="BA295" s="29">
        <v>0</v>
      </c>
      <c r="BB295" s="29">
        <v>0</v>
      </c>
      <c r="BC295" s="29">
        <v>0</v>
      </c>
      <c r="BD295" s="29">
        <v>0</v>
      </c>
      <c r="BE295" s="29">
        <v>0</v>
      </c>
      <c r="BF295" s="29">
        <v>0</v>
      </c>
      <c r="BG295" s="29">
        <v>0</v>
      </c>
      <c r="BH295" s="29">
        <v>0</v>
      </c>
      <c r="BI295" s="29">
        <v>0</v>
      </c>
      <c r="BJ295" s="29">
        <v>0</v>
      </c>
      <c r="BK295" s="29">
        <v>0</v>
      </c>
      <c r="BL295" s="29">
        <v>0</v>
      </c>
      <c r="BM295" s="29">
        <v>0</v>
      </c>
      <c r="BN295" s="29">
        <v>91.99</v>
      </c>
      <c r="BO295" s="29">
        <v>5448.73</v>
      </c>
      <c r="BP295" s="29">
        <v>0</v>
      </c>
      <c r="BQ295" s="29">
        <v>5448.73</v>
      </c>
      <c r="BR295" s="29">
        <v>0</v>
      </c>
      <c r="BS295" s="29">
        <v>5448.73</v>
      </c>
      <c r="BT295" s="29">
        <v>0</v>
      </c>
      <c r="BU295" s="29">
        <v>89.09</v>
      </c>
      <c r="BV295" s="29">
        <v>27.56</v>
      </c>
      <c r="BW295" s="29">
        <v>39</v>
      </c>
      <c r="BX295" s="29">
        <v>272.25</v>
      </c>
      <c r="BY295" s="29">
        <v>3285.1122647706711</v>
      </c>
      <c r="BZ295" s="29">
        <v>2605.1699999999951</v>
      </c>
      <c r="CA295" s="157">
        <v>2072.0822647706755</v>
      </c>
      <c r="CB295" s="157">
        <v>3818.1999999999935</v>
      </c>
      <c r="CC295" s="29">
        <v>0</v>
      </c>
      <c r="CD295" s="29">
        <v>3818.1999999999935</v>
      </c>
      <c r="CE295" s="29">
        <v>74574</v>
      </c>
      <c r="CF295" s="29">
        <v>0</v>
      </c>
      <c r="CG295" s="29">
        <v>97052</v>
      </c>
      <c r="CH295" s="29">
        <v>97052</v>
      </c>
      <c r="CI295" s="29">
        <v>550.819999999998</v>
      </c>
      <c r="CJ295" s="25">
        <v>0</v>
      </c>
      <c r="CK295" s="25">
        <v>0</v>
      </c>
      <c r="CL295" s="29">
        <v>1176.5584621993112</v>
      </c>
      <c r="CM295" s="25">
        <v>0</v>
      </c>
      <c r="CN295" s="29">
        <v>4162.9038025713598</v>
      </c>
      <c r="CO295" s="25">
        <v>0</v>
      </c>
      <c r="CP295" s="25">
        <v>360.15999999999855</v>
      </c>
      <c r="CQ295" s="25">
        <v>0</v>
      </c>
      <c r="CR295" s="25">
        <v>0</v>
      </c>
      <c r="CS295" s="25">
        <v>36303</v>
      </c>
      <c r="CT295" s="25">
        <v>0</v>
      </c>
      <c r="CU295" s="25">
        <v>114003</v>
      </c>
      <c r="CV295" s="25">
        <v>0</v>
      </c>
      <c r="CW295" s="25">
        <v>15670</v>
      </c>
      <c r="CX295" s="33">
        <v>0</v>
      </c>
      <c r="CY295" s="33">
        <v>0</v>
      </c>
      <c r="CZ295" s="33">
        <v>0</v>
      </c>
      <c r="DA295" s="33">
        <v>0</v>
      </c>
      <c r="DB295" s="161">
        <v>36303</v>
      </c>
      <c r="DC295" s="33">
        <v>114003</v>
      </c>
      <c r="DD295" s="33">
        <v>5650</v>
      </c>
      <c r="DE295" s="33">
        <v>15670</v>
      </c>
      <c r="DF295" s="154">
        <v>0</v>
      </c>
      <c r="DG295" s="154">
        <v>0</v>
      </c>
      <c r="DH295" s="154">
        <v>0</v>
      </c>
      <c r="DI295" s="154">
        <v>0</v>
      </c>
      <c r="DJ295" s="154">
        <v>1176.5584621993112</v>
      </c>
      <c r="DK295" s="154">
        <v>4162.9038025713598</v>
      </c>
      <c r="DL295" s="154">
        <v>190.6599999999994</v>
      </c>
      <c r="DM295" s="154">
        <v>360.15999999999855</v>
      </c>
      <c r="DN295" s="25">
        <v>0</v>
      </c>
      <c r="DO295" s="25">
        <v>684842</v>
      </c>
      <c r="DP295" s="25">
        <v>1367.2184621993106</v>
      </c>
      <c r="DQ295" s="25">
        <v>41953</v>
      </c>
      <c r="DR295" s="25">
        <v>120558</v>
      </c>
      <c r="DS295" s="25">
        <v>5448.73</v>
      </c>
      <c r="ED295" s="156">
        <v>44063</v>
      </c>
      <c r="EE295" s="25">
        <v>1176.5584621993112</v>
      </c>
      <c r="EF295" s="25">
        <v>4162.9038025713598</v>
      </c>
      <c r="EG295" s="25">
        <v>190.6599999999994</v>
      </c>
      <c r="EH295" s="25">
        <v>360.15999999999855</v>
      </c>
    </row>
    <row r="296" spans="1:138" x14ac:dyDescent="0.25">
      <c r="A296" s="25" t="s">
        <v>67</v>
      </c>
      <c r="B296" s="25" t="s">
        <v>64</v>
      </c>
      <c r="C296" s="156">
        <v>44064</v>
      </c>
      <c r="D296" s="156">
        <v>44064</v>
      </c>
      <c r="E296" s="25" t="s">
        <v>126</v>
      </c>
      <c r="F296" s="25" t="s">
        <v>127</v>
      </c>
      <c r="G296" s="29">
        <v>20250.670000000013</v>
      </c>
      <c r="H296" s="29">
        <v>1725</v>
      </c>
      <c r="I296" s="29">
        <v>0</v>
      </c>
      <c r="J296" s="29">
        <v>0</v>
      </c>
      <c r="K296" s="29">
        <v>0</v>
      </c>
      <c r="L296" s="29">
        <v>1</v>
      </c>
      <c r="M296" s="29">
        <v>0</v>
      </c>
      <c r="N296" s="29">
        <v>17763</v>
      </c>
      <c r="O296" s="29">
        <v>75091</v>
      </c>
      <c r="P296" s="29">
        <v>0</v>
      </c>
      <c r="Q296" s="29">
        <v>75091</v>
      </c>
      <c r="R296" s="29">
        <v>0</v>
      </c>
      <c r="S296" s="29">
        <v>75091</v>
      </c>
      <c r="T296" s="29">
        <v>0</v>
      </c>
      <c r="U296" s="29">
        <v>1204</v>
      </c>
      <c r="V296" s="29">
        <v>523</v>
      </c>
      <c r="W296" s="29">
        <v>8166</v>
      </c>
      <c r="X296" s="29">
        <v>99713</v>
      </c>
      <c r="Y296" s="29">
        <v>140742</v>
      </c>
      <c r="Z296" s="29">
        <v>388635</v>
      </c>
      <c r="AA296" s="29">
        <v>113238</v>
      </c>
      <c r="AB296" s="29">
        <v>68605</v>
      </c>
      <c r="AC296" s="29">
        <v>8.5873879110000009E-2</v>
      </c>
      <c r="AD296" s="29">
        <v>1.66E-2</v>
      </c>
      <c r="AE296" s="29">
        <v>95.525419929999998</v>
      </c>
      <c r="AF296" s="29">
        <v>44005</v>
      </c>
      <c r="AG296" s="29">
        <v>60</v>
      </c>
      <c r="AH296" s="29">
        <v>33</v>
      </c>
      <c r="AI296" s="29">
        <v>7.7140000000000004</v>
      </c>
      <c r="AJ296" s="29">
        <v>50.286000000000001</v>
      </c>
      <c r="AK296" s="29">
        <v>2</v>
      </c>
      <c r="AL296" s="29">
        <v>0</v>
      </c>
      <c r="AM296" s="29">
        <v>425</v>
      </c>
      <c r="AN296" s="29">
        <v>94</v>
      </c>
      <c r="AO296" s="29">
        <v>45</v>
      </c>
      <c r="AP296" s="29">
        <v>43</v>
      </c>
      <c r="AQ296" s="29">
        <v>495</v>
      </c>
      <c r="AR296" s="29">
        <v>95</v>
      </c>
      <c r="AS296" s="29">
        <v>267</v>
      </c>
      <c r="AT296" s="29">
        <v>96201</v>
      </c>
      <c r="AU296" s="29">
        <v>71617</v>
      </c>
      <c r="AV296" s="29">
        <v>23040</v>
      </c>
      <c r="AW296" s="29">
        <v>35851</v>
      </c>
      <c r="AX296" s="29">
        <v>108927</v>
      </c>
      <c r="AY296" s="29">
        <v>0</v>
      </c>
      <c r="AZ296" s="29">
        <v>1</v>
      </c>
      <c r="BA296" s="29">
        <v>0</v>
      </c>
      <c r="BB296" s="29">
        <v>0</v>
      </c>
      <c r="BC296" s="29">
        <v>0</v>
      </c>
      <c r="BD296" s="29">
        <v>0</v>
      </c>
      <c r="BE296" s="29">
        <v>0</v>
      </c>
      <c r="BF296" s="29">
        <v>0</v>
      </c>
      <c r="BG296" s="29">
        <v>0</v>
      </c>
      <c r="BH296" s="29">
        <v>0</v>
      </c>
      <c r="BI296" s="29">
        <v>0</v>
      </c>
      <c r="BJ296" s="29">
        <v>0</v>
      </c>
      <c r="BK296" s="29">
        <v>0</v>
      </c>
      <c r="BL296" s="29">
        <v>0</v>
      </c>
      <c r="BM296" s="29">
        <v>0</v>
      </c>
      <c r="BN296" s="29">
        <v>121.6</v>
      </c>
      <c r="BO296" s="29">
        <v>4292.43</v>
      </c>
      <c r="BP296" s="29">
        <v>0</v>
      </c>
      <c r="BQ296" s="29">
        <v>4292.43</v>
      </c>
      <c r="BR296" s="29">
        <v>0</v>
      </c>
      <c r="BS296" s="29">
        <v>4292.43</v>
      </c>
      <c r="BT296" s="29">
        <v>0</v>
      </c>
      <c r="BU296" s="29">
        <v>76.2</v>
      </c>
      <c r="BV296" s="29">
        <v>17.059999999999999</v>
      </c>
      <c r="BW296" s="29">
        <v>35</v>
      </c>
      <c r="BX296" s="29">
        <v>283.10000000000002</v>
      </c>
      <c r="BY296" s="29">
        <v>3363.6910383461491</v>
      </c>
      <c r="BZ296" s="29">
        <v>2702.7647687336398</v>
      </c>
      <c r="CA296" s="157">
        <v>1920.33398741477</v>
      </c>
      <c r="CB296" s="157">
        <v>4146.1218196650161</v>
      </c>
      <c r="CC296" s="29">
        <v>0</v>
      </c>
      <c r="CD296" s="29">
        <v>4146.1218196650161</v>
      </c>
      <c r="CE296" s="29">
        <v>63034</v>
      </c>
      <c r="CF296" s="29">
        <v>0</v>
      </c>
      <c r="CG296" s="29">
        <v>104784</v>
      </c>
      <c r="CH296" s="29">
        <v>104784</v>
      </c>
      <c r="CI296" s="29">
        <v>613.66001200480014</v>
      </c>
      <c r="CJ296" s="25">
        <v>0</v>
      </c>
      <c r="CK296" s="25">
        <v>0</v>
      </c>
      <c r="CL296" s="29">
        <v>1192.5217292905825</v>
      </c>
      <c r="CM296" s="25">
        <v>0</v>
      </c>
      <c r="CN296" s="29">
        <v>4260.2740657844042</v>
      </c>
      <c r="CO296" s="25">
        <v>0</v>
      </c>
      <c r="CP296" s="25">
        <v>415.87999999999857</v>
      </c>
      <c r="CQ296" s="25">
        <v>0</v>
      </c>
      <c r="CR296" s="25">
        <v>0</v>
      </c>
      <c r="CS296" s="25">
        <v>35851</v>
      </c>
      <c r="CT296" s="25">
        <v>0</v>
      </c>
      <c r="CU296" s="25">
        <v>108927</v>
      </c>
      <c r="CV296" s="25">
        <v>0</v>
      </c>
      <c r="CW296" s="25">
        <v>17444</v>
      </c>
      <c r="CX296" s="33">
        <v>0</v>
      </c>
      <c r="CY296" s="33">
        <v>0</v>
      </c>
      <c r="CZ296" s="33">
        <v>0</v>
      </c>
      <c r="DA296" s="33">
        <v>0</v>
      </c>
      <c r="DB296" s="161">
        <v>35851</v>
      </c>
      <c r="DC296" s="33">
        <v>108927</v>
      </c>
      <c r="DD296" s="33">
        <v>5596</v>
      </c>
      <c r="DE296" s="33">
        <v>17444</v>
      </c>
      <c r="DF296" s="154">
        <v>0</v>
      </c>
      <c r="DG296" s="154">
        <v>0</v>
      </c>
      <c r="DH296" s="154">
        <v>0</v>
      </c>
      <c r="DI296" s="154">
        <v>0</v>
      </c>
      <c r="DJ296" s="154">
        <v>1192.5217292905825</v>
      </c>
      <c r="DK296" s="154">
        <v>4260.2740657844042</v>
      </c>
      <c r="DL296" s="154">
        <v>197.78001200480136</v>
      </c>
      <c r="DM296" s="154">
        <v>415.87999999999857</v>
      </c>
      <c r="DN296" s="25">
        <v>0</v>
      </c>
      <c r="DO296" s="25">
        <v>711220</v>
      </c>
      <c r="DP296" s="25">
        <v>1390.3017412953839</v>
      </c>
      <c r="DQ296" s="25">
        <v>41447</v>
      </c>
      <c r="DR296" s="25">
        <v>75091</v>
      </c>
      <c r="DS296" s="25">
        <v>4292.43</v>
      </c>
      <c r="ED296" s="156">
        <v>44064</v>
      </c>
      <c r="EE296" s="25">
        <v>1192.5217292905825</v>
      </c>
      <c r="EF296" s="25">
        <v>4260.2740657844042</v>
      </c>
      <c r="EG296" s="25">
        <v>197.78001200480136</v>
      </c>
      <c r="EH296" s="25">
        <v>415.87999999999857</v>
      </c>
    </row>
    <row r="297" spans="1:138" x14ac:dyDescent="0.25">
      <c r="A297" s="25" t="s">
        <v>67</v>
      </c>
      <c r="B297" s="25" t="s">
        <v>64</v>
      </c>
      <c r="C297" s="156">
        <v>44065</v>
      </c>
      <c r="D297" s="156">
        <v>44065</v>
      </c>
      <c r="E297" s="25" t="s">
        <v>126</v>
      </c>
      <c r="F297" s="25" t="s">
        <v>127</v>
      </c>
      <c r="G297" s="29">
        <v>23857.890000000036</v>
      </c>
      <c r="H297" s="29">
        <v>1957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26835</v>
      </c>
      <c r="O297" s="29">
        <v>106819</v>
      </c>
      <c r="P297" s="29">
        <v>0</v>
      </c>
      <c r="Q297" s="29">
        <v>106819</v>
      </c>
      <c r="R297" s="29">
        <v>0</v>
      </c>
      <c r="S297" s="29">
        <v>106819</v>
      </c>
      <c r="T297" s="29">
        <v>0</v>
      </c>
      <c r="U297" s="29">
        <v>1148</v>
      </c>
      <c r="V297" s="29">
        <v>572</v>
      </c>
      <c r="W297" s="29">
        <v>12786</v>
      </c>
      <c r="X297" s="29">
        <v>215957</v>
      </c>
      <c r="Y297" s="29">
        <v>121413</v>
      </c>
      <c r="Z297" s="29">
        <v>361519</v>
      </c>
      <c r="AA297" s="29">
        <v>116896</v>
      </c>
      <c r="AB297" s="29">
        <v>70584</v>
      </c>
      <c r="AC297" s="29">
        <v>8.5873879110000009E-2</v>
      </c>
      <c r="AD297" s="29">
        <v>1.66E-2</v>
      </c>
      <c r="AE297" s="29">
        <v>95.525419929999998</v>
      </c>
      <c r="AF297" s="29">
        <v>49880</v>
      </c>
      <c r="AG297" s="29">
        <v>60</v>
      </c>
      <c r="AH297" s="29">
        <v>33</v>
      </c>
      <c r="AI297" s="29">
        <v>7.7140000000000004</v>
      </c>
      <c r="AJ297" s="29">
        <v>50.143000000000001</v>
      </c>
      <c r="AK297" s="29">
        <v>0</v>
      </c>
      <c r="AL297" s="29">
        <v>0</v>
      </c>
      <c r="AM297" s="29">
        <v>436</v>
      </c>
      <c r="AN297" s="29">
        <v>95</v>
      </c>
      <c r="AO297" s="29">
        <v>48</v>
      </c>
      <c r="AP297" s="29">
        <v>45</v>
      </c>
      <c r="AQ297" s="29">
        <v>610</v>
      </c>
      <c r="AR297" s="29">
        <v>122</v>
      </c>
      <c r="AS297" s="29">
        <v>254</v>
      </c>
      <c r="AT297" s="29">
        <v>95568</v>
      </c>
      <c r="AU297" s="29">
        <v>72097</v>
      </c>
      <c r="AV297" s="29">
        <v>22414</v>
      </c>
      <c r="AW297" s="29">
        <v>36206</v>
      </c>
      <c r="AX297" s="29">
        <v>109045</v>
      </c>
      <c r="AY297" s="29">
        <v>0</v>
      </c>
      <c r="AZ297" s="29">
        <v>0</v>
      </c>
      <c r="BA297" s="29">
        <v>0</v>
      </c>
      <c r="BB297" s="29">
        <v>0</v>
      </c>
      <c r="BC297" s="29">
        <v>0</v>
      </c>
      <c r="BD297" s="29">
        <v>0</v>
      </c>
      <c r="BE297" s="29">
        <v>0</v>
      </c>
      <c r="BF297" s="29">
        <v>0</v>
      </c>
      <c r="BG297" s="29">
        <v>0</v>
      </c>
      <c r="BH297" s="29">
        <v>0</v>
      </c>
      <c r="BI297" s="29">
        <v>0</v>
      </c>
      <c r="BJ297" s="29">
        <v>0</v>
      </c>
      <c r="BK297" s="29">
        <v>0</v>
      </c>
      <c r="BL297" s="29">
        <v>0</v>
      </c>
      <c r="BM297" s="29">
        <v>0</v>
      </c>
      <c r="BN297" s="29">
        <v>158.46</v>
      </c>
      <c r="BO297" s="29">
        <v>4262.0600000000004</v>
      </c>
      <c r="BP297" s="29">
        <v>0</v>
      </c>
      <c r="BQ297" s="29">
        <v>4262.0600000000004</v>
      </c>
      <c r="BR297" s="29">
        <v>0</v>
      </c>
      <c r="BS297" s="29">
        <v>4262.0600000000004</v>
      </c>
      <c r="BT297" s="29">
        <v>0</v>
      </c>
      <c r="BU297" s="29">
        <v>123.78</v>
      </c>
      <c r="BV297" s="29">
        <v>19.760000000000002</v>
      </c>
      <c r="BW297" s="29">
        <v>64</v>
      </c>
      <c r="BX297" s="29">
        <v>305.8</v>
      </c>
      <c r="BY297" s="29">
        <v>3479.0799999999963</v>
      </c>
      <c r="BZ297" s="29">
        <v>2926.2999999999952</v>
      </c>
      <c r="CA297" s="157">
        <v>1527.4699999999975</v>
      </c>
      <c r="CB297" s="157">
        <v>4877.9099999999971</v>
      </c>
      <c r="CC297" s="29">
        <v>0</v>
      </c>
      <c r="CD297" s="29">
        <v>4877.9099999999971</v>
      </c>
      <c r="CE297" s="29">
        <v>48331</v>
      </c>
      <c r="CF297" s="29">
        <v>0</v>
      </c>
      <c r="CG297" s="29">
        <v>119334</v>
      </c>
      <c r="CH297" s="29">
        <v>119334</v>
      </c>
      <c r="CI297" s="29">
        <v>632.30999999999881</v>
      </c>
      <c r="CJ297" s="25">
        <v>0</v>
      </c>
      <c r="CK297" s="25">
        <v>0</v>
      </c>
      <c r="CL297" s="29">
        <v>1308.9499999999982</v>
      </c>
      <c r="CM297" s="25">
        <v>0</v>
      </c>
      <c r="CN297" s="29">
        <v>4464.1199999999963</v>
      </c>
      <c r="CO297" s="25">
        <v>0</v>
      </c>
      <c r="CP297" s="25">
        <v>430.04999999999961</v>
      </c>
      <c r="CQ297" s="25">
        <v>0</v>
      </c>
      <c r="CR297" s="25">
        <v>0</v>
      </c>
      <c r="CS297" s="25">
        <v>36206</v>
      </c>
      <c r="CT297" s="25">
        <v>0</v>
      </c>
      <c r="CU297" s="25">
        <v>109045</v>
      </c>
      <c r="CV297" s="25">
        <v>0</v>
      </c>
      <c r="CW297" s="25">
        <v>16995</v>
      </c>
      <c r="CX297" s="33">
        <v>0</v>
      </c>
      <c r="CY297" s="33">
        <v>0</v>
      </c>
      <c r="CZ297" s="33">
        <v>0</v>
      </c>
      <c r="DA297" s="33">
        <v>0</v>
      </c>
      <c r="DB297" s="161">
        <v>36206</v>
      </c>
      <c r="DC297" s="33">
        <v>109045</v>
      </c>
      <c r="DD297" s="33">
        <v>5419</v>
      </c>
      <c r="DE297" s="33">
        <v>16995</v>
      </c>
      <c r="DF297" s="154">
        <v>0</v>
      </c>
      <c r="DG297" s="154">
        <v>0</v>
      </c>
      <c r="DH297" s="154">
        <v>0</v>
      </c>
      <c r="DI297" s="154">
        <v>0</v>
      </c>
      <c r="DJ297" s="154">
        <v>1308.9499999999982</v>
      </c>
      <c r="DK297" s="154">
        <v>4464.1199999999963</v>
      </c>
      <c r="DL297" s="154">
        <v>202.25999999999934</v>
      </c>
      <c r="DM297" s="154">
        <v>430.04999999999961</v>
      </c>
      <c r="DN297" s="25">
        <v>0</v>
      </c>
      <c r="DO297" s="25">
        <v>670412</v>
      </c>
      <c r="DP297" s="25">
        <v>1511.2099999999975</v>
      </c>
      <c r="DQ297" s="25">
        <v>41625</v>
      </c>
      <c r="DR297" s="25">
        <v>106819</v>
      </c>
      <c r="DS297" s="25">
        <v>4262.0600000000004</v>
      </c>
      <c r="ED297" s="156">
        <v>44065</v>
      </c>
      <c r="EE297" s="25">
        <v>1308.9499999999982</v>
      </c>
      <c r="EF297" s="25">
        <v>4464.1199999999963</v>
      </c>
      <c r="EG297" s="25">
        <v>202.25999999999934</v>
      </c>
      <c r="EH297" s="25">
        <v>430.04999999999961</v>
      </c>
    </row>
    <row r="298" spans="1:138" x14ac:dyDescent="0.25">
      <c r="A298" s="25" t="s">
        <v>67</v>
      </c>
      <c r="B298" s="25" t="s">
        <v>64</v>
      </c>
      <c r="C298" s="156">
        <v>44066</v>
      </c>
      <c r="D298" s="156">
        <v>44066</v>
      </c>
      <c r="E298" s="25" t="s">
        <v>126</v>
      </c>
      <c r="F298" s="25" t="s">
        <v>127</v>
      </c>
      <c r="G298" s="29">
        <v>18869.239999999987</v>
      </c>
      <c r="H298" s="29">
        <v>2127</v>
      </c>
      <c r="I298" s="29">
        <v>0</v>
      </c>
      <c r="J298" s="29">
        <v>0</v>
      </c>
      <c r="K298" s="29">
        <v>0</v>
      </c>
      <c r="L298" s="29">
        <v>0</v>
      </c>
      <c r="M298" s="29">
        <v>0</v>
      </c>
      <c r="N298" s="29">
        <v>32006</v>
      </c>
      <c r="O298" s="29">
        <v>205561</v>
      </c>
      <c r="P298" s="29">
        <v>0</v>
      </c>
      <c r="Q298" s="29">
        <v>205561</v>
      </c>
      <c r="R298" s="29">
        <v>0</v>
      </c>
      <c r="S298" s="29">
        <v>205561</v>
      </c>
      <c r="T298" s="29">
        <v>0</v>
      </c>
      <c r="U298" s="29">
        <v>2596</v>
      </c>
      <c r="V298" s="29">
        <v>575</v>
      </c>
      <c r="W298" s="29">
        <v>12294</v>
      </c>
      <c r="X298" s="29">
        <v>137478</v>
      </c>
      <c r="Y298" s="29">
        <v>110598</v>
      </c>
      <c r="Z298" s="29">
        <v>346852</v>
      </c>
      <c r="AA298" s="29">
        <v>214952</v>
      </c>
      <c r="AB298" s="29">
        <v>59552</v>
      </c>
      <c r="AC298" s="29">
        <v>8.5873879110000009E-2</v>
      </c>
      <c r="AD298" s="29">
        <v>1.66E-2</v>
      </c>
      <c r="AE298" s="29">
        <v>95.525419929999998</v>
      </c>
      <c r="AF298" s="29">
        <v>44378</v>
      </c>
      <c r="AG298" s="29">
        <v>44</v>
      </c>
      <c r="AH298" s="29">
        <v>32</v>
      </c>
      <c r="AI298" s="29">
        <v>7.7140000000000004</v>
      </c>
      <c r="AJ298" s="29">
        <v>50.429000000000002</v>
      </c>
      <c r="AK298" s="29">
        <v>0</v>
      </c>
      <c r="AL298" s="29">
        <v>0</v>
      </c>
      <c r="AM298" s="29">
        <v>376</v>
      </c>
      <c r="AN298" s="29">
        <v>87</v>
      </c>
      <c r="AO298" s="29">
        <v>48</v>
      </c>
      <c r="AP298" s="29">
        <v>45</v>
      </c>
      <c r="AQ298" s="29">
        <v>686</v>
      </c>
      <c r="AR298" s="29">
        <v>136</v>
      </c>
      <c r="AS298" s="29">
        <v>221</v>
      </c>
      <c r="AT298" s="29">
        <v>89605</v>
      </c>
      <c r="AU298" s="29">
        <v>66250</v>
      </c>
      <c r="AV298" s="29">
        <v>18405</v>
      </c>
      <c r="AW298" s="29">
        <v>36064</v>
      </c>
      <c r="AX298" s="29">
        <v>101386</v>
      </c>
      <c r="AY298" s="29">
        <v>0</v>
      </c>
      <c r="AZ298" s="29">
        <v>0</v>
      </c>
      <c r="BA298" s="29">
        <v>0</v>
      </c>
      <c r="BB298" s="29">
        <v>0</v>
      </c>
      <c r="BC298" s="29">
        <v>0</v>
      </c>
      <c r="BD298" s="29">
        <v>0</v>
      </c>
      <c r="BE298" s="29">
        <v>0</v>
      </c>
      <c r="BF298" s="29">
        <v>0</v>
      </c>
      <c r="BG298" s="29">
        <v>0</v>
      </c>
      <c r="BH298" s="29">
        <v>0</v>
      </c>
      <c r="BI298" s="29">
        <v>0</v>
      </c>
      <c r="BJ298" s="29">
        <v>0</v>
      </c>
      <c r="BK298" s="29">
        <v>0</v>
      </c>
      <c r="BL298" s="29">
        <v>0</v>
      </c>
      <c r="BM298" s="29">
        <v>0</v>
      </c>
      <c r="BN298" s="29">
        <v>224</v>
      </c>
      <c r="BO298" s="29">
        <v>5070.3999999999996</v>
      </c>
      <c r="BP298" s="29">
        <v>0</v>
      </c>
      <c r="BQ298" s="29">
        <v>5070.3999999999996</v>
      </c>
      <c r="BR298" s="29">
        <v>0</v>
      </c>
      <c r="BS298" s="29">
        <v>5070.3999999999996</v>
      </c>
      <c r="BT298" s="29">
        <v>0</v>
      </c>
      <c r="BU298" s="29">
        <v>226.94</v>
      </c>
      <c r="BV298" s="29">
        <v>14.79</v>
      </c>
      <c r="BW298" s="29">
        <v>108</v>
      </c>
      <c r="BX298" s="29">
        <v>344.3</v>
      </c>
      <c r="BY298" s="29">
        <v>3368.8510516754095</v>
      </c>
      <c r="BZ298" s="29">
        <v>2848.3299999999977</v>
      </c>
      <c r="CA298" s="157">
        <v>1634.959999999998</v>
      </c>
      <c r="CB298" s="157">
        <v>4582.2210516754076</v>
      </c>
      <c r="CC298" s="29">
        <v>0</v>
      </c>
      <c r="CD298" s="29">
        <v>4582.2210516754076</v>
      </c>
      <c r="CE298" s="29">
        <v>55282</v>
      </c>
      <c r="CF298" s="29">
        <v>0</v>
      </c>
      <c r="CG298" s="29">
        <v>100573</v>
      </c>
      <c r="CH298" s="29">
        <v>100573</v>
      </c>
      <c r="CI298" s="29">
        <v>578.81999999999948</v>
      </c>
      <c r="CJ298" s="25">
        <v>0</v>
      </c>
      <c r="CK298" s="25">
        <v>0</v>
      </c>
      <c r="CL298" s="29">
        <v>1280.2199999999984</v>
      </c>
      <c r="CM298" s="25">
        <v>0</v>
      </c>
      <c r="CN298" s="29">
        <v>4358.1410516754095</v>
      </c>
      <c r="CO298" s="25">
        <v>0</v>
      </c>
      <c r="CP298" s="25">
        <v>400.86999999999989</v>
      </c>
      <c r="CQ298" s="25">
        <v>0</v>
      </c>
      <c r="CR298" s="25">
        <v>0</v>
      </c>
      <c r="CS298" s="25">
        <v>36064</v>
      </c>
      <c r="CT298" s="25">
        <v>0</v>
      </c>
      <c r="CU298" s="25">
        <v>101386</v>
      </c>
      <c r="CV298" s="25">
        <v>0</v>
      </c>
      <c r="CW298" s="25">
        <v>13242</v>
      </c>
      <c r="CX298" s="33">
        <v>0</v>
      </c>
      <c r="CY298" s="33">
        <v>0</v>
      </c>
      <c r="CZ298" s="33">
        <v>0</v>
      </c>
      <c r="DA298" s="33">
        <v>0</v>
      </c>
      <c r="DB298" s="161">
        <v>36064</v>
      </c>
      <c r="DC298" s="33">
        <v>101386</v>
      </c>
      <c r="DD298" s="33">
        <v>5163</v>
      </c>
      <c r="DE298" s="33">
        <v>13242</v>
      </c>
      <c r="DF298" s="154">
        <v>0</v>
      </c>
      <c r="DG298" s="154">
        <v>0</v>
      </c>
      <c r="DH298" s="154">
        <v>0</v>
      </c>
      <c r="DI298" s="154">
        <v>0</v>
      </c>
      <c r="DJ298" s="154">
        <v>1280.2199999999984</v>
      </c>
      <c r="DK298" s="154">
        <v>4358.1410516754095</v>
      </c>
      <c r="DL298" s="154">
        <v>177.94999999999951</v>
      </c>
      <c r="DM298" s="154">
        <v>400.86999999999989</v>
      </c>
      <c r="DN298" s="25">
        <v>0</v>
      </c>
      <c r="DO298" s="25">
        <v>731954</v>
      </c>
      <c r="DP298" s="25">
        <v>1458.169999999998</v>
      </c>
      <c r="DQ298" s="25">
        <v>41227</v>
      </c>
      <c r="DR298" s="25">
        <v>205561</v>
      </c>
      <c r="DS298" s="25">
        <v>5070.3999999999996</v>
      </c>
      <c r="ED298" s="156">
        <v>44066</v>
      </c>
      <c r="EE298" s="25">
        <v>1280.2199999999984</v>
      </c>
      <c r="EF298" s="25">
        <v>4358.1410516754095</v>
      </c>
      <c r="EG298" s="25">
        <v>177.94999999999951</v>
      </c>
      <c r="EH298" s="25">
        <v>400.86999999999989</v>
      </c>
    </row>
    <row r="299" spans="1:138" x14ac:dyDescent="0.25">
      <c r="A299" s="25" t="s">
        <v>67</v>
      </c>
      <c r="B299" s="25" t="s">
        <v>64</v>
      </c>
      <c r="C299" s="156">
        <v>44067</v>
      </c>
      <c r="D299" s="156">
        <v>44067</v>
      </c>
      <c r="E299" s="25" t="s">
        <v>126</v>
      </c>
      <c r="F299" s="25" t="s">
        <v>127</v>
      </c>
      <c r="G299" s="29">
        <v>16469.839999999989</v>
      </c>
      <c r="H299" s="29">
        <v>1911</v>
      </c>
      <c r="I299" s="29">
        <v>0</v>
      </c>
      <c r="J299" s="29">
        <v>0</v>
      </c>
      <c r="K299" s="29">
        <v>0</v>
      </c>
      <c r="L299" s="29">
        <v>0</v>
      </c>
      <c r="M299" s="29">
        <v>0</v>
      </c>
      <c r="N299" s="29">
        <v>107396</v>
      </c>
      <c r="O299" s="29">
        <v>513938</v>
      </c>
      <c r="P299" s="29">
        <v>0</v>
      </c>
      <c r="Q299" s="29">
        <v>513938</v>
      </c>
      <c r="R299" s="29">
        <v>0</v>
      </c>
      <c r="S299" s="29">
        <v>513938</v>
      </c>
      <c r="T299" s="29">
        <v>0</v>
      </c>
      <c r="U299" s="29">
        <v>3467</v>
      </c>
      <c r="V299" s="29">
        <v>351</v>
      </c>
      <c r="W299" s="29">
        <v>10755</v>
      </c>
      <c r="X299" s="29">
        <v>117382</v>
      </c>
      <c r="Y299" s="29">
        <v>94937</v>
      </c>
      <c r="Z299" s="29">
        <v>315111</v>
      </c>
      <c r="AA299" s="29">
        <v>203064</v>
      </c>
      <c r="AB299" s="29">
        <v>7322</v>
      </c>
      <c r="AC299" s="29">
        <v>8.5873879110000009E-2</v>
      </c>
      <c r="AD299" s="29">
        <v>1.66E-2</v>
      </c>
      <c r="AE299" s="29">
        <v>95.525419929999998</v>
      </c>
      <c r="AF299" s="29">
        <v>34506</v>
      </c>
      <c r="AG299" s="29">
        <v>44</v>
      </c>
      <c r="AH299" s="29">
        <v>32</v>
      </c>
      <c r="AI299" s="29">
        <v>7.8570000000000002</v>
      </c>
      <c r="AJ299" s="29">
        <v>49</v>
      </c>
      <c r="AK299" s="29">
        <v>2</v>
      </c>
      <c r="AL299" s="29">
        <v>0</v>
      </c>
      <c r="AM299" s="29">
        <v>375</v>
      </c>
      <c r="AN299" s="29">
        <v>86</v>
      </c>
      <c r="AO299" s="29">
        <v>48</v>
      </c>
      <c r="AP299" s="29">
        <v>44</v>
      </c>
      <c r="AQ299" s="29">
        <v>649</v>
      </c>
      <c r="AR299" s="29">
        <v>131</v>
      </c>
      <c r="AS299" s="29">
        <v>164</v>
      </c>
      <c r="AT299" s="29">
        <v>83937</v>
      </c>
      <c r="AU299" s="29">
        <v>64427</v>
      </c>
      <c r="AV299" s="29">
        <v>19803</v>
      </c>
      <c r="AW299" s="29">
        <v>32548</v>
      </c>
      <c r="AX299" s="29">
        <v>96013</v>
      </c>
      <c r="AY299" s="29">
        <v>0</v>
      </c>
      <c r="AZ299" s="29">
        <v>0</v>
      </c>
      <c r="BA299" s="29">
        <v>0</v>
      </c>
      <c r="BB299" s="29">
        <v>0</v>
      </c>
      <c r="BC299" s="29">
        <v>0</v>
      </c>
      <c r="BD299" s="29">
        <v>0</v>
      </c>
      <c r="BE299" s="29">
        <v>0</v>
      </c>
      <c r="BF299" s="29">
        <v>0</v>
      </c>
      <c r="BG299" s="29">
        <v>0</v>
      </c>
      <c r="BH299" s="29">
        <v>0</v>
      </c>
      <c r="BI299" s="29">
        <v>0</v>
      </c>
      <c r="BJ299" s="29">
        <v>0</v>
      </c>
      <c r="BK299" s="29">
        <v>0</v>
      </c>
      <c r="BL299" s="29">
        <v>0</v>
      </c>
      <c r="BM299" s="29">
        <v>0</v>
      </c>
      <c r="BN299" s="29">
        <v>1048.8499999999999</v>
      </c>
      <c r="BO299" s="29">
        <v>4852.8999999999996</v>
      </c>
      <c r="BP299" s="29">
        <v>0</v>
      </c>
      <c r="BQ299" s="29">
        <v>4852.8999999999996</v>
      </c>
      <c r="BR299" s="29">
        <v>0</v>
      </c>
      <c r="BS299" s="29">
        <v>4852.8999999999996</v>
      </c>
      <c r="BT299" s="29">
        <v>0</v>
      </c>
      <c r="BU299" s="29">
        <v>332.32</v>
      </c>
      <c r="BV299" s="29">
        <v>10.81</v>
      </c>
      <c r="BW299" s="29">
        <v>84</v>
      </c>
      <c r="BX299" s="29">
        <v>351.75</v>
      </c>
      <c r="BY299" s="29">
        <v>3087.5999999999972</v>
      </c>
      <c r="BZ299" s="29">
        <v>2515.9599999999946</v>
      </c>
      <c r="CA299" s="157">
        <v>1600.0899999999983</v>
      </c>
      <c r="CB299" s="157">
        <v>4003.4699999999939</v>
      </c>
      <c r="CC299" s="29">
        <v>0</v>
      </c>
      <c r="CD299" s="29">
        <v>4003.4699999999939</v>
      </c>
      <c r="CE299" s="29">
        <v>55737</v>
      </c>
      <c r="CF299" s="29">
        <v>0</v>
      </c>
      <c r="CG299" s="29">
        <v>92627</v>
      </c>
      <c r="CH299" s="29">
        <v>92627</v>
      </c>
      <c r="CI299" s="29">
        <v>578.59999999999798</v>
      </c>
      <c r="CJ299" s="25">
        <v>0</v>
      </c>
      <c r="CK299" s="25">
        <v>0</v>
      </c>
      <c r="CL299" s="29">
        <v>1187.3799999999978</v>
      </c>
      <c r="CM299" s="25">
        <v>0</v>
      </c>
      <c r="CN299" s="29">
        <v>3837.5799999999954</v>
      </c>
      <c r="CO299" s="25">
        <v>0</v>
      </c>
      <c r="CP299" s="25">
        <v>386.80999999999869</v>
      </c>
      <c r="CQ299" s="25">
        <v>0</v>
      </c>
      <c r="CR299" s="25">
        <v>0</v>
      </c>
      <c r="CS299" s="25">
        <v>32548</v>
      </c>
      <c r="CT299" s="25">
        <v>0</v>
      </c>
      <c r="CU299" s="25">
        <v>96013</v>
      </c>
      <c r="CV299" s="25">
        <v>0</v>
      </c>
      <c r="CW299" s="25">
        <v>14109</v>
      </c>
      <c r="CX299" s="33">
        <v>0</v>
      </c>
      <c r="CY299" s="33">
        <v>0</v>
      </c>
      <c r="CZ299" s="33">
        <v>0</v>
      </c>
      <c r="DA299" s="33">
        <v>0</v>
      </c>
      <c r="DB299" s="161">
        <v>32548</v>
      </c>
      <c r="DC299" s="33">
        <v>96013</v>
      </c>
      <c r="DD299" s="33">
        <v>5694</v>
      </c>
      <c r="DE299" s="33">
        <v>14109</v>
      </c>
      <c r="DF299" s="154">
        <v>0</v>
      </c>
      <c r="DG299" s="154">
        <v>0</v>
      </c>
      <c r="DH299" s="154">
        <v>0</v>
      </c>
      <c r="DI299" s="154">
        <v>0</v>
      </c>
      <c r="DJ299" s="154">
        <v>1187.3799999999978</v>
      </c>
      <c r="DK299" s="154">
        <v>3837.5799999999954</v>
      </c>
      <c r="DL299" s="154">
        <v>191.78999999999937</v>
      </c>
      <c r="DM299" s="154">
        <v>386.80999999999869</v>
      </c>
      <c r="DN299" s="25">
        <v>0</v>
      </c>
      <c r="DO299" s="25">
        <v>620434</v>
      </c>
      <c r="DP299" s="25">
        <v>1379.1699999999971</v>
      </c>
      <c r="DQ299" s="25">
        <v>38242</v>
      </c>
      <c r="DR299" s="25">
        <v>513938</v>
      </c>
      <c r="DS299" s="25">
        <v>4852.8999999999996</v>
      </c>
      <c r="ED299" s="156">
        <v>44067</v>
      </c>
      <c r="EE299" s="25">
        <v>1187.3799999999978</v>
      </c>
      <c r="EF299" s="25">
        <v>3837.5799999999954</v>
      </c>
      <c r="EG299" s="25">
        <v>191.78999999999937</v>
      </c>
      <c r="EH299" s="25">
        <v>386.80999999999869</v>
      </c>
    </row>
    <row r="300" spans="1:138" x14ac:dyDescent="0.25">
      <c r="A300" s="25" t="s">
        <v>67</v>
      </c>
      <c r="B300" s="25" t="s">
        <v>64</v>
      </c>
      <c r="C300" s="156">
        <v>44068</v>
      </c>
      <c r="D300" s="156">
        <v>44068</v>
      </c>
      <c r="E300" s="25" t="s">
        <v>126</v>
      </c>
      <c r="F300" s="25" t="s">
        <v>127</v>
      </c>
      <c r="G300" s="29">
        <v>16754.54999999997</v>
      </c>
      <c r="H300" s="29">
        <v>1821</v>
      </c>
      <c r="I300" s="29">
        <v>0</v>
      </c>
      <c r="J300" s="29">
        <v>0</v>
      </c>
      <c r="K300" s="29">
        <v>0</v>
      </c>
      <c r="L300" s="29">
        <v>0</v>
      </c>
      <c r="M300" s="29">
        <v>0</v>
      </c>
      <c r="N300" s="29">
        <v>81893</v>
      </c>
      <c r="O300" s="29">
        <v>474844</v>
      </c>
      <c r="P300" s="29">
        <v>0</v>
      </c>
      <c r="Q300" s="29">
        <v>474844</v>
      </c>
      <c r="R300" s="29">
        <v>0</v>
      </c>
      <c r="S300" s="29">
        <v>474844</v>
      </c>
      <c r="T300" s="29">
        <v>0</v>
      </c>
      <c r="U300" s="29">
        <v>5063</v>
      </c>
      <c r="V300" s="29">
        <v>1145</v>
      </c>
      <c r="W300" s="29">
        <v>8245</v>
      </c>
      <c r="X300" s="29">
        <v>93511</v>
      </c>
      <c r="Y300" s="29">
        <v>89993</v>
      </c>
      <c r="Z300" s="29">
        <v>298672</v>
      </c>
      <c r="AA300" s="29">
        <v>182234</v>
      </c>
      <c r="AB300" s="29">
        <v>7323</v>
      </c>
      <c r="AC300" s="29">
        <v>8.5873879110000009E-2</v>
      </c>
      <c r="AD300" s="29">
        <v>1.66E-2</v>
      </c>
      <c r="AE300" s="29">
        <v>95.525419929999998</v>
      </c>
      <c r="AF300" s="29">
        <v>38298</v>
      </c>
      <c r="AG300" s="29">
        <v>44</v>
      </c>
      <c r="AH300" s="29">
        <v>32</v>
      </c>
      <c r="AI300" s="29">
        <v>7.8570000000000002</v>
      </c>
      <c r="AJ300" s="29">
        <v>47.143000000000001</v>
      </c>
      <c r="AK300" s="29">
        <v>1</v>
      </c>
      <c r="AL300" s="29">
        <v>0</v>
      </c>
      <c r="AM300" s="29">
        <v>552</v>
      </c>
      <c r="AN300" s="29">
        <v>120</v>
      </c>
      <c r="AO300" s="29">
        <v>0</v>
      </c>
      <c r="AP300" s="29">
        <v>45</v>
      </c>
      <c r="AQ300" s="29">
        <v>369</v>
      </c>
      <c r="AR300" s="29">
        <v>72</v>
      </c>
      <c r="AS300" s="29">
        <v>162</v>
      </c>
      <c r="AT300" s="29">
        <v>82701</v>
      </c>
      <c r="AU300" s="29">
        <v>61067</v>
      </c>
      <c r="AV300" s="29">
        <v>18772</v>
      </c>
      <c r="AW300" s="29">
        <v>26870</v>
      </c>
      <c r="AX300" s="29">
        <v>98126</v>
      </c>
      <c r="AY300" s="29">
        <v>0</v>
      </c>
      <c r="AZ300" s="29">
        <v>0</v>
      </c>
      <c r="BA300" s="29">
        <v>0</v>
      </c>
      <c r="BB300" s="29">
        <v>0</v>
      </c>
      <c r="BC300" s="29">
        <v>0</v>
      </c>
      <c r="BD300" s="29">
        <v>0</v>
      </c>
      <c r="BE300" s="29">
        <v>0</v>
      </c>
      <c r="BF300" s="29">
        <v>0</v>
      </c>
      <c r="BG300" s="29">
        <v>0</v>
      </c>
      <c r="BH300" s="29">
        <v>0</v>
      </c>
      <c r="BI300" s="29">
        <v>0</v>
      </c>
      <c r="BJ300" s="29">
        <v>0</v>
      </c>
      <c r="BK300" s="29">
        <v>0</v>
      </c>
      <c r="BL300" s="29">
        <v>0</v>
      </c>
      <c r="BM300" s="29">
        <v>0</v>
      </c>
      <c r="BN300" s="29">
        <v>983.9</v>
      </c>
      <c r="BO300" s="29">
        <v>4841.67</v>
      </c>
      <c r="BP300" s="29">
        <v>0</v>
      </c>
      <c r="BQ300" s="29">
        <v>4841.67</v>
      </c>
      <c r="BR300" s="29">
        <v>0</v>
      </c>
      <c r="BS300" s="29">
        <v>4841.67</v>
      </c>
      <c r="BT300" s="29">
        <v>0</v>
      </c>
      <c r="BU300" s="29">
        <v>468.7</v>
      </c>
      <c r="BV300" s="29">
        <v>30.31</v>
      </c>
      <c r="BW300" s="29">
        <v>40</v>
      </c>
      <c r="BX300" s="29">
        <v>329.9</v>
      </c>
      <c r="BY300" s="29">
        <v>3139.9499999999962</v>
      </c>
      <c r="BZ300" s="29">
        <v>2450.5899999999974</v>
      </c>
      <c r="CA300" s="157">
        <v>1585.7299999999968</v>
      </c>
      <c r="CB300" s="157">
        <v>4004.8099999999959</v>
      </c>
      <c r="CC300" s="29">
        <v>0</v>
      </c>
      <c r="CD300" s="29">
        <v>4004.8099999999959</v>
      </c>
      <c r="CE300" s="29">
        <v>53808</v>
      </c>
      <c r="CF300" s="29">
        <v>0</v>
      </c>
      <c r="CG300" s="29">
        <v>89960</v>
      </c>
      <c r="CH300" s="29">
        <v>89960</v>
      </c>
      <c r="CI300" s="29">
        <v>592.49999999999795</v>
      </c>
      <c r="CJ300" s="25">
        <v>0</v>
      </c>
      <c r="CK300" s="25">
        <v>0</v>
      </c>
      <c r="CL300" s="29">
        <v>1194.7099999999984</v>
      </c>
      <c r="CM300" s="25">
        <v>0</v>
      </c>
      <c r="CN300" s="29">
        <v>3803.329999999994</v>
      </c>
      <c r="CO300" s="25">
        <v>0</v>
      </c>
      <c r="CP300" s="25">
        <v>384.78999999999871</v>
      </c>
      <c r="CQ300" s="25">
        <v>0</v>
      </c>
      <c r="CR300" s="25">
        <v>0</v>
      </c>
      <c r="CS300" s="25">
        <v>26870</v>
      </c>
      <c r="CT300" s="25">
        <v>0</v>
      </c>
      <c r="CU300" s="25">
        <v>98126</v>
      </c>
      <c r="CV300" s="25">
        <v>0</v>
      </c>
      <c r="CW300" s="25">
        <v>13030</v>
      </c>
      <c r="CX300" s="33">
        <v>0</v>
      </c>
      <c r="CY300" s="33">
        <v>0</v>
      </c>
      <c r="CZ300" s="33">
        <v>0</v>
      </c>
      <c r="DA300" s="33">
        <v>0</v>
      </c>
      <c r="DB300" s="161">
        <v>26870</v>
      </c>
      <c r="DC300" s="33">
        <v>98126</v>
      </c>
      <c r="DD300" s="33">
        <v>5742</v>
      </c>
      <c r="DE300" s="33">
        <v>13030</v>
      </c>
      <c r="DF300" s="154">
        <v>0</v>
      </c>
      <c r="DG300" s="154">
        <v>0</v>
      </c>
      <c r="DH300" s="154">
        <v>0</v>
      </c>
      <c r="DI300" s="154">
        <v>0</v>
      </c>
      <c r="DJ300" s="154">
        <v>1194.7099999999984</v>
      </c>
      <c r="DK300" s="154">
        <v>3803.329999999994</v>
      </c>
      <c r="DL300" s="154">
        <v>207.7099999999993</v>
      </c>
      <c r="DM300" s="154">
        <v>384.78999999999871</v>
      </c>
      <c r="DN300" s="25">
        <v>0</v>
      </c>
      <c r="DO300" s="25">
        <v>578222</v>
      </c>
      <c r="DP300" s="25">
        <v>1402.4199999999978</v>
      </c>
      <c r="DQ300" s="25">
        <v>32612</v>
      </c>
      <c r="DR300" s="25">
        <v>474844</v>
      </c>
      <c r="DS300" s="25">
        <v>4841.67</v>
      </c>
      <c r="ED300" s="156">
        <v>44068</v>
      </c>
      <c r="EE300" s="25">
        <v>1194.7099999999984</v>
      </c>
      <c r="EF300" s="25">
        <v>3803.329999999994</v>
      </c>
      <c r="EG300" s="25">
        <v>207.7099999999993</v>
      </c>
      <c r="EH300" s="25">
        <v>384.78999999999871</v>
      </c>
    </row>
    <row r="301" spans="1:138" x14ac:dyDescent="0.25">
      <c r="A301" s="25" t="s">
        <v>67</v>
      </c>
      <c r="B301" s="25" t="s">
        <v>64</v>
      </c>
      <c r="C301" s="156">
        <v>44069</v>
      </c>
      <c r="D301" s="156">
        <v>44069</v>
      </c>
      <c r="E301" s="25" t="s">
        <v>126</v>
      </c>
      <c r="F301" s="25" t="s">
        <v>127</v>
      </c>
      <c r="G301" s="29">
        <v>15074.559999999974</v>
      </c>
      <c r="H301" s="29">
        <v>1894</v>
      </c>
      <c r="I301" s="29">
        <v>0</v>
      </c>
      <c r="J301" s="29">
        <v>0</v>
      </c>
      <c r="K301" s="29">
        <v>0</v>
      </c>
      <c r="L301" s="29">
        <v>0</v>
      </c>
      <c r="M301" s="29">
        <v>0</v>
      </c>
      <c r="N301" s="29">
        <v>53540</v>
      </c>
      <c r="O301" s="29">
        <v>696321</v>
      </c>
      <c r="P301" s="29">
        <v>0</v>
      </c>
      <c r="Q301" s="29">
        <v>696321</v>
      </c>
      <c r="R301" s="29">
        <v>0</v>
      </c>
      <c r="S301" s="29">
        <v>696321</v>
      </c>
      <c r="T301" s="29">
        <v>0</v>
      </c>
      <c r="U301" s="29">
        <v>4332</v>
      </c>
      <c r="V301" s="29">
        <v>482</v>
      </c>
      <c r="W301" s="29">
        <v>19647</v>
      </c>
      <c r="X301" s="29">
        <v>154679</v>
      </c>
      <c r="Y301" s="29">
        <v>109129</v>
      </c>
      <c r="Z301" s="29">
        <v>258096</v>
      </c>
      <c r="AA301" s="29">
        <v>183909</v>
      </c>
      <c r="AB301" s="29">
        <v>13090</v>
      </c>
      <c r="AC301" s="29">
        <v>8.5873879110000009E-2</v>
      </c>
      <c r="AD301" s="29">
        <v>1.66E-2</v>
      </c>
      <c r="AE301" s="29">
        <v>95.525419929999998</v>
      </c>
      <c r="AF301" s="29">
        <v>38119</v>
      </c>
      <c r="AG301" s="29">
        <v>44</v>
      </c>
      <c r="AH301" s="29">
        <v>32</v>
      </c>
      <c r="AI301" s="29">
        <v>7.8570000000000002</v>
      </c>
      <c r="AJ301" s="29">
        <v>46.856999999999999</v>
      </c>
      <c r="AK301" s="29">
        <v>0</v>
      </c>
      <c r="AL301" s="29">
        <v>0</v>
      </c>
      <c r="AM301" s="29">
        <v>550</v>
      </c>
      <c r="AN301" s="29">
        <v>123</v>
      </c>
      <c r="AO301" s="29">
        <v>48</v>
      </c>
      <c r="AP301" s="29">
        <v>42</v>
      </c>
      <c r="AQ301" s="29">
        <v>529</v>
      </c>
      <c r="AR301" s="29">
        <v>99</v>
      </c>
      <c r="AS301" s="29">
        <v>161</v>
      </c>
      <c r="AT301" s="29">
        <v>86899</v>
      </c>
      <c r="AU301" s="29">
        <v>62025</v>
      </c>
      <c r="AV301" s="29">
        <v>20695</v>
      </c>
      <c r="AW301" s="29">
        <v>31114</v>
      </c>
      <c r="AX301" s="29">
        <v>97115</v>
      </c>
      <c r="AY301" s="29">
        <v>0</v>
      </c>
      <c r="AZ301" s="29">
        <v>0</v>
      </c>
      <c r="BA301" s="29">
        <v>0</v>
      </c>
      <c r="BB301" s="29">
        <v>0</v>
      </c>
      <c r="BC301" s="29">
        <v>0</v>
      </c>
      <c r="BD301" s="29">
        <v>0</v>
      </c>
      <c r="BE301" s="29">
        <v>0</v>
      </c>
      <c r="BF301" s="29">
        <v>0</v>
      </c>
      <c r="BG301" s="29">
        <v>0</v>
      </c>
      <c r="BH301" s="29">
        <v>0</v>
      </c>
      <c r="BI301" s="29">
        <v>0</v>
      </c>
      <c r="BJ301" s="29">
        <v>0</v>
      </c>
      <c r="BK301" s="29">
        <v>0</v>
      </c>
      <c r="BL301" s="29">
        <v>0</v>
      </c>
      <c r="BM301" s="29">
        <v>0</v>
      </c>
      <c r="BN301" s="29">
        <v>704.99</v>
      </c>
      <c r="BO301" s="29">
        <v>6172.11</v>
      </c>
      <c r="BP301" s="29">
        <v>0</v>
      </c>
      <c r="BQ301" s="29">
        <v>6172.11</v>
      </c>
      <c r="BR301" s="29">
        <v>0</v>
      </c>
      <c r="BS301" s="29">
        <v>6172.11</v>
      </c>
      <c r="BT301" s="29">
        <v>0</v>
      </c>
      <c r="BU301" s="29">
        <v>418.24</v>
      </c>
      <c r="BV301" s="29">
        <v>18.93</v>
      </c>
      <c r="BW301" s="29">
        <v>156</v>
      </c>
      <c r="BX301" s="29">
        <v>375.65</v>
      </c>
      <c r="BY301" s="29">
        <v>3171.2899999999954</v>
      </c>
      <c r="BZ301" s="29">
        <v>2494.7099999999959</v>
      </c>
      <c r="CA301" s="157">
        <v>1976.1899999999982</v>
      </c>
      <c r="CB301" s="157">
        <v>3689.8099999999936</v>
      </c>
      <c r="CC301" s="29">
        <v>0</v>
      </c>
      <c r="CD301" s="29">
        <v>3689.8099999999936</v>
      </c>
      <c r="CE301" s="29">
        <v>63632</v>
      </c>
      <c r="CF301" s="29">
        <v>0</v>
      </c>
      <c r="CG301" s="29">
        <v>85292</v>
      </c>
      <c r="CH301" s="29">
        <v>85292</v>
      </c>
      <c r="CI301" s="29">
        <v>599.59999999999854</v>
      </c>
      <c r="CJ301" s="25">
        <v>0</v>
      </c>
      <c r="CK301" s="25">
        <v>0</v>
      </c>
      <c r="CL301" s="29">
        <v>1191.8199999999993</v>
      </c>
      <c r="CM301" s="25">
        <v>0</v>
      </c>
      <c r="CN301" s="29">
        <v>3874.5799999999936</v>
      </c>
      <c r="CO301" s="25">
        <v>0</v>
      </c>
      <c r="CP301" s="25">
        <v>403.74999999999926</v>
      </c>
      <c r="CQ301" s="25">
        <v>0</v>
      </c>
      <c r="CR301" s="25">
        <v>0</v>
      </c>
      <c r="CS301" s="25">
        <v>31114</v>
      </c>
      <c r="CT301" s="25">
        <v>0</v>
      </c>
      <c r="CU301" s="25">
        <v>97115</v>
      </c>
      <c r="CV301" s="25">
        <v>0</v>
      </c>
      <c r="CW301" s="25">
        <v>14893</v>
      </c>
      <c r="CX301" s="33">
        <v>0</v>
      </c>
      <c r="CY301" s="33">
        <v>0</v>
      </c>
      <c r="CZ301" s="33">
        <v>0</v>
      </c>
      <c r="DA301" s="33">
        <v>0</v>
      </c>
      <c r="DB301" s="161">
        <v>31114</v>
      </c>
      <c r="DC301" s="33">
        <v>97115</v>
      </c>
      <c r="DD301" s="33">
        <v>5802</v>
      </c>
      <c r="DE301" s="33">
        <v>14893</v>
      </c>
      <c r="DF301" s="154">
        <v>0</v>
      </c>
      <c r="DG301" s="154">
        <v>0</v>
      </c>
      <c r="DH301" s="154">
        <v>0</v>
      </c>
      <c r="DI301" s="154">
        <v>0</v>
      </c>
      <c r="DJ301" s="154">
        <v>1191.8199999999993</v>
      </c>
      <c r="DK301" s="154">
        <v>3874.5799999999936</v>
      </c>
      <c r="DL301" s="154">
        <v>195.84999999999937</v>
      </c>
      <c r="DM301" s="154">
        <v>403.74999999999926</v>
      </c>
      <c r="DN301" s="25">
        <v>0</v>
      </c>
      <c r="DO301" s="25">
        <v>564224</v>
      </c>
      <c r="DP301" s="25">
        <v>1387.6699999999987</v>
      </c>
      <c r="DQ301" s="25">
        <v>36916</v>
      </c>
      <c r="DR301" s="25">
        <v>696321</v>
      </c>
      <c r="DS301" s="25">
        <v>6172.11</v>
      </c>
      <c r="ED301" s="156">
        <v>44069</v>
      </c>
      <c r="EE301" s="25">
        <v>1191.8199999999993</v>
      </c>
      <c r="EF301" s="25">
        <v>3874.5799999999936</v>
      </c>
      <c r="EG301" s="25">
        <v>195.84999999999937</v>
      </c>
      <c r="EH301" s="25">
        <v>403.74999999999926</v>
      </c>
    </row>
    <row r="302" spans="1:138" x14ac:dyDescent="0.25">
      <c r="A302" s="25" t="s">
        <v>67</v>
      </c>
      <c r="B302" s="25" t="s">
        <v>64</v>
      </c>
      <c r="C302" s="156">
        <v>44070</v>
      </c>
      <c r="D302" s="156">
        <v>44070</v>
      </c>
      <c r="E302" s="25" t="s">
        <v>126</v>
      </c>
      <c r="F302" s="25" t="s">
        <v>127</v>
      </c>
      <c r="G302" s="29">
        <v>19277.339999999997</v>
      </c>
      <c r="H302" s="29">
        <v>1735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59603</v>
      </c>
      <c r="O302" s="29">
        <v>775528</v>
      </c>
      <c r="P302" s="29">
        <v>0</v>
      </c>
      <c r="Q302" s="29">
        <v>775528</v>
      </c>
      <c r="R302" s="29">
        <v>0</v>
      </c>
      <c r="S302" s="29">
        <v>775528</v>
      </c>
      <c r="T302" s="29">
        <v>0</v>
      </c>
      <c r="U302" s="29">
        <v>1824</v>
      </c>
      <c r="V302" s="29">
        <v>396</v>
      </c>
      <c r="W302" s="29">
        <v>9430</v>
      </c>
      <c r="X302" s="29">
        <v>71726</v>
      </c>
      <c r="Y302" s="29">
        <v>153050</v>
      </c>
      <c r="Z302" s="29">
        <v>331460</v>
      </c>
      <c r="AA302" s="29">
        <v>172341</v>
      </c>
      <c r="AB302" s="29">
        <v>44356</v>
      </c>
      <c r="AC302" s="29">
        <v>8.5873879110000009E-2</v>
      </c>
      <c r="AD302" s="29">
        <v>1.66E-2</v>
      </c>
      <c r="AE302" s="29">
        <v>95.525419929999998</v>
      </c>
      <c r="AF302" s="29">
        <v>42848</v>
      </c>
      <c r="AG302" s="29">
        <v>44</v>
      </c>
      <c r="AH302" s="29">
        <v>32</v>
      </c>
      <c r="AI302" s="29">
        <v>7.8570000000000002</v>
      </c>
      <c r="AJ302" s="29">
        <v>45.143000000000001</v>
      </c>
      <c r="AK302" s="29">
        <v>0</v>
      </c>
      <c r="AL302" s="29">
        <v>0</v>
      </c>
      <c r="AM302" s="29">
        <v>407</v>
      </c>
      <c r="AN302" s="29">
        <v>101</v>
      </c>
      <c r="AO302" s="29">
        <v>50</v>
      </c>
      <c r="AP302" s="29">
        <v>42</v>
      </c>
      <c r="AQ302" s="29">
        <v>484</v>
      </c>
      <c r="AR302" s="29">
        <v>94</v>
      </c>
      <c r="AS302" s="29">
        <v>202</v>
      </c>
      <c r="AT302" s="29">
        <v>99277</v>
      </c>
      <c r="AU302" s="29">
        <v>65232</v>
      </c>
      <c r="AV302" s="29">
        <v>20391</v>
      </c>
      <c r="AW302" s="29">
        <v>35622</v>
      </c>
      <c r="AX302" s="29">
        <v>108496</v>
      </c>
      <c r="AY302" s="29">
        <v>0</v>
      </c>
      <c r="AZ302" s="29">
        <v>0</v>
      </c>
      <c r="BA302" s="29">
        <v>0</v>
      </c>
      <c r="BB302" s="29">
        <v>0</v>
      </c>
      <c r="BC302" s="29">
        <v>0</v>
      </c>
      <c r="BD302" s="29">
        <v>0</v>
      </c>
      <c r="BE302" s="29">
        <v>0</v>
      </c>
      <c r="BF302" s="29">
        <v>0</v>
      </c>
      <c r="BG302" s="29">
        <v>0</v>
      </c>
      <c r="BH302" s="29">
        <v>0</v>
      </c>
      <c r="BI302" s="29">
        <v>0</v>
      </c>
      <c r="BJ302" s="29">
        <v>0</v>
      </c>
      <c r="BK302" s="29">
        <v>0</v>
      </c>
      <c r="BL302" s="29">
        <v>0</v>
      </c>
      <c r="BM302" s="29">
        <v>0</v>
      </c>
      <c r="BN302" s="29">
        <v>411.31</v>
      </c>
      <c r="BO302" s="29">
        <v>6933.95</v>
      </c>
      <c r="BP302" s="29">
        <v>0</v>
      </c>
      <c r="BQ302" s="29">
        <v>6933.95</v>
      </c>
      <c r="BR302" s="29">
        <v>0</v>
      </c>
      <c r="BS302" s="29">
        <v>6933.95</v>
      </c>
      <c r="BT302" s="29">
        <v>0</v>
      </c>
      <c r="BU302" s="29">
        <v>137.32</v>
      </c>
      <c r="BV302" s="29">
        <v>11.68</v>
      </c>
      <c r="BW302" s="29">
        <v>88</v>
      </c>
      <c r="BX302" s="29">
        <v>197</v>
      </c>
      <c r="BY302" s="29">
        <v>3194.0799999999967</v>
      </c>
      <c r="BZ302" s="29">
        <v>2467.0399999999968</v>
      </c>
      <c r="CA302" s="157">
        <v>2376.8499999999981</v>
      </c>
      <c r="CB302" s="157">
        <v>3284.269999999995</v>
      </c>
      <c r="CC302" s="29">
        <v>0</v>
      </c>
      <c r="CD302" s="29">
        <v>3284.269999999995</v>
      </c>
      <c r="CE302" s="29">
        <v>86568</v>
      </c>
      <c r="CF302" s="29">
        <v>0</v>
      </c>
      <c r="CG302" s="29">
        <v>77941</v>
      </c>
      <c r="CH302" s="29">
        <v>77941</v>
      </c>
      <c r="CI302" s="29">
        <v>584.67999999999927</v>
      </c>
      <c r="CJ302" s="25">
        <v>0</v>
      </c>
      <c r="CK302" s="25">
        <v>0</v>
      </c>
      <c r="CL302" s="29">
        <v>1170.2399999999991</v>
      </c>
      <c r="CM302" s="25">
        <v>0</v>
      </c>
      <c r="CN302" s="29">
        <v>3906.1999999999966</v>
      </c>
      <c r="CO302" s="25">
        <v>0</v>
      </c>
      <c r="CP302" s="25">
        <v>384.87999999999977</v>
      </c>
      <c r="CQ302" s="25">
        <v>0</v>
      </c>
      <c r="CR302" s="25">
        <v>0</v>
      </c>
      <c r="CS302" s="25">
        <v>35622</v>
      </c>
      <c r="CT302" s="25">
        <v>0</v>
      </c>
      <c r="CU302" s="25">
        <v>108496</v>
      </c>
      <c r="CV302" s="25">
        <v>0</v>
      </c>
      <c r="CW302" s="25">
        <v>14780</v>
      </c>
      <c r="CX302" s="33">
        <v>0</v>
      </c>
      <c r="CY302" s="33">
        <v>0</v>
      </c>
      <c r="CZ302" s="33">
        <v>0</v>
      </c>
      <c r="DA302" s="33">
        <v>0</v>
      </c>
      <c r="DB302" s="161">
        <v>35622</v>
      </c>
      <c r="DC302" s="33">
        <v>108496</v>
      </c>
      <c r="DD302" s="33">
        <v>5611</v>
      </c>
      <c r="DE302" s="33">
        <v>14780</v>
      </c>
      <c r="DF302" s="154">
        <v>0</v>
      </c>
      <c r="DG302" s="154">
        <v>0</v>
      </c>
      <c r="DH302" s="154">
        <v>0</v>
      </c>
      <c r="DI302" s="154">
        <v>0</v>
      </c>
      <c r="DJ302" s="154">
        <v>1170.2399999999991</v>
      </c>
      <c r="DK302" s="154">
        <v>3906.1999999999966</v>
      </c>
      <c r="DL302" s="154">
        <v>199.79999999999936</v>
      </c>
      <c r="DM302" s="154">
        <v>384.87999999999977</v>
      </c>
      <c r="DN302" s="25">
        <v>0</v>
      </c>
      <c r="DO302" s="25">
        <v>701207</v>
      </c>
      <c r="DP302" s="25">
        <v>1370.0399999999984</v>
      </c>
      <c r="DQ302" s="25">
        <v>41233</v>
      </c>
      <c r="DR302" s="25">
        <v>775528</v>
      </c>
      <c r="DS302" s="25">
        <v>6933.95</v>
      </c>
      <c r="ED302" s="156">
        <v>44070</v>
      </c>
      <c r="EE302" s="25">
        <v>1170.2399999999991</v>
      </c>
      <c r="EF302" s="25">
        <v>3906.1999999999966</v>
      </c>
      <c r="EG302" s="25">
        <v>199.79999999999936</v>
      </c>
      <c r="EH302" s="25">
        <v>384.87999999999977</v>
      </c>
    </row>
    <row r="303" spans="1:138" x14ac:dyDescent="0.25">
      <c r="A303" s="25" t="s">
        <v>67</v>
      </c>
      <c r="B303" s="25" t="s">
        <v>64</v>
      </c>
      <c r="C303" s="156">
        <v>44071</v>
      </c>
      <c r="D303" s="156">
        <v>44071</v>
      </c>
      <c r="E303" s="25" t="s">
        <v>126</v>
      </c>
      <c r="F303" s="25" t="s">
        <v>127</v>
      </c>
      <c r="G303" s="29">
        <v>22356.74000000002</v>
      </c>
      <c r="H303" s="29">
        <v>1785</v>
      </c>
      <c r="I303" s="29">
        <v>0</v>
      </c>
      <c r="J303" s="29">
        <v>0</v>
      </c>
      <c r="K303" s="29">
        <v>0</v>
      </c>
      <c r="L303" s="29">
        <v>1</v>
      </c>
      <c r="M303" s="29">
        <v>0</v>
      </c>
      <c r="N303" s="29">
        <v>72690</v>
      </c>
      <c r="O303" s="29">
        <v>419422</v>
      </c>
      <c r="P303" s="29">
        <v>0</v>
      </c>
      <c r="Q303" s="29">
        <v>419422</v>
      </c>
      <c r="R303" s="29">
        <v>0</v>
      </c>
      <c r="S303" s="29">
        <v>419422</v>
      </c>
      <c r="T303" s="29">
        <v>0</v>
      </c>
      <c r="U303" s="29">
        <v>2588</v>
      </c>
      <c r="V303" s="29">
        <v>771</v>
      </c>
      <c r="W303" s="29">
        <v>9069</v>
      </c>
      <c r="X303" s="29">
        <v>89110</v>
      </c>
      <c r="Y303" s="29">
        <v>129421</v>
      </c>
      <c r="Z303" s="29">
        <v>341515</v>
      </c>
      <c r="AA303" s="29">
        <v>222386</v>
      </c>
      <c r="AB303" s="29">
        <v>71351</v>
      </c>
      <c r="AC303" s="29">
        <v>8.5873879110000009E-2</v>
      </c>
      <c r="AD303" s="29">
        <v>1.66E-2</v>
      </c>
      <c r="AE303" s="29">
        <v>95.525419929999998</v>
      </c>
      <c r="AF303" s="29">
        <v>45909</v>
      </c>
      <c r="AG303" s="29">
        <v>44</v>
      </c>
      <c r="AH303" s="29">
        <v>32</v>
      </c>
      <c r="AI303" s="29">
        <v>7.8570000000000002</v>
      </c>
      <c r="AJ303" s="29">
        <v>43.570999999999998</v>
      </c>
      <c r="AK303" s="29">
        <v>2</v>
      </c>
      <c r="AL303" s="29">
        <v>0</v>
      </c>
      <c r="AM303" s="29">
        <v>536</v>
      </c>
      <c r="AN303" s="29">
        <v>125</v>
      </c>
      <c r="AO303" s="29">
        <v>50</v>
      </c>
      <c r="AP303" s="29">
        <v>40</v>
      </c>
      <c r="AQ303" s="29">
        <v>324</v>
      </c>
      <c r="AR303" s="29">
        <v>68</v>
      </c>
      <c r="AS303" s="29">
        <v>232</v>
      </c>
      <c r="AT303" s="29">
        <v>123664</v>
      </c>
      <c r="AU303" s="29">
        <v>72104</v>
      </c>
      <c r="AV303" s="29">
        <v>21569</v>
      </c>
      <c r="AW303" s="29">
        <v>37781</v>
      </c>
      <c r="AX303" s="29">
        <v>136418</v>
      </c>
      <c r="AY303" s="29">
        <v>0</v>
      </c>
      <c r="AZ303" s="29">
        <v>1</v>
      </c>
      <c r="BA303" s="29">
        <v>0</v>
      </c>
      <c r="BB303" s="29">
        <v>0</v>
      </c>
      <c r="BC303" s="29">
        <v>0</v>
      </c>
      <c r="BD303" s="29">
        <v>0</v>
      </c>
      <c r="BE303" s="29">
        <v>0</v>
      </c>
      <c r="BF303" s="29">
        <v>0</v>
      </c>
      <c r="BG303" s="29">
        <v>1</v>
      </c>
      <c r="BH303" s="29">
        <v>0</v>
      </c>
      <c r="BI303" s="29">
        <v>0</v>
      </c>
      <c r="BJ303" s="29">
        <v>0</v>
      </c>
      <c r="BK303" s="29">
        <v>0</v>
      </c>
      <c r="BL303" s="29">
        <v>0</v>
      </c>
      <c r="BM303" s="29">
        <v>0</v>
      </c>
      <c r="BN303" s="29">
        <v>332.42</v>
      </c>
      <c r="BO303" s="29">
        <v>4759.18</v>
      </c>
      <c r="BP303" s="29">
        <v>0</v>
      </c>
      <c r="BQ303" s="29">
        <v>4759.18</v>
      </c>
      <c r="BR303" s="29">
        <v>0</v>
      </c>
      <c r="BS303" s="29">
        <v>4759.18</v>
      </c>
      <c r="BT303" s="29">
        <v>0</v>
      </c>
      <c r="BU303" s="29">
        <v>234.63</v>
      </c>
      <c r="BV303" s="29">
        <v>18.07</v>
      </c>
      <c r="BW303" s="29">
        <v>72</v>
      </c>
      <c r="BX303" s="29">
        <v>319.14999999999998</v>
      </c>
      <c r="BY303" s="29">
        <v>3340.7299999999977</v>
      </c>
      <c r="BZ303" s="29">
        <v>2488.0299999999975</v>
      </c>
      <c r="CA303" s="157">
        <v>3310.2099999999964</v>
      </c>
      <c r="CB303" s="157">
        <v>2518.5499999999993</v>
      </c>
      <c r="CC303" s="29">
        <v>0</v>
      </c>
      <c r="CD303" s="29">
        <v>2518.5499999999993</v>
      </c>
      <c r="CE303" s="29">
        <v>137364</v>
      </c>
      <c r="CF303" s="29">
        <v>0</v>
      </c>
      <c r="CG303" s="29">
        <v>58404</v>
      </c>
      <c r="CH303" s="29">
        <v>58404</v>
      </c>
      <c r="CI303" s="29">
        <v>564.13999999999896</v>
      </c>
      <c r="CJ303" s="25">
        <v>0</v>
      </c>
      <c r="CK303" s="25">
        <v>0</v>
      </c>
      <c r="CL303" s="29">
        <v>1197.2799999999995</v>
      </c>
      <c r="CM303" s="25">
        <v>0</v>
      </c>
      <c r="CN303" s="29">
        <v>4067.3399999999979</v>
      </c>
      <c r="CO303" s="25">
        <v>0</v>
      </c>
      <c r="CP303" s="25">
        <v>384.92999999999955</v>
      </c>
      <c r="CQ303" s="25">
        <v>0</v>
      </c>
      <c r="CR303" s="25">
        <v>0</v>
      </c>
      <c r="CS303" s="25">
        <v>37781</v>
      </c>
      <c r="CT303" s="25">
        <v>0</v>
      </c>
      <c r="CU303" s="25">
        <v>136418</v>
      </c>
      <c r="CV303" s="25">
        <v>0</v>
      </c>
      <c r="CW303" s="25">
        <v>15682</v>
      </c>
      <c r="CX303" s="33">
        <v>0</v>
      </c>
      <c r="CY303" s="33">
        <v>0</v>
      </c>
      <c r="CZ303" s="33">
        <v>0</v>
      </c>
      <c r="DA303" s="33">
        <v>0</v>
      </c>
      <c r="DB303" s="161">
        <v>37781</v>
      </c>
      <c r="DC303" s="33">
        <v>136418</v>
      </c>
      <c r="DD303" s="33">
        <v>5887</v>
      </c>
      <c r="DE303" s="33">
        <v>15682</v>
      </c>
      <c r="DF303" s="154">
        <v>0</v>
      </c>
      <c r="DG303" s="154">
        <v>0</v>
      </c>
      <c r="DH303" s="154">
        <v>0</v>
      </c>
      <c r="DI303" s="154">
        <v>0</v>
      </c>
      <c r="DJ303" s="154">
        <v>1197.2799999999995</v>
      </c>
      <c r="DK303" s="154">
        <v>4067.3399999999979</v>
      </c>
      <c r="DL303" s="154">
        <v>179.20999999999941</v>
      </c>
      <c r="DM303" s="154">
        <v>384.92999999999955</v>
      </c>
      <c r="DN303" s="25">
        <v>0</v>
      </c>
      <c r="DO303" s="25">
        <v>764673</v>
      </c>
      <c r="DP303" s="25">
        <v>1376.4899999999989</v>
      </c>
      <c r="DQ303" s="25">
        <v>43668</v>
      </c>
      <c r="DR303" s="25">
        <v>419422</v>
      </c>
      <c r="DS303" s="25">
        <v>4759.18</v>
      </c>
      <c r="ED303" s="156">
        <v>44071</v>
      </c>
      <c r="EE303" s="25">
        <v>1197.2799999999995</v>
      </c>
      <c r="EF303" s="25">
        <v>4067.3399999999979</v>
      </c>
      <c r="EG303" s="25">
        <v>179.20999999999941</v>
      </c>
      <c r="EH303" s="25">
        <v>384.92999999999955</v>
      </c>
    </row>
    <row r="304" spans="1:138" x14ac:dyDescent="0.25">
      <c r="A304" s="25" t="s">
        <v>67</v>
      </c>
      <c r="B304" s="25" t="s">
        <v>64</v>
      </c>
      <c r="C304" s="156">
        <v>44072</v>
      </c>
      <c r="D304" s="156">
        <v>44072</v>
      </c>
      <c r="E304" s="25" t="s">
        <v>126</v>
      </c>
      <c r="F304" s="25" t="s">
        <v>127</v>
      </c>
      <c r="G304" s="29">
        <v>22083.070000000022</v>
      </c>
      <c r="H304" s="29">
        <v>2171</v>
      </c>
      <c r="I304" s="29">
        <v>0</v>
      </c>
      <c r="J304" s="29">
        <v>0</v>
      </c>
      <c r="K304" s="29">
        <v>0</v>
      </c>
      <c r="L304" s="29">
        <v>0</v>
      </c>
      <c r="M304" s="29">
        <v>0</v>
      </c>
      <c r="N304" s="29">
        <v>95823</v>
      </c>
      <c r="O304" s="29">
        <v>420869</v>
      </c>
      <c r="P304" s="29">
        <v>0</v>
      </c>
      <c r="Q304" s="29">
        <v>420869</v>
      </c>
      <c r="R304" s="29">
        <v>0</v>
      </c>
      <c r="S304" s="29">
        <v>420869</v>
      </c>
      <c r="T304" s="29">
        <v>0</v>
      </c>
      <c r="U304" s="29">
        <v>1487</v>
      </c>
      <c r="V304" s="29">
        <v>3051</v>
      </c>
      <c r="W304" s="29">
        <v>8164</v>
      </c>
      <c r="X304" s="29">
        <v>146525</v>
      </c>
      <c r="Y304" s="29">
        <v>113061</v>
      </c>
      <c r="Z304" s="29">
        <v>312403</v>
      </c>
      <c r="AA304" s="29">
        <v>229414</v>
      </c>
      <c r="AB304" s="29">
        <v>73978</v>
      </c>
      <c r="AC304" s="29">
        <v>8.5873879110000009E-2</v>
      </c>
      <c r="AD304" s="29">
        <v>1.66E-2</v>
      </c>
      <c r="AE304" s="29">
        <v>95.525419929999998</v>
      </c>
      <c r="AF304" s="29">
        <v>49654</v>
      </c>
      <c r="AG304" s="29">
        <v>44</v>
      </c>
      <c r="AH304" s="29">
        <v>32</v>
      </c>
      <c r="AI304" s="29">
        <v>8</v>
      </c>
      <c r="AJ304" s="29">
        <v>41.143000000000001</v>
      </c>
      <c r="AK304" s="29">
        <v>2</v>
      </c>
      <c r="AL304" s="29">
        <v>0</v>
      </c>
      <c r="AM304" s="29">
        <v>476</v>
      </c>
      <c r="AN304" s="29">
        <v>111</v>
      </c>
      <c r="AO304" s="29">
        <v>50</v>
      </c>
      <c r="AP304" s="29">
        <v>42</v>
      </c>
      <c r="AQ304" s="29">
        <v>0</v>
      </c>
      <c r="AR304" s="29">
        <v>0</v>
      </c>
      <c r="AS304" s="29">
        <v>0</v>
      </c>
      <c r="AT304" s="29">
        <v>106597</v>
      </c>
      <c r="AU304" s="29">
        <v>68013</v>
      </c>
      <c r="AV304" s="29">
        <v>22796</v>
      </c>
      <c r="AW304" s="29">
        <v>34359</v>
      </c>
      <c r="AX304" s="29">
        <v>117455</v>
      </c>
      <c r="AY304" s="29">
        <v>0</v>
      </c>
      <c r="AZ304" s="29">
        <v>0</v>
      </c>
      <c r="BA304" s="29">
        <v>0</v>
      </c>
      <c r="BB304" s="29">
        <v>0</v>
      </c>
      <c r="BC304" s="29">
        <v>0</v>
      </c>
      <c r="BD304" s="29">
        <v>0</v>
      </c>
      <c r="BE304" s="29">
        <v>0</v>
      </c>
      <c r="BF304" s="29">
        <v>0</v>
      </c>
      <c r="BG304" s="29">
        <v>0</v>
      </c>
      <c r="BH304" s="29">
        <v>0</v>
      </c>
      <c r="BI304" s="29">
        <v>0</v>
      </c>
      <c r="BJ304" s="29">
        <v>0</v>
      </c>
      <c r="BK304" s="29">
        <v>0</v>
      </c>
      <c r="BL304" s="29">
        <v>0</v>
      </c>
      <c r="BM304" s="29">
        <v>0</v>
      </c>
      <c r="BN304" s="29">
        <v>419.29</v>
      </c>
      <c r="BO304" s="29">
        <v>5120.3</v>
      </c>
      <c r="BP304" s="29">
        <v>0</v>
      </c>
      <c r="BQ304" s="29">
        <v>5120.3</v>
      </c>
      <c r="BR304" s="29">
        <v>0</v>
      </c>
      <c r="BS304" s="29">
        <v>5120.3</v>
      </c>
      <c r="BT304" s="29">
        <v>0</v>
      </c>
      <c r="BU304" s="29">
        <v>195.53</v>
      </c>
      <c r="BV304" s="29">
        <v>35.26</v>
      </c>
      <c r="BW304" s="29">
        <v>84</v>
      </c>
      <c r="BX304" s="29">
        <v>292.70000000000005</v>
      </c>
      <c r="BY304" s="29">
        <v>3485.9899999999966</v>
      </c>
      <c r="BZ304" s="29">
        <v>2626.8799999999978</v>
      </c>
      <c r="CA304" s="157">
        <v>3013.2399999999984</v>
      </c>
      <c r="CB304" s="157">
        <v>3099.629999999996</v>
      </c>
      <c r="CC304" s="29">
        <v>0</v>
      </c>
      <c r="CD304" s="29">
        <v>3099.629999999996</v>
      </c>
      <c r="CE304" s="29">
        <v>109948</v>
      </c>
      <c r="CF304" s="29">
        <v>0</v>
      </c>
      <c r="CG304" s="29">
        <v>64662</v>
      </c>
      <c r="CH304" s="29">
        <v>64662</v>
      </c>
      <c r="CI304" s="29">
        <v>641.2099999999989</v>
      </c>
      <c r="CJ304" s="25">
        <v>0</v>
      </c>
      <c r="CK304" s="25">
        <v>0</v>
      </c>
      <c r="CL304" s="29">
        <v>1262.0699999999983</v>
      </c>
      <c r="CM304" s="25">
        <v>0</v>
      </c>
      <c r="CN304" s="29">
        <v>4209.5899999999983</v>
      </c>
      <c r="CO304" s="25">
        <v>0</v>
      </c>
      <c r="CP304" s="25">
        <v>442.40999999999974</v>
      </c>
      <c r="CQ304" s="25">
        <v>0</v>
      </c>
      <c r="CR304" s="25">
        <v>0</v>
      </c>
      <c r="CS304" s="25">
        <v>34359</v>
      </c>
      <c r="CT304" s="25">
        <v>0</v>
      </c>
      <c r="CU304" s="25">
        <v>117455</v>
      </c>
      <c r="CV304" s="25">
        <v>0</v>
      </c>
      <c r="CW304" s="25">
        <v>16940</v>
      </c>
      <c r="CX304" s="33">
        <v>0</v>
      </c>
      <c r="CY304" s="33">
        <v>0</v>
      </c>
      <c r="CZ304" s="33">
        <v>0</v>
      </c>
      <c r="DA304" s="33">
        <v>0</v>
      </c>
      <c r="DB304" s="161">
        <v>34359</v>
      </c>
      <c r="DC304" s="33">
        <v>117455</v>
      </c>
      <c r="DD304" s="33">
        <v>5856</v>
      </c>
      <c r="DE304" s="33">
        <v>16940</v>
      </c>
      <c r="DF304" s="154">
        <v>0</v>
      </c>
      <c r="DG304" s="154">
        <v>0</v>
      </c>
      <c r="DH304" s="154">
        <v>0</v>
      </c>
      <c r="DI304" s="154">
        <v>0</v>
      </c>
      <c r="DJ304" s="154">
        <v>1262.0699999999983</v>
      </c>
      <c r="DK304" s="154">
        <v>4209.5899999999983</v>
      </c>
      <c r="DL304" s="154">
        <v>198.79999999999939</v>
      </c>
      <c r="DM304" s="154">
        <v>442.40999999999974</v>
      </c>
      <c r="DN304" s="25">
        <v>0</v>
      </c>
      <c r="DO304" s="25">
        <v>728856</v>
      </c>
      <c r="DP304" s="25">
        <v>1460.8699999999976</v>
      </c>
      <c r="DQ304" s="25">
        <v>40215</v>
      </c>
      <c r="DR304" s="25">
        <v>420869</v>
      </c>
      <c r="DS304" s="25">
        <v>5120.3</v>
      </c>
      <c r="ED304" s="156">
        <v>44072</v>
      </c>
      <c r="EE304" s="25">
        <v>1262.0699999999983</v>
      </c>
      <c r="EF304" s="25">
        <v>4209.5899999999983</v>
      </c>
      <c r="EG304" s="25">
        <v>198.79999999999939</v>
      </c>
      <c r="EH304" s="25">
        <v>442.40999999999974</v>
      </c>
    </row>
    <row r="305" spans="1:138" x14ac:dyDescent="0.25">
      <c r="A305" s="25" t="s">
        <v>67</v>
      </c>
      <c r="B305" s="25" t="s">
        <v>64</v>
      </c>
      <c r="C305" s="156">
        <v>44073</v>
      </c>
      <c r="D305" s="156">
        <v>44073</v>
      </c>
      <c r="E305" s="25" t="s">
        <v>126</v>
      </c>
      <c r="F305" s="25" t="s">
        <v>127</v>
      </c>
      <c r="G305" s="29">
        <v>18770.050000000007</v>
      </c>
      <c r="H305" s="29">
        <v>2283</v>
      </c>
      <c r="I305" s="29">
        <v>0</v>
      </c>
      <c r="J305" s="29">
        <v>0</v>
      </c>
      <c r="K305" s="29">
        <v>0</v>
      </c>
      <c r="L305" s="29">
        <v>0</v>
      </c>
      <c r="M305" s="29">
        <v>0</v>
      </c>
      <c r="N305" s="29">
        <v>146588</v>
      </c>
      <c r="O305" s="29">
        <v>195379</v>
      </c>
      <c r="P305" s="29">
        <v>0</v>
      </c>
      <c r="Q305" s="29">
        <v>195379</v>
      </c>
      <c r="R305" s="29">
        <v>0</v>
      </c>
      <c r="S305" s="29">
        <v>195379</v>
      </c>
      <c r="T305" s="29">
        <v>0</v>
      </c>
      <c r="U305" s="29">
        <v>1429</v>
      </c>
      <c r="V305" s="29">
        <v>996</v>
      </c>
      <c r="W305" s="29">
        <v>8930</v>
      </c>
      <c r="X305" s="29">
        <v>103692</v>
      </c>
      <c r="Y305" s="29">
        <v>107658</v>
      </c>
      <c r="Z305" s="29">
        <v>309466</v>
      </c>
      <c r="AA305" s="29">
        <v>195605</v>
      </c>
      <c r="AB305" s="29">
        <v>61577</v>
      </c>
      <c r="AC305" s="29">
        <v>8.5873879110000009E-2</v>
      </c>
      <c r="AD305" s="29">
        <v>1.66E-2</v>
      </c>
      <c r="AE305" s="29">
        <v>95.525419929999998</v>
      </c>
      <c r="AF305" s="29">
        <v>44143</v>
      </c>
      <c r="AG305" s="29">
        <v>60</v>
      </c>
      <c r="AH305" s="29">
        <v>0</v>
      </c>
      <c r="AI305" s="29">
        <v>7.8570000000000002</v>
      </c>
      <c r="AJ305" s="29">
        <v>42.429000000000002</v>
      </c>
      <c r="AK305" s="29">
        <v>0</v>
      </c>
      <c r="AL305" s="29">
        <v>0</v>
      </c>
      <c r="AM305" s="29">
        <v>411</v>
      </c>
      <c r="AN305" s="29">
        <v>93</v>
      </c>
      <c r="AO305" s="29">
        <v>48</v>
      </c>
      <c r="AP305" s="29">
        <v>43</v>
      </c>
      <c r="AQ305" s="29">
        <v>470</v>
      </c>
      <c r="AR305" s="29">
        <v>90</v>
      </c>
      <c r="AS305" s="29">
        <v>228</v>
      </c>
      <c r="AT305" s="29">
        <v>106394</v>
      </c>
      <c r="AU305" s="29">
        <v>66058</v>
      </c>
      <c r="AV305" s="29">
        <v>19010</v>
      </c>
      <c r="AW305" s="29">
        <v>36541</v>
      </c>
      <c r="AX305" s="29">
        <v>116901</v>
      </c>
      <c r="AY305" s="29">
        <v>0</v>
      </c>
      <c r="AZ305" s="29">
        <v>0</v>
      </c>
      <c r="BA305" s="29">
        <v>0</v>
      </c>
      <c r="BB305" s="29">
        <v>0</v>
      </c>
      <c r="BC305" s="29">
        <v>0</v>
      </c>
      <c r="BD305" s="29">
        <v>0</v>
      </c>
      <c r="BE305" s="29">
        <v>0</v>
      </c>
      <c r="BF305" s="29">
        <v>0</v>
      </c>
      <c r="BG305" s="29">
        <v>0</v>
      </c>
      <c r="BH305" s="29">
        <v>0</v>
      </c>
      <c r="BI305" s="29">
        <v>0</v>
      </c>
      <c r="BJ305" s="29">
        <v>0</v>
      </c>
      <c r="BK305" s="29">
        <v>0</v>
      </c>
      <c r="BL305" s="29">
        <v>0</v>
      </c>
      <c r="BM305" s="29">
        <v>0</v>
      </c>
      <c r="BN305" s="29">
        <v>681.28</v>
      </c>
      <c r="BO305" s="29">
        <v>5198.49</v>
      </c>
      <c r="BP305" s="29">
        <v>0</v>
      </c>
      <c r="BQ305" s="29">
        <v>5198.49</v>
      </c>
      <c r="BR305" s="29">
        <v>0</v>
      </c>
      <c r="BS305" s="29">
        <v>5198.49</v>
      </c>
      <c r="BT305" s="29">
        <v>0</v>
      </c>
      <c r="BU305" s="29">
        <v>137.22</v>
      </c>
      <c r="BV305" s="29">
        <v>22.47</v>
      </c>
      <c r="BW305" s="29">
        <v>104</v>
      </c>
      <c r="BX305" s="29">
        <v>355</v>
      </c>
      <c r="BY305" s="29">
        <v>3300.6899999999996</v>
      </c>
      <c r="BZ305" s="29">
        <v>2449.2299999999964</v>
      </c>
      <c r="CA305" s="157">
        <v>2456.7499999999977</v>
      </c>
      <c r="CB305" s="157">
        <v>3293.1699999999964</v>
      </c>
      <c r="CC305" s="29">
        <v>0</v>
      </c>
      <c r="CD305" s="29">
        <v>3293.1699999999964</v>
      </c>
      <c r="CE305" s="29">
        <v>102127</v>
      </c>
      <c r="CF305" s="29">
        <v>0</v>
      </c>
      <c r="CG305" s="29">
        <v>70325</v>
      </c>
      <c r="CH305" s="29">
        <v>70325</v>
      </c>
      <c r="CI305" s="29">
        <v>531.76999999999896</v>
      </c>
      <c r="CJ305" s="25">
        <v>0</v>
      </c>
      <c r="CK305" s="25">
        <v>0</v>
      </c>
      <c r="CL305" s="29">
        <v>1206.1499999999985</v>
      </c>
      <c r="CM305" s="25">
        <v>0</v>
      </c>
      <c r="CN305" s="29">
        <v>4011.999999999995</v>
      </c>
      <c r="CO305" s="25">
        <v>0</v>
      </c>
      <c r="CP305" s="25">
        <v>348.9399999999996</v>
      </c>
      <c r="CQ305" s="25">
        <v>0</v>
      </c>
      <c r="CR305" s="25">
        <v>0</v>
      </c>
      <c r="CS305" s="25">
        <v>36541</v>
      </c>
      <c r="CT305" s="25">
        <v>0</v>
      </c>
      <c r="CU305" s="25">
        <v>116901</v>
      </c>
      <c r="CV305" s="25">
        <v>0</v>
      </c>
      <c r="CW305" s="25">
        <v>13194</v>
      </c>
      <c r="CX305" s="33">
        <v>0</v>
      </c>
      <c r="CY305" s="33">
        <v>0</v>
      </c>
      <c r="CZ305" s="33">
        <v>0</v>
      </c>
      <c r="DA305" s="33">
        <v>0</v>
      </c>
      <c r="DB305" s="161">
        <v>36541</v>
      </c>
      <c r="DC305" s="33">
        <v>116901</v>
      </c>
      <c r="DD305" s="33">
        <v>5816</v>
      </c>
      <c r="DE305" s="33">
        <v>13194</v>
      </c>
      <c r="DF305" s="154">
        <v>0</v>
      </c>
      <c r="DG305" s="154">
        <v>0</v>
      </c>
      <c r="DH305" s="154">
        <v>0</v>
      </c>
      <c r="DI305" s="154">
        <v>0</v>
      </c>
      <c r="DJ305" s="154">
        <v>1206.1499999999985</v>
      </c>
      <c r="DK305" s="154">
        <v>4011.999999999995</v>
      </c>
      <c r="DL305" s="154">
        <v>182.82999999999939</v>
      </c>
      <c r="DM305" s="154">
        <v>348.9399999999996</v>
      </c>
      <c r="DN305" s="25">
        <v>0</v>
      </c>
      <c r="DO305" s="25">
        <v>674306</v>
      </c>
      <c r="DP305" s="25">
        <v>1388.979999999998</v>
      </c>
      <c r="DQ305" s="25">
        <v>42357</v>
      </c>
      <c r="DR305" s="25">
        <v>195379</v>
      </c>
      <c r="DS305" s="25">
        <v>5198.49</v>
      </c>
      <c r="ED305" s="156">
        <v>44073</v>
      </c>
      <c r="EE305" s="25">
        <v>1206.1499999999985</v>
      </c>
      <c r="EF305" s="25">
        <v>4011.999999999995</v>
      </c>
      <c r="EG305" s="25">
        <v>182.82999999999939</v>
      </c>
      <c r="EH305" s="25">
        <v>348.9399999999996</v>
      </c>
    </row>
    <row r="306" spans="1:138" x14ac:dyDescent="0.25">
      <c r="A306" s="25" t="s">
        <v>67</v>
      </c>
      <c r="B306" s="25" t="s">
        <v>64</v>
      </c>
      <c r="C306" s="156">
        <v>44074</v>
      </c>
      <c r="D306" s="156">
        <v>44074</v>
      </c>
      <c r="E306" s="25" t="s">
        <v>126</v>
      </c>
      <c r="F306" s="25" t="s">
        <v>127</v>
      </c>
      <c r="G306" s="29">
        <v>19046.910000000011</v>
      </c>
      <c r="H306" s="29">
        <v>1780</v>
      </c>
      <c r="I306" s="29">
        <v>0</v>
      </c>
      <c r="J306" s="29">
        <v>0</v>
      </c>
      <c r="K306" s="29">
        <v>0</v>
      </c>
      <c r="L306" s="29">
        <v>0</v>
      </c>
      <c r="M306" s="29">
        <v>0</v>
      </c>
      <c r="N306" s="29">
        <v>101591</v>
      </c>
      <c r="O306" s="29">
        <v>190859</v>
      </c>
      <c r="P306" s="29">
        <v>0</v>
      </c>
      <c r="Q306" s="29">
        <v>190859</v>
      </c>
      <c r="R306" s="29">
        <v>0</v>
      </c>
      <c r="S306" s="29">
        <v>190859</v>
      </c>
      <c r="T306" s="29">
        <v>0</v>
      </c>
      <c r="U306" s="29">
        <v>1903</v>
      </c>
      <c r="V306" s="29">
        <v>343</v>
      </c>
      <c r="W306" s="29">
        <v>10502</v>
      </c>
      <c r="X306" s="29">
        <v>97999</v>
      </c>
      <c r="Y306" s="29">
        <v>84604</v>
      </c>
      <c r="Z306" s="29">
        <v>266400</v>
      </c>
      <c r="AA306" s="29">
        <v>231214</v>
      </c>
      <c r="AB306" s="29">
        <v>7091</v>
      </c>
      <c r="AC306" s="29">
        <v>8.5873879110000009E-2</v>
      </c>
      <c r="AD306" s="29">
        <v>1.66E-2</v>
      </c>
      <c r="AE306" s="29">
        <v>95.525419929999998</v>
      </c>
      <c r="AF306" s="29">
        <v>35581</v>
      </c>
      <c r="AG306" s="29">
        <v>60</v>
      </c>
      <c r="AH306" s="29">
        <v>0</v>
      </c>
      <c r="AI306" s="29">
        <v>7.7140000000000004</v>
      </c>
      <c r="AJ306" s="29">
        <v>42.143000000000001</v>
      </c>
      <c r="AK306" s="29">
        <v>3</v>
      </c>
      <c r="AL306" s="29">
        <v>0</v>
      </c>
      <c r="AM306" s="29">
        <v>0</v>
      </c>
      <c r="AN306" s="29">
        <v>0</v>
      </c>
      <c r="AO306" s="29">
        <v>49</v>
      </c>
      <c r="AP306" s="29">
        <v>43</v>
      </c>
      <c r="AQ306" s="29">
        <v>477</v>
      </c>
      <c r="AR306" s="29">
        <v>87</v>
      </c>
      <c r="AS306" s="29">
        <v>227</v>
      </c>
      <c r="AT306" s="29">
        <v>110137</v>
      </c>
      <c r="AU306" s="29">
        <v>62614</v>
      </c>
      <c r="AV306" s="29">
        <v>20956</v>
      </c>
      <c r="AW306" s="29">
        <v>36064</v>
      </c>
      <c r="AX306" s="29">
        <v>115731</v>
      </c>
      <c r="AY306" s="29">
        <v>0</v>
      </c>
      <c r="AZ306" s="29">
        <v>0</v>
      </c>
      <c r="BA306" s="29">
        <v>0</v>
      </c>
      <c r="BB306" s="29">
        <v>0</v>
      </c>
      <c r="BC306" s="29">
        <v>0</v>
      </c>
      <c r="BD306" s="29">
        <v>0</v>
      </c>
      <c r="BE306" s="29">
        <v>0</v>
      </c>
      <c r="BF306" s="29">
        <v>0</v>
      </c>
      <c r="BG306" s="29">
        <v>0</v>
      </c>
      <c r="BH306" s="29">
        <v>0</v>
      </c>
      <c r="BI306" s="29">
        <v>0</v>
      </c>
      <c r="BJ306" s="29">
        <v>0</v>
      </c>
      <c r="BK306" s="29">
        <v>0</v>
      </c>
      <c r="BL306" s="29">
        <v>0</v>
      </c>
      <c r="BM306" s="29">
        <v>0</v>
      </c>
      <c r="BN306" s="29">
        <v>528.51</v>
      </c>
      <c r="BO306" s="29">
        <v>5648.42</v>
      </c>
      <c r="BP306" s="29">
        <v>0</v>
      </c>
      <c r="BQ306" s="29">
        <v>5648.42</v>
      </c>
      <c r="BR306" s="29">
        <v>0</v>
      </c>
      <c r="BS306" s="29">
        <v>5648.42</v>
      </c>
      <c r="BT306" s="29">
        <v>0</v>
      </c>
      <c r="BU306" s="29">
        <v>231.8</v>
      </c>
      <c r="BV306" s="29">
        <v>11.43</v>
      </c>
      <c r="BW306" s="29">
        <v>44</v>
      </c>
      <c r="BX306" s="29">
        <v>190.75</v>
      </c>
      <c r="BY306" s="29">
        <v>3202.82</v>
      </c>
      <c r="BZ306" s="29">
        <v>2231.7099999999973</v>
      </c>
      <c r="CA306" s="157">
        <v>2468.159999999998</v>
      </c>
      <c r="CB306" s="157">
        <v>2966.369999999999</v>
      </c>
      <c r="CC306" s="29">
        <v>0</v>
      </c>
      <c r="CD306" s="29">
        <v>2966.369999999999</v>
      </c>
      <c r="CE306" s="29">
        <v>105798</v>
      </c>
      <c r="CF306" s="29">
        <v>0</v>
      </c>
      <c r="CG306" s="29">
        <v>66953</v>
      </c>
      <c r="CH306" s="29">
        <v>66953</v>
      </c>
      <c r="CI306" s="29">
        <v>542.03999999999917</v>
      </c>
      <c r="CJ306" s="25">
        <v>0</v>
      </c>
      <c r="CK306" s="25">
        <v>0</v>
      </c>
      <c r="CL306" s="29">
        <v>1101.2599999999986</v>
      </c>
      <c r="CM306" s="25">
        <v>0</v>
      </c>
      <c r="CN306" s="29">
        <v>3791.2299999999987</v>
      </c>
      <c r="CO306" s="25">
        <v>0</v>
      </c>
      <c r="CP306" s="25">
        <v>348.78999999999974</v>
      </c>
      <c r="CQ306" s="25">
        <v>0</v>
      </c>
      <c r="CR306" s="25">
        <v>0</v>
      </c>
      <c r="CS306" s="25">
        <v>36064</v>
      </c>
      <c r="CT306" s="25">
        <v>0</v>
      </c>
      <c r="CU306" s="25">
        <v>115731</v>
      </c>
      <c r="CV306" s="25">
        <v>0</v>
      </c>
      <c r="CW306" s="25">
        <v>15206</v>
      </c>
      <c r="CX306" s="33">
        <v>0</v>
      </c>
      <c r="CY306" s="33">
        <v>0</v>
      </c>
      <c r="CZ306" s="33">
        <v>0</v>
      </c>
      <c r="DA306" s="33">
        <v>0</v>
      </c>
      <c r="DB306" s="161">
        <v>36064</v>
      </c>
      <c r="DC306" s="33">
        <v>115731</v>
      </c>
      <c r="DD306" s="33">
        <v>5750</v>
      </c>
      <c r="DE306" s="33">
        <v>15206</v>
      </c>
      <c r="DF306" s="154">
        <v>0</v>
      </c>
      <c r="DG306" s="154">
        <v>0</v>
      </c>
      <c r="DH306" s="154">
        <v>0</v>
      </c>
      <c r="DI306" s="154">
        <v>0</v>
      </c>
      <c r="DJ306" s="154">
        <v>1101.2599999999986</v>
      </c>
      <c r="DK306" s="154">
        <v>3791.2299999999987</v>
      </c>
      <c r="DL306" s="154">
        <v>193.24999999999943</v>
      </c>
      <c r="DM306" s="154">
        <v>348.78999999999974</v>
      </c>
      <c r="DN306" s="25">
        <v>0</v>
      </c>
      <c r="DO306" s="25">
        <v>589309</v>
      </c>
      <c r="DP306" s="25">
        <v>1294.5099999999979</v>
      </c>
      <c r="DQ306" s="25">
        <v>41814</v>
      </c>
      <c r="DR306" s="25">
        <v>190859</v>
      </c>
      <c r="DS306" s="25">
        <v>5648.42</v>
      </c>
      <c r="ED306" s="156">
        <v>44074</v>
      </c>
      <c r="EE306" s="25">
        <v>1101.2599999999986</v>
      </c>
      <c r="EF306" s="25">
        <v>3791.2299999999987</v>
      </c>
      <c r="EG306" s="25">
        <v>193.24999999999943</v>
      </c>
      <c r="EH306" s="25">
        <v>348.78999999999974</v>
      </c>
    </row>
    <row r="307" spans="1:138" x14ac:dyDescent="0.25">
      <c r="A307" s="25" t="s">
        <v>67</v>
      </c>
      <c r="B307" s="25" t="s">
        <v>64</v>
      </c>
      <c r="C307" s="156">
        <v>44075</v>
      </c>
      <c r="D307" s="156">
        <v>44075</v>
      </c>
      <c r="E307" s="25" t="s">
        <v>126</v>
      </c>
      <c r="F307" s="25" t="s">
        <v>127</v>
      </c>
      <c r="G307" s="29">
        <v>23670.529999999992</v>
      </c>
      <c r="H307" s="29">
        <v>1601</v>
      </c>
      <c r="I307" s="29">
        <v>0</v>
      </c>
      <c r="J307" s="29">
        <v>0</v>
      </c>
      <c r="K307" s="29">
        <v>0</v>
      </c>
      <c r="L307" s="29">
        <v>0</v>
      </c>
      <c r="M307" s="29">
        <v>0</v>
      </c>
      <c r="N307" s="29">
        <v>57272</v>
      </c>
      <c r="O307" s="29">
        <v>173205</v>
      </c>
      <c r="P307" s="29">
        <v>0</v>
      </c>
      <c r="Q307" s="29">
        <v>173205</v>
      </c>
      <c r="R307" s="29">
        <v>0</v>
      </c>
      <c r="S307" s="29">
        <v>173205</v>
      </c>
      <c r="T307" s="29">
        <v>0</v>
      </c>
      <c r="U307" s="29">
        <v>3546</v>
      </c>
      <c r="V307" s="29">
        <v>312</v>
      </c>
      <c r="W307" s="29">
        <v>6735</v>
      </c>
      <c r="X307" s="29">
        <v>71997</v>
      </c>
      <c r="Y307" s="29">
        <v>109142</v>
      </c>
      <c r="Z307" s="29">
        <v>263717</v>
      </c>
      <c r="AA307" s="29">
        <v>233672</v>
      </c>
      <c r="AB307" s="29">
        <v>7156</v>
      </c>
      <c r="AC307" s="29">
        <v>8.1044632960000001E-2</v>
      </c>
      <c r="AD307" s="29">
        <v>1.66E-2</v>
      </c>
      <c r="AE307" s="29">
        <v>94.420555666528827</v>
      </c>
      <c r="AF307" s="29">
        <v>33850</v>
      </c>
      <c r="AG307" s="29">
        <v>60</v>
      </c>
      <c r="AH307" s="29">
        <v>0</v>
      </c>
      <c r="AI307" s="29">
        <v>7.5709999999999997</v>
      </c>
      <c r="AJ307" s="29">
        <v>42</v>
      </c>
      <c r="AK307" s="29">
        <v>1</v>
      </c>
      <c r="AL307" s="29">
        <v>0</v>
      </c>
      <c r="AM307" s="29">
        <v>466</v>
      </c>
      <c r="AN307" s="29">
        <v>100</v>
      </c>
      <c r="AO307" s="29">
        <v>0</v>
      </c>
      <c r="AP307" s="29">
        <v>56</v>
      </c>
      <c r="AQ307" s="29">
        <v>409</v>
      </c>
      <c r="AR307" s="29">
        <v>78</v>
      </c>
      <c r="AS307" s="29">
        <v>386</v>
      </c>
      <c r="AT307" s="29">
        <v>110510</v>
      </c>
      <c r="AU307" s="29">
        <v>61894</v>
      </c>
      <c r="AV307" s="29">
        <v>23262</v>
      </c>
      <c r="AW307" s="29">
        <v>30573</v>
      </c>
      <c r="AX307" s="29">
        <v>118569</v>
      </c>
      <c r="AY307" s="29">
        <v>0</v>
      </c>
      <c r="AZ307" s="29">
        <v>0</v>
      </c>
      <c r="BA307" s="29">
        <v>0</v>
      </c>
      <c r="BB307" s="29">
        <v>0</v>
      </c>
      <c r="BC307" s="29">
        <v>0</v>
      </c>
      <c r="BD307" s="29">
        <v>0</v>
      </c>
      <c r="BE307" s="29">
        <v>0</v>
      </c>
      <c r="BF307" s="29">
        <v>0</v>
      </c>
      <c r="BG307" s="29">
        <v>0</v>
      </c>
      <c r="BH307" s="29">
        <v>0</v>
      </c>
      <c r="BI307" s="29">
        <v>0</v>
      </c>
      <c r="BJ307" s="29">
        <v>0</v>
      </c>
      <c r="BK307" s="29">
        <v>0</v>
      </c>
      <c r="BL307" s="29">
        <v>0</v>
      </c>
      <c r="BM307" s="29">
        <v>0</v>
      </c>
      <c r="BN307" s="29">
        <v>207.4</v>
      </c>
      <c r="BO307" s="29">
        <v>4099.97</v>
      </c>
      <c r="BP307" s="29">
        <v>0</v>
      </c>
      <c r="BQ307" s="29">
        <v>4099.97</v>
      </c>
      <c r="BR307" s="29">
        <v>0</v>
      </c>
      <c r="BS307" s="29">
        <v>4099.97</v>
      </c>
      <c r="BT307" s="29">
        <v>0</v>
      </c>
      <c r="BU307" s="29">
        <v>226.46</v>
      </c>
      <c r="BV307" s="29">
        <v>13.23</v>
      </c>
      <c r="BW307" s="29">
        <v>60</v>
      </c>
      <c r="BX307" s="29">
        <v>316.95</v>
      </c>
      <c r="BY307" s="29">
        <v>3023.0864387068027</v>
      </c>
      <c r="BZ307" s="29">
        <v>2099.126650070014</v>
      </c>
      <c r="CA307" s="157">
        <v>2602.3550892059957</v>
      </c>
      <c r="CB307" s="157">
        <v>2519.857999570821</v>
      </c>
      <c r="CC307" s="29">
        <v>0</v>
      </c>
      <c r="CD307" s="29">
        <v>2519.857999570821</v>
      </c>
      <c r="CE307" s="29">
        <v>111855</v>
      </c>
      <c r="CF307" s="29">
        <v>0</v>
      </c>
      <c r="CG307" s="29">
        <v>60549</v>
      </c>
      <c r="CH307" s="29">
        <v>60549</v>
      </c>
      <c r="CI307" s="29">
        <v>575.19999999999959</v>
      </c>
      <c r="CJ307" s="25">
        <v>0</v>
      </c>
      <c r="CK307" s="25">
        <v>0</v>
      </c>
      <c r="CL307" s="29">
        <v>1003.0099999999991</v>
      </c>
      <c r="CM307" s="25">
        <v>0</v>
      </c>
      <c r="CN307" s="29">
        <v>3544.0030887768171</v>
      </c>
      <c r="CO307" s="25">
        <v>0</v>
      </c>
      <c r="CP307" s="25">
        <v>377.36999999999983</v>
      </c>
      <c r="CQ307" s="25">
        <v>0</v>
      </c>
      <c r="CR307" s="25">
        <v>0</v>
      </c>
      <c r="CS307" s="25">
        <v>30573</v>
      </c>
      <c r="CT307" s="25">
        <v>0</v>
      </c>
      <c r="CU307" s="25">
        <v>118569</v>
      </c>
      <c r="CV307" s="25">
        <v>0</v>
      </c>
      <c r="CW307" s="25">
        <v>17255</v>
      </c>
      <c r="CX307" s="33">
        <v>0</v>
      </c>
      <c r="CY307" s="33">
        <v>0</v>
      </c>
      <c r="CZ307" s="33">
        <v>0</v>
      </c>
      <c r="DA307" s="33">
        <v>0</v>
      </c>
      <c r="DB307" s="161">
        <v>30573</v>
      </c>
      <c r="DC307" s="33">
        <v>118569</v>
      </c>
      <c r="DD307" s="33">
        <v>6007</v>
      </c>
      <c r="DE307" s="33">
        <v>17255</v>
      </c>
      <c r="DF307" s="154">
        <v>0</v>
      </c>
      <c r="DG307" s="154">
        <v>0</v>
      </c>
      <c r="DH307" s="154">
        <v>0</v>
      </c>
      <c r="DI307" s="154">
        <v>0</v>
      </c>
      <c r="DJ307" s="154">
        <v>1003.0099999999991</v>
      </c>
      <c r="DK307" s="154">
        <v>3544.0030887768171</v>
      </c>
      <c r="DL307" s="154">
        <v>197.8299999999997</v>
      </c>
      <c r="DM307" s="154">
        <v>377.36999999999983</v>
      </c>
      <c r="DN307" s="25">
        <v>0</v>
      </c>
      <c r="DO307" s="25">
        <v>613687</v>
      </c>
      <c r="DP307" s="25">
        <v>1200.8399999999988</v>
      </c>
      <c r="DQ307" s="25">
        <v>36580</v>
      </c>
      <c r="DR307" s="25">
        <v>173205</v>
      </c>
      <c r="DS307" s="25">
        <v>4099.97</v>
      </c>
      <c r="ED307" s="156">
        <v>44075</v>
      </c>
      <c r="EE307" s="25">
        <v>1003.0099999999991</v>
      </c>
      <c r="EF307" s="25">
        <v>3544.0030887768171</v>
      </c>
      <c r="EG307" s="25">
        <v>197.8299999999997</v>
      </c>
      <c r="EH307" s="25">
        <v>377.36999999999983</v>
      </c>
    </row>
    <row r="308" spans="1:138" x14ac:dyDescent="0.25">
      <c r="A308" s="25" t="s">
        <v>67</v>
      </c>
      <c r="B308" s="25" t="s">
        <v>64</v>
      </c>
      <c r="C308" s="156">
        <v>44076</v>
      </c>
      <c r="D308" s="156">
        <v>44076</v>
      </c>
      <c r="E308" s="25" t="s">
        <v>126</v>
      </c>
      <c r="F308" s="25" t="s">
        <v>127</v>
      </c>
      <c r="G308" s="29">
        <v>21430.930000000015</v>
      </c>
      <c r="H308" s="29">
        <v>1364</v>
      </c>
      <c r="I308" s="29">
        <v>0</v>
      </c>
      <c r="J308" s="29">
        <v>0</v>
      </c>
      <c r="K308" s="29">
        <v>0</v>
      </c>
      <c r="L308" s="29">
        <v>0</v>
      </c>
      <c r="M308" s="29">
        <v>0</v>
      </c>
      <c r="N308" s="29">
        <v>24058</v>
      </c>
      <c r="O308" s="29">
        <v>238140</v>
      </c>
      <c r="P308" s="29">
        <v>0</v>
      </c>
      <c r="Q308" s="29">
        <v>238140</v>
      </c>
      <c r="R308" s="29">
        <v>0</v>
      </c>
      <c r="S308" s="29">
        <v>238140</v>
      </c>
      <c r="T308" s="29">
        <v>0</v>
      </c>
      <c r="U308" s="29">
        <v>2171</v>
      </c>
      <c r="V308" s="29">
        <v>291</v>
      </c>
      <c r="W308" s="29">
        <v>6509</v>
      </c>
      <c r="X308" s="29">
        <v>291329</v>
      </c>
      <c r="Y308" s="29">
        <v>100641</v>
      </c>
      <c r="Z308" s="29">
        <v>304363</v>
      </c>
      <c r="AA308" s="29">
        <v>246149</v>
      </c>
      <c r="AB308" s="29">
        <v>7088</v>
      </c>
      <c r="AC308" s="29">
        <v>8.1044632960000001E-2</v>
      </c>
      <c r="AD308" s="29">
        <v>1.66E-2</v>
      </c>
      <c r="AE308" s="29">
        <v>94.420555666528827</v>
      </c>
      <c r="AF308" s="29">
        <v>44639</v>
      </c>
      <c r="AG308" s="29">
        <v>60</v>
      </c>
      <c r="AH308" s="29">
        <v>0</v>
      </c>
      <c r="AI308" s="29">
        <v>7.4290000000000003</v>
      </c>
      <c r="AJ308" s="29">
        <v>41</v>
      </c>
      <c r="AK308" s="29">
        <v>1</v>
      </c>
      <c r="AL308" s="29">
        <v>0</v>
      </c>
      <c r="AM308" s="29">
        <v>439</v>
      </c>
      <c r="AN308" s="29">
        <v>99</v>
      </c>
      <c r="AO308" s="29">
        <v>0</v>
      </c>
      <c r="AP308" s="29">
        <v>49</v>
      </c>
      <c r="AQ308" s="29">
        <v>409</v>
      </c>
      <c r="AR308" s="29">
        <v>76</v>
      </c>
      <c r="AS308" s="29">
        <v>400</v>
      </c>
      <c r="AT308" s="29">
        <v>111402</v>
      </c>
      <c r="AU308" s="29">
        <v>60449</v>
      </c>
      <c r="AV308" s="29">
        <v>21394</v>
      </c>
      <c r="AW308" s="29">
        <v>36983</v>
      </c>
      <c r="AX308" s="29">
        <v>113474</v>
      </c>
      <c r="AY308" s="29">
        <v>0</v>
      </c>
      <c r="AZ308" s="29">
        <v>0</v>
      </c>
      <c r="BA308" s="29">
        <v>0</v>
      </c>
      <c r="BB308" s="29">
        <v>0</v>
      </c>
      <c r="BC308" s="29">
        <v>0</v>
      </c>
      <c r="BD308" s="29">
        <v>0</v>
      </c>
      <c r="BE308" s="29">
        <v>0</v>
      </c>
      <c r="BF308" s="29">
        <v>0</v>
      </c>
      <c r="BG308" s="29">
        <v>0</v>
      </c>
      <c r="BH308" s="29">
        <v>0</v>
      </c>
      <c r="BI308" s="29">
        <v>0</v>
      </c>
      <c r="BJ308" s="29">
        <v>0</v>
      </c>
      <c r="BK308" s="29">
        <v>0</v>
      </c>
      <c r="BL308" s="29">
        <v>0</v>
      </c>
      <c r="BM308" s="29">
        <v>0</v>
      </c>
      <c r="BN308" s="29">
        <v>81.33</v>
      </c>
      <c r="BO308" s="29">
        <v>4593.21</v>
      </c>
      <c r="BP308" s="29">
        <v>0</v>
      </c>
      <c r="BQ308" s="29">
        <v>4593.21</v>
      </c>
      <c r="BR308" s="29">
        <v>0</v>
      </c>
      <c r="BS308" s="29">
        <v>4593.21</v>
      </c>
      <c r="BT308" s="29">
        <v>0</v>
      </c>
      <c r="BU308" s="29">
        <v>122.25</v>
      </c>
      <c r="BV308" s="29">
        <v>14.41</v>
      </c>
      <c r="BW308" s="29">
        <v>76</v>
      </c>
      <c r="BX308" s="29">
        <v>311.75</v>
      </c>
      <c r="BY308" s="29">
        <v>3098.699979001186</v>
      </c>
      <c r="BZ308" s="29">
        <v>2028.2799999999968</v>
      </c>
      <c r="CA308" s="157">
        <v>2464.8568224814398</v>
      </c>
      <c r="CB308" s="157">
        <v>2662.1231565197422</v>
      </c>
      <c r="CC308" s="29">
        <v>0</v>
      </c>
      <c r="CD308" s="29">
        <v>2662.1231565197422</v>
      </c>
      <c r="CE308" s="29">
        <v>100804</v>
      </c>
      <c r="CF308" s="29">
        <v>0</v>
      </c>
      <c r="CG308" s="29">
        <v>71047</v>
      </c>
      <c r="CH308" s="29">
        <v>71047</v>
      </c>
      <c r="CI308" s="29">
        <v>505.73999999999904</v>
      </c>
      <c r="CJ308" s="25">
        <v>0</v>
      </c>
      <c r="CK308" s="25">
        <v>0</v>
      </c>
      <c r="CL308" s="29">
        <v>1080.5836446066883</v>
      </c>
      <c r="CM308" s="25">
        <v>0</v>
      </c>
      <c r="CN308" s="29">
        <v>3540.6563343944949</v>
      </c>
      <c r="CO308" s="25">
        <v>0</v>
      </c>
      <c r="CP308" s="25">
        <v>301.93999999999971</v>
      </c>
      <c r="CQ308" s="25">
        <v>0</v>
      </c>
      <c r="CR308" s="25">
        <v>0</v>
      </c>
      <c r="CS308" s="25">
        <v>36983</v>
      </c>
      <c r="CT308" s="25">
        <v>0</v>
      </c>
      <c r="CU308" s="25">
        <v>113474</v>
      </c>
      <c r="CV308" s="25">
        <v>0</v>
      </c>
      <c r="CW308" s="25">
        <v>15236</v>
      </c>
      <c r="CX308" s="33">
        <v>0</v>
      </c>
      <c r="CY308" s="33">
        <v>0</v>
      </c>
      <c r="CZ308" s="33">
        <v>0</v>
      </c>
      <c r="DA308" s="33">
        <v>0</v>
      </c>
      <c r="DB308" s="161">
        <v>36983</v>
      </c>
      <c r="DC308" s="33">
        <v>113474</v>
      </c>
      <c r="DD308" s="33">
        <v>6158</v>
      </c>
      <c r="DE308" s="33">
        <v>15236</v>
      </c>
      <c r="DF308" s="154">
        <v>0</v>
      </c>
      <c r="DG308" s="154">
        <v>0</v>
      </c>
      <c r="DH308" s="154">
        <v>0</v>
      </c>
      <c r="DI308" s="154">
        <v>0</v>
      </c>
      <c r="DJ308" s="154">
        <v>1080.5836446066883</v>
      </c>
      <c r="DK308" s="154">
        <v>3540.6563343944949</v>
      </c>
      <c r="DL308" s="154">
        <v>203.79999999999939</v>
      </c>
      <c r="DM308" s="154">
        <v>301.93999999999971</v>
      </c>
      <c r="DN308" s="25">
        <v>0</v>
      </c>
      <c r="DO308" s="25">
        <v>658241</v>
      </c>
      <c r="DP308" s="25">
        <v>1284.3836446066875</v>
      </c>
      <c r="DQ308" s="25">
        <v>43141</v>
      </c>
      <c r="DR308" s="25">
        <v>238140</v>
      </c>
      <c r="DS308" s="25">
        <v>4593.21</v>
      </c>
      <c r="ED308" s="156">
        <v>44076</v>
      </c>
      <c r="EE308" s="25">
        <v>1080.5836446066883</v>
      </c>
      <c r="EF308" s="25">
        <v>3540.6563343944949</v>
      </c>
      <c r="EG308" s="25">
        <v>203.79999999999939</v>
      </c>
      <c r="EH308" s="25">
        <v>301.93999999999971</v>
      </c>
    </row>
    <row r="309" spans="1:138" x14ac:dyDescent="0.25">
      <c r="A309" s="25" t="s">
        <v>67</v>
      </c>
      <c r="B309" s="25" t="s">
        <v>64</v>
      </c>
      <c r="C309" s="156">
        <v>44077</v>
      </c>
      <c r="D309" s="156">
        <v>44077</v>
      </c>
      <c r="E309" s="25" t="s">
        <v>126</v>
      </c>
      <c r="F309" s="25" t="s">
        <v>127</v>
      </c>
      <c r="G309" s="29">
        <v>20843.990000000016</v>
      </c>
      <c r="H309" s="29">
        <v>1478</v>
      </c>
      <c r="I309" s="29">
        <v>0</v>
      </c>
      <c r="J309" s="29">
        <v>0</v>
      </c>
      <c r="K309" s="29">
        <v>0</v>
      </c>
      <c r="L309" s="29">
        <v>0</v>
      </c>
      <c r="M309" s="29">
        <v>0</v>
      </c>
      <c r="N309" s="29">
        <v>78877</v>
      </c>
      <c r="O309" s="29">
        <v>729578</v>
      </c>
      <c r="P309" s="29">
        <v>0</v>
      </c>
      <c r="Q309" s="29">
        <v>729578</v>
      </c>
      <c r="R309" s="29">
        <v>0</v>
      </c>
      <c r="S309" s="29">
        <v>729578</v>
      </c>
      <c r="T309" s="29">
        <v>0</v>
      </c>
      <c r="U309" s="29">
        <v>3011</v>
      </c>
      <c r="V309" s="29">
        <v>404</v>
      </c>
      <c r="W309" s="29">
        <v>4922</v>
      </c>
      <c r="X309" s="29">
        <v>147604</v>
      </c>
      <c r="Y309" s="29">
        <v>123302</v>
      </c>
      <c r="Z309" s="29">
        <v>284835</v>
      </c>
      <c r="AA309" s="29">
        <v>237000</v>
      </c>
      <c r="AB309" s="29">
        <v>7162</v>
      </c>
      <c r="AC309" s="29">
        <v>8.1044632960000001E-2</v>
      </c>
      <c r="AD309" s="29">
        <v>1.66E-2</v>
      </c>
      <c r="AE309" s="29">
        <v>94.420555666528827</v>
      </c>
      <c r="AF309" s="29">
        <v>38754</v>
      </c>
      <c r="AG309" s="29">
        <v>60</v>
      </c>
      <c r="AH309" s="29">
        <v>0</v>
      </c>
      <c r="AI309" s="29">
        <v>7.1429999999999998</v>
      </c>
      <c r="AJ309" s="29">
        <v>41.570999999999998</v>
      </c>
      <c r="AK309" s="29">
        <v>2</v>
      </c>
      <c r="AL309" s="29">
        <v>0</v>
      </c>
      <c r="AM309" s="29">
        <v>471</v>
      </c>
      <c r="AN309" s="29">
        <v>103</v>
      </c>
      <c r="AO309" s="29">
        <v>49</v>
      </c>
      <c r="AP309" s="29">
        <v>48</v>
      </c>
      <c r="AQ309" s="29">
        <v>320</v>
      </c>
      <c r="AR309" s="29">
        <v>62</v>
      </c>
      <c r="AS309" s="29">
        <v>357</v>
      </c>
      <c r="AT309" s="29">
        <v>110897</v>
      </c>
      <c r="AU309" s="29">
        <v>73931</v>
      </c>
      <c r="AV309" s="29">
        <v>21356</v>
      </c>
      <c r="AW309" s="29">
        <v>43871</v>
      </c>
      <c r="AX309" s="29">
        <v>119601</v>
      </c>
      <c r="AY309" s="29">
        <v>0</v>
      </c>
      <c r="AZ309" s="29">
        <v>0</v>
      </c>
      <c r="BA309" s="29">
        <v>0</v>
      </c>
      <c r="BB309" s="29">
        <v>0</v>
      </c>
      <c r="BC309" s="29">
        <v>0</v>
      </c>
      <c r="BD309" s="29">
        <v>0</v>
      </c>
      <c r="BE309" s="29">
        <v>0</v>
      </c>
      <c r="BF309" s="29">
        <v>0</v>
      </c>
      <c r="BG309" s="29">
        <v>0</v>
      </c>
      <c r="BH309" s="29">
        <v>0</v>
      </c>
      <c r="BI309" s="29">
        <v>0</v>
      </c>
      <c r="BJ309" s="29">
        <v>0</v>
      </c>
      <c r="BK309" s="29">
        <v>0</v>
      </c>
      <c r="BL309" s="29">
        <v>0</v>
      </c>
      <c r="BM309" s="29">
        <v>0</v>
      </c>
      <c r="BN309" s="29">
        <v>776.04</v>
      </c>
      <c r="BO309" s="29">
        <v>3954.64</v>
      </c>
      <c r="BP309" s="29">
        <v>0</v>
      </c>
      <c r="BQ309" s="29">
        <v>3954.64</v>
      </c>
      <c r="BR309" s="29">
        <v>0</v>
      </c>
      <c r="BS309" s="29">
        <v>3954.64</v>
      </c>
      <c r="BT309" s="29">
        <v>0</v>
      </c>
      <c r="BU309" s="29">
        <v>139.78</v>
      </c>
      <c r="BV309" s="29">
        <v>23.99</v>
      </c>
      <c r="BW309" s="29">
        <v>112</v>
      </c>
      <c r="BX309" s="29">
        <v>343.6</v>
      </c>
      <c r="BY309" s="29">
        <v>3364.2799999999975</v>
      </c>
      <c r="BZ309" s="29">
        <v>2480.8099999999963</v>
      </c>
      <c r="CA309" s="157">
        <v>2571.7499999999964</v>
      </c>
      <c r="CB309" s="157">
        <v>3273.3399999999961</v>
      </c>
      <c r="CC309" s="29">
        <v>0</v>
      </c>
      <c r="CD309" s="29">
        <v>3273.3399999999961</v>
      </c>
      <c r="CE309" s="29">
        <v>100482</v>
      </c>
      <c r="CF309" s="29">
        <v>0</v>
      </c>
      <c r="CG309" s="29">
        <v>84346</v>
      </c>
      <c r="CH309" s="29">
        <v>84346</v>
      </c>
      <c r="CI309" s="29">
        <v>584.89999999999873</v>
      </c>
      <c r="CJ309" s="25">
        <v>0</v>
      </c>
      <c r="CK309" s="25">
        <v>0</v>
      </c>
      <c r="CL309" s="29">
        <v>1200.9499999999973</v>
      </c>
      <c r="CM309" s="25">
        <v>0</v>
      </c>
      <c r="CN309" s="29">
        <v>4059.2399999999971</v>
      </c>
      <c r="CO309" s="25">
        <v>0</v>
      </c>
      <c r="CP309" s="25">
        <v>368.849999999999</v>
      </c>
      <c r="CQ309" s="25">
        <v>0</v>
      </c>
      <c r="CR309" s="25">
        <v>0</v>
      </c>
      <c r="CS309" s="25">
        <v>43871</v>
      </c>
      <c r="CT309" s="25">
        <v>0</v>
      </c>
      <c r="CU309" s="25">
        <v>119601</v>
      </c>
      <c r="CV309" s="25">
        <v>0</v>
      </c>
      <c r="CW309" s="25">
        <v>14632</v>
      </c>
      <c r="CX309" s="33">
        <v>0</v>
      </c>
      <c r="CY309" s="33">
        <v>0</v>
      </c>
      <c r="CZ309" s="33">
        <v>0</v>
      </c>
      <c r="DA309" s="33">
        <v>0</v>
      </c>
      <c r="DB309" s="161">
        <v>43871</v>
      </c>
      <c r="DC309" s="33">
        <v>119601</v>
      </c>
      <c r="DD309" s="33">
        <v>6724</v>
      </c>
      <c r="DE309" s="33">
        <v>14632</v>
      </c>
      <c r="DF309" s="154">
        <v>0</v>
      </c>
      <c r="DG309" s="154">
        <v>0</v>
      </c>
      <c r="DH309" s="154">
        <v>0</v>
      </c>
      <c r="DI309" s="154">
        <v>0</v>
      </c>
      <c r="DJ309" s="154">
        <v>1200.9499999999973</v>
      </c>
      <c r="DK309" s="154">
        <v>4059.2399999999971</v>
      </c>
      <c r="DL309" s="154">
        <v>216.04999999999978</v>
      </c>
      <c r="DM309" s="154">
        <v>368.849999999999</v>
      </c>
      <c r="DN309" s="25">
        <v>0</v>
      </c>
      <c r="DO309" s="25">
        <v>652299</v>
      </c>
      <c r="DP309" s="25">
        <v>1416.999999999997</v>
      </c>
      <c r="DQ309" s="25">
        <v>50595</v>
      </c>
      <c r="DR309" s="25">
        <v>729578</v>
      </c>
      <c r="DS309" s="25">
        <v>3954.64</v>
      </c>
      <c r="ED309" s="156">
        <v>44077</v>
      </c>
      <c r="EE309" s="25">
        <v>1200.9499999999973</v>
      </c>
      <c r="EF309" s="25">
        <v>4059.2399999999971</v>
      </c>
      <c r="EG309" s="25">
        <v>216.04999999999978</v>
      </c>
      <c r="EH309" s="25">
        <v>368.849999999999</v>
      </c>
    </row>
    <row r="310" spans="1:138" x14ac:dyDescent="0.25">
      <c r="A310" s="25" t="s">
        <v>67</v>
      </c>
      <c r="B310" s="25" t="s">
        <v>64</v>
      </c>
      <c r="C310" s="156">
        <v>44078</v>
      </c>
      <c r="D310" s="156">
        <v>44078</v>
      </c>
      <c r="E310" s="25" t="s">
        <v>126</v>
      </c>
      <c r="F310" s="25" t="s">
        <v>127</v>
      </c>
      <c r="G310" s="29">
        <v>26004.740000000023</v>
      </c>
      <c r="H310" s="29">
        <v>1882</v>
      </c>
      <c r="I310" s="29">
        <v>0</v>
      </c>
      <c r="J310" s="29">
        <v>1</v>
      </c>
      <c r="K310" s="29">
        <v>0</v>
      </c>
      <c r="L310" s="29">
        <v>0</v>
      </c>
      <c r="M310" s="29">
        <v>0</v>
      </c>
      <c r="N310" s="29">
        <v>183937</v>
      </c>
      <c r="O310" s="29">
        <v>1436919</v>
      </c>
      <c r="P310" s="29">
        <v>0</v>
      </c>
      <c r="Q310" s="29">
        <v>1436919</v>
      </c>
      <c r="R310" s="29">
        <v>0</v>
      </c>
      <c r="S310" s="29">
        <v>1436919</v>
      </c>
      <c r="T310" s="29">
        <v>0</v>
      </c>
      <c r="U310" s="29">
        <v>2687</v>
      </c>
      <c r="V310" s="29">
        <v>310</v>
      </c>
      <c r="W310" s="29">
        <v>9975</v>
      </c>
      <c r="X310" s="29">
        <v>218558</v>
      </c>
      <c r="Y310" s="29">
        <v>144205</v>
      </c>
      <c r="Z310" s="29">
        <v>334190</v>
      </c>
      <c r="AA310" s="29">
        <v>271459</v>
      </c>
      <c r="AB310" s="29">
        <v>76352</v>
      </c>
      <c r="AC310" s="29">
        <v>8.1044632960000001E-2</v>
      </c>
      <c r="AD310" s="29">
        <v>1.66E-2</v>
      </c>
      <c r="AE310" s="29">
        <v>94.420555666528827</v>
      </c>
      <c r="AF310" s="29">
        <v>36249</v>
      </c>
      <c r="AG310" s="29">
        <v>60</v>
      </c>
      <c r="AH310" s="29">
        <v>0</v>
      </c>
      <c r="AI310" s="29">
        <v>7</v>
      </c>
      <c r="AJ310" s="29">
        <v>44.143000000000001</v>
      </c>
      <c r="AK310" s="29">
        <v>2</v>
      </c>
      <c r="AL310" s="29">
        <v>0</v>
      </c>
      <c r="AM310" s="29">
        <v>346</v>
      </c>
      <c r="AN310" s="29">
        <v>83</v>
      </c>
      <c r="AO310" s="29">
        <v>48</v>
      </c>
      <c r="AP310" s="29">
        <v>0</v>
      </c>
      <c r="AQ310" s="29">
        <v>372</v>
      </c>
      <c r="AR310" s="29">
        <v>67</v>
      </c>
      <c r="AS310" s="29">
        <v>338</v>
      </c>
      <c r="AT310" s="29">
        <v>94514</v>
      </c>
      <c r="AU310" s="29">
        <v>63768</v>
      </c>
      <c r="AV310" s="29">
        <v>24070</v>
      </c>
      <c r="AW310" s="29">
        <v>37968</v>
      </c>
      <c r="AX310" s="29">
        <v>98844</v>
      </c>
      <c r="AY310" s="29">
        <v>0</v>
      </c>
      <c r="AZ310" s="29">
        <v>1</v>
      </c>
      <c r="BA310" s="29">
        <v>0</v>
      </c>
      <c r="BB310" s="29">
        <v>0</v>
      </c>
      <c r="BC310" s="29">
        <v>0</v>
      </c>
      <c r="BD310" s="29">
        <v>0</v>
      </c>
      <c r="BE310" s="29">
        <v>0</v>
      </c>
      <c r="BF310" s="29">
        <v>0</v>
      </c>
      <c r="BG310" s="29">
        <v>0</v>
      </c>
      <c r="BH310" s="29">
        <v>0</v>
      </c>
      <c r="BI310" s="29">
        <v>0</v>
      </c>
      <c r="BJ310" s="29">
        <v>0</v>
      </c>
      <c r="BK310" s="29">
        <v>0</v>
      </c>
      <c r="BL310" s="29">
        <v>0</v>
      </c>
      <c r="BM310" s="29">
        <v>0</v>
      </c>
      <c r="BN310" s="29">
        <v>1551.57</v>
      </c>
      <c r="BO310" s="29">
        <v>5975.1</v>
      </c>
      <c r="BP310" s="29">
        <v>0</v>
      </c>
      <c r="BQ310" s="29">
        <v>5975.1</v>
      </c>
      <c r="BR310" s="29">
        <v>0</v>
      </c>
      <c r="BS310" s="29">
        <v>5975.1</v>
      </c>
      <c r="BT310" s="29">
        <v>0</v>
      </c>
      <c r="BU310" s="29">
        <v>160.32</v>
      </c>
      <c r="BV310" s="29">
        <v>20.68</v>
      </c>
      <c r="BW310" s="29">
        <v>92</v>
      </c>
      <c r="BX310" s="29">
        <v>346.79999999999995</v>
      </c>
      <c r="BY310" s="29">
        <v>3252.3206128694897</v>
      </c>
      <c r="BZ310" s="29">
        <v>2375.5699999999965</v>
      </c>
      <c r="CA310" s="157">
        <v>2374.8815561386014</v>
      </c>
      <c r="CB310" s="157">
        <v>3268.8890567308854</v>
      </c>
      <c r="CC310" s="29">
        <v>0</v>
      </c>
      <c r="CD310" s="29">
        <v>3268.8890567308854</v>
      </c>
      <c r="CE310" s="29">
        <v>83282</v>
      </c>
      <c r="CF310" s="29">
        <v>0</v>
      </c>
      <c r="CG310" s="29">
        <v>77600</v>
      </c>
      <c r="CH310" s="29">
        <v>77600</v>
      </c>
      <c r="CI310" s="29">
        <v>576.81999999999937</v>
      </c>
      <c r="CJ310" s="25">
        <v>0</v>
      </c>
      <c r="CK310" s="25">
        <v>0</v>
      </c>
      <c r="CL310" s="29">
        <v>1176.0790232558127</v>
      </c>
      <c r="CM310" s="25">
        <v>0</v>
      </c>
      <c r="CN310" s="29">
        <v>3890.8715896136737</v>
      </c>
      <c r="CO310" s="25">
        <v>0</v>
      </c>
      <c r="CP310" s="25">
        <v>363.80999999999977</v>
      </c>
      <c r="CQ310" s="25">
        <v>0</v>
      </c>
      <c r="CR310" s="25">
        <v>0</v>
      </c>
      <c r="CS310" s="25">
        <v>37968</v>
      </c>
      <c r="CT310" s="25">
        <v>0</v>
      </c>
      <c r="CU310" s="25">
        <v>98844</v>
      </c>
      <c r="CV310" s="25">
        <v>0</v>
      </c>
      <c r="CW310" s="25">
        <v>15729</v>
      </c>
      <c r="CX310" s="33">
        <v>0</v>
      </c>
      <c r="CY310" s="33">
        <v>0</v>
      </c>
      <c r="CZ310" s="33">
        <v>0</v>
      </c>
      <c r="DA310" s="33">
        <v>0</v>
      </c>
      <c r="DB310" s="161">
        <v>37968</v>
      </c>
      <c r="DC310" s="33">
        <v>98844</v>
      </c>
      <c r="DD310" s="33">
        <v>8341</v>
      </c>
      <c r="DE310" s="33">
        <v>15729</v>
      </c>
      <c r="DF310" s="154">
        <v>0</v>
      </c>
      <c r="DG310" s="154">
        <v>0</v>
      </c>
      <c r="DH310" s="154">
        <v>0</v>
      </c>
      <c r="DI310" s="154">
        <v>0</v>
      </c>
      <c r="DJ310" s="154">
        <v>1176.0790232558127</v>
      </c>
      <c r="DK310" s="154">
        <v>3890.8715896136737</v>
      </c>
      <c r="DL310" s="154">
        <v>213.00999999999968</v>
      </c>
      <c r="DM310" s="154">
        <v>363.80999999999977</v>
      </c>
      <c r="DN310" s="25">
        <v>0</v>
      </c>
      <c r="DO310" s="25">
        <v>826206</v>
      </c>
      <c r="DP310" s="25">
        <v>1389.0890232558124</v>
      </c>
      <c r="DQ310" s="25">
        <v>46309</v>
      </c>
      <c r="DR310" s="25">
        <v>1436919</v>
      </c>
      <c r="DS310" s="25">
        <v>5975.1</v>
      </c>
      <c r="ED310" s="156">
        <v>44078</v>
      </c>
      <c r="EE310" s="25">
        <v>1176.0790232558127</v>
      </c>
      <c r="EF310" s="25">
        <v>3890.8715896136737</v>
      </c>
      <c r="EG310" s="25">
        <v>213.00999999999968</v>
      </c>
      <c r="EH310" s="25">
        <v>363.80999999999977</v>
      </c>
    </row>
    <row r="311" spans="1:138" x14ac:dyDescent="0.25">
      <c r="A311" s="25" t="s">
        <v>67</v>
      </c>
      <c r="B311" s="25" t="s">
        <v>64</v>
      </c>
      <c r="C311" s="156">
        <v>44079</v>
      </c>
      <c r="D311" s="156">
        <v>44079</v>
      </c>
      <c r="E311" s="25" t="s">
        <v>126</v>
      </c>
      <c r="F311" s="25" t="s">
        <v>127</v>
      </c>
      <c r="G311" s="29">
        <v>23312.130000000026</v>
      </c>
      <c r="H311" s="29">
        <v>2015</v>
      </c>
      <c r="I311" s="29">
        <v>0</v>
      </c>
      <c r="J311" s="29">
        <v>0</v>
      </c>
      <c r="K311" s="29">
        <v>0</v>
      </c>
      <c r="L311" s="29">
        <v>0</v>
      </c>
      <c r="M311" s="29">
        <v>0</v>
      </c>
      <c r="N311" s="29">
        <v>335048</v>
      </c>
      <c r="O311" s="29">
        <v>815527</v>
      </c>
      <c r="P311" s="29">
        <v>0</v>
      </c>
      <c r="Q311" s="29">
        <v>815527</v>
      </c>
      <c r="R311" s="29">
        <v>0</v>
      </c>
      <c r="S311" s="29">
        <v>815527</v>
      </c>
      <c r="T311" s="29">
        <v>0</v>
      </c>
      <c r="U311" s="29">
        <v>1640</v>
      </c>
      <c r="V311" s="29">
        <v>363</v>
      </c>
      <c r="W311" s="29">
        <v>8802</v>
      </c>
      <c r="X311" s="29">
        <v>212419</v>
      </c>
      <c r="Y311" s="29">
        <v>131963</v>
      </c>
      <c r="Z311" s="29">
        <v>225210</v>
      </c>
      <c r="AA311" s="29">
        <v>263952</v>
      </c>
      <c r="AB311" s="29">
        <v>77244</v>
      </c>
      <c r="AC311" s="29">
        <v>8.1044632960000001E-2</v>
      </c>
      <c r="AD311" s="29">
        <v>1.66E-2</v>
      </c>
      <c r="AE311" s="29">
        <v>94.420555666528827</v>
      </c>
      <c r="AF311" s="29">
        <v>51071</v>
      </c>
      <c r="AG311" s="29">
        <v>60</v>
      </c>
      <c r="AH311" s="29">
        <v>0</v>
      </c>
      <c r="AI311" s="29">
        <v>6.7140000000000004</v>
      </c>
      <c r="AJ311" s="29">
        <v>48.713999999999999</v>
      </c>
      <c r="AK311" s="29">
        <v>1</v>
      </c>
      <c r="AL311" s="29">
        <v>0</v>
      </c>
      <c r="AM311" s="29">
        <v>367</v>
      </c>
      <c r="AN311" s="29">
        <v>85</v>
      </c>
      <c r="AO311" s="29">
        <v>47</v>
      </c>
      <c r="AP311" s="29">
        <v>49</v>
      </c>
      <c r="AQ311" s="29">
        <v>448</v>
      </c>
      <c r="AR311" s="29">
        <v>87</v>
      </c>
      <c r="AS311" s="29">
        <v>297</v>
      </c>
      <c r="AT311" s="29">
        <v>85270</v>
      </c>
      <c r="AU311" s="29">
        <v>56549</v>
      </c>
      <c r="AV311" s="29">
        <v>36461</v>
      </c>
      <c r="AW311" s="29">
        <v>31400</v>
      </c>
      <c r="AX311" s="29">
        <v>91976</v>
      </c>
      <c r="AY311" s="29">
        <v>0</v>
      </c>
      <c r="AZ311" s="29">
        <v>0</v>
      </c>
      <c r="BA311" s="29">
        <v>0</v>
      </c>
      <c r="BB311" s="29">
        <v>0</v>
      </c>
      <c r="BC311" s="29">
        <v>0</v>
      </c>
      <c r="BD311" s="29">
        <v>0</v>
      </c>
      <c r="BE311" s="29">
        <v>0</v>
      </c>
      <c r="BF311" s="29">
        <v>0</v>
      </c>
      <c r="BG311" s="29">
        <v>0</v>
      </c>
      <c r="BH311" s="29">
        <v>0</v>
      </c>
      <c r="BI311" s="29">
        <v>0</v>
      </c>
      <c r="BJ311" s="29">
        <v>0</v>
      </c>
      <c r="BK311" s="29">
        <v>0</v>
      </c>
      <c r="BL311" s="29">
        <v>0</v>
      </c>
      <c r="BM311" s="29">
        <v>0</v>
      </c>
      <c r="BN311" s="29">
        <v>1149.53</v>
      </c>
      <c r="BO311" s="29">
        <v>5576.55</v>
      </c>
      <c r="BP311" s="29">
        <v>0</v>
      </c>
      <c r="BQ311" s="29">
        <v>5576.55</v>
      </c>
      <c r="BR311" s="29">
        <v>0</v>
      </c>
      <c r="BS311" s="29">
        <v>5576.55</v>
      </c>
      <c r="BT311" s="29">
        <v>0</v>
      </c>
      <c r="BU311" s="29">
        <v>156.09</v>
      </c>
      <c r="BV311" s="29">
        <v>23.15</v>
      </c>
      <c r="BW311" s="29">
        <v>108</v>
      </c>
      <c r="BX311" s="29">
        <v>399.34999999999997</v>
      </c>
      <c r="BY311" s="29">
        <v>3389.2951503394702</v>
      </c>
      <c r="BZ311" s="29">
        <v>2504.6199999999967</v>
      </c>
      <c r="CA311" s="157">
        <v>2255.0402877000324</v>
      </c>
      <c r="CB311" s="157">
        <v>3735.9794924021962</v>
      </c>
      <c r="CC311" s="29">
        <v>0</v>
      </c>
      <c r="CD311" s="29">
        <v>3735.9794924021962</v>
      </c>
      <c r="CE311" s="29">
        <v>84460</v>
      </c>
      <c r="CF311" s="29">
        <v>0</v>
      </c>
      <c r="CG311" s="29">
        <v>75377</v>
      </c>
      <c r="CH311" s="29">
        <v>75377</v>
      </c>
      <c r="CI311" s="29">
        <v>685.34462976275927</v>
      </c>
      <c r="CJ311" s="25">
        <v>0</v>
      </c>
      <c r="CK311" s="25">
        <v>0</v>
      </c>
      <c r="CL311" s="29">
        <v>1216.6599999999971</v>
      </c>
      <c r="CM311" s="25">
        <v>0</v>
      </c>
      <c r="CN311" s="29">
        <v>4089.0151503394713</v>
      </c>
      <c r="CO311" s="25">
        <v>0</v>
      </c>
      <c r="CP311" s="25">
        <v>400.64999999999986</v>
      </c>
      <c r="CQ311" s="25">
        <v>0</v>
      </c>
      <c r="CR311" s="25">
        <v>0</v>
      </c>
      <c r="CS311" s="25">
        <v>31400</v>
      </c>
      <c r="CT311" s="25">
        <v>0</v>
      </c>
      <c r="CU311" s="25">
        <v>91976</v>
      </c>
      <c r="CV311" s="25">
        <v>0</v>
      </c>
      <c r="CW311" s="25">
        <v>13379</v>
      </c>
      <c r="CX311" s="33">
        <v>0</v>
      </c>
      <c r="CY311" s="33">
        <v>0</v>
      </c>
      <c r="CZ311" s="33">
        <v>0</v>
      </c>
      <c r="DA311" s="33">
        <v>0</v>
      </c>
      <c r="DB311" s="161">
        <v>31400</v>
      </c>
      <c r="DC311" s="33">
        <v>91976</v>
      </c>
      <c r="DD311" s="33">
        <v>23082</v>
      </c>
      <c r="DE311" s="33">
        <v>13379</v>
      </c>
      <c r="DF311" s="154">
        <v>0</v>
      </c>
      <c r="DG311" s="154">
        <v>0</v>
      </c>
      <c r="DH311" s="154">
        <v>0</v>
      </c>
      <c r="DI311" s="154">
        <v>0</v>
      </c>
      <c r="DJ311" s="154">
        <v>1216.6599999999971</v>
      </c>
      <c r="DK311" s="154">
        <v>4089.0151503394713</v>
      </c>
      <c r="DL311" s="154">
        <v>284.69462976275975</v>
      </c>
      <c r="DM311" s="154">
        <v>400.64999999999986</v>
      </c>
      <c r="DN311" s="25">
        <v>0</v>
      </c>
      <c r="DO311" s="25">
        <v>698369</v>
      </c>
      <c r="DP311" s="25">
        <v>1501.3546297627568</v>
      </c>
      <c r="DQ311" s="25">
        <v>54482</v>
      </c>
      <c r="DR311" s="25">
        <v>815527</v>
      </c>
      <c r="DS311" s="25">
        <v>5576.55</v>
      </c>
      <c r="ED311" s="156">
        <v>44079</v>
      </c>
      <c r="EE311" s="25">
        <v>1216.6599999999971</v>
      </c>
      <c r="EF311" s="25">
        <v>4089.0151503394713</v>
      </c>
      <c r="EG311" s="25">
        <v>284.69462976275975</v>
      </c>
      <c r="EH311" s="25">
        <v>400.64999999999986</v>
      </c>
    </row>
    <row r="312" spans="1:138" x14ac:dyDescent="0.25">
      <c r="A312" s="25" t="s">
        <v>67</v>
      </c>
      <c r="B312" s="25" t="s">
        <v>64</v>
      </c>
      <c r="C312" s="156">
        <v>44080</v>
      </c>
      <c r="D312" s="156">
        <v>44080</v>
      </c>
      <c r="E312" s="25" t="s">
        <v>126</v>
      </c>
      <c r="F312" s="25" t="s">
        <v>127</v>
      </c>
      <c r="G312" s="29">
        <v>20079.830000000009</v>
      </c>
      <c r="H312" s="29">
        <v>2157</v>
      </c>
      <c r="I312" s="29">
        <v>0</v>
      </c>
      <c r="J312" s="29">
        <v>0</v>
      </c>
      <c r="K312" s="29">
        <v>0</v>
      </c>
      <c r="L312" s="29">
        <v>0</v>
      </c>
      <c r="M312" s="29">
        <v>0</v>
      </c>
      <c r="N312" s="29">
        <v>795011</v>
      </c>
      <c r="O312" s="29">
        <v>338997</v>
      </c>
      <c r="P312" s="29">
        <v>0</v>
      </c>
      <c r="Q312" s="29">
        <v>338997</v>
      </c>
      <c r="R312" s="29">
        <v>0</v>
      </c>
      <c r="S312" s="29">
        <v>338997</v>
      </c>
      <c r="T312" s="29">
        <v>0</v>
      </c>
      <c r="U312" s="29">
        <v>1707</v>
      </c>
      <c r="V312" s="29">
        <v>313</v>
      </c>
      <c r="W312" s="29">
        <v>9045</v>
      </c>
      <c r="X312" s="29">
        <v>242217</v>
      </c>
      <c r="Y312" s="29">
        <v>124271</v>
      </c>
      <c r="Z312" s="29">
        <v>314588</v>
      </c>
      <c r="AA312" s="29">
        <v>350011</v>
      </c>
      <c r="AB312" s="29">
        <v>63215</v>
      </c>
      <c r="AC312" s="29">
        <v>8.1044632960000001E-2</v>
      </c>
      <c r="AD312" s="29">
        <v>1.66E-2</v>
      </c>
      <c r="AE312" s="29">
        <v>94.420555666528827</v>
      </c>
      <c r="AF312" s="29">
        <v>44140</v>
      </c>
      <c r="AG312" s="29">
        <v>69</v>
      </c>
      <c r="AH312" s="29">
        <v>0</v>
      </c>
      <c r="AI312" s="29">
        <v>6.5709999999999997</v>
      </c>
      <c r="AJ312" s="29">
        <v>51.856999999999999</v>
      </c>
      <c r="AK312" s="29">
        <v>0</v>
      </c>
      <c r="AL312" s="29">
        <v>0</v>
      </c>
      <c r="AM312" s="29">
        <v>442</v>
      </c>
      <c r="AN312" s="29">
        <v>99</v>
      </c>
      <c r="AO312" s="29">
        <v>47</v>
      </c>
      <c r="AP312" s="29">
        <v>52</v>
      </c>
      <c r="AQ312" s="29">
        <v>413</v>
      </c>
      <c r="AR312" s="29">
        <v>79</v>
      </c>
      <c r="AS312" s="29">
        <v>350</v>
      </c>
      <c r="AT312" s="29">
        <v>76371</v>
      </c>
      <c r="AU312" s="29">
        <v>53320</v>
      </c>
      <c r="AV312" s="29">
        <v>36548</v>
      </c>
      <c r="AW312" s="29">
        <v>31004</v>
      </c>
      <c r="AX312" s="29">
        <v>80865</v>
      </c>
      <c r="AY312" s="29">
        <v>0</v>
      </c>
      <c r="AZ312" s="29">
        <v>0</v>
      </c>
      <c r="BA312" s="29">
        <v>0</v>
      </c>
      <c r="BB312" s="29">
        <v>0</v>
      </c>
      <c r="BC312" s="29">
        <v>0</v>
      </c>
      <c r="BD312" s="29">
        <v>0</v>
      </c>
      <c r="BE312" s="29">
        <v>0</v>
      </c>
      <c r="BF312" s="29">
        <v>0</v>
      </c>
      <c r="BG312" s="29">
        <v>0</v>
      </c>
      <c r="BH312" s="29">
        <v>0</v>
      </c>
      <c r="BI312" s="29">
        <v>0</v>
      </c>
      <c r="BJ312" s="29">
        <v>0</v>
      </c>
      <c r="BK312" s="29">
        <v>0</v>
      </c>
      <c r="BL312" s="29">
        <v>0</v>
      </c>
      <c r="BM312" s="29">
        <v>0</v>
      </c>
      <c r="BN312" s="29">
        <v>1123.76</v>
      </c>
      <c r="BO312" s="29">
        <v>4480.8999999999996</v>
      </c>
      <c r="BP312" s="29">
        <v>0</v>
      </c>
      <c r="BQ312" s="29">
        <v>4480.8999999999996</v>
      </c>
      <c r="BR312" s="29">
        <v>0</v>
      </c>
      <c r="BS312" s="29">
        <v>4480.8999999999996</v>
      </c>
      <c r="BT312" s="29">
        <v>0</v>
      </c>
      <c r="BU312" s="29">
        <v>145.63999999999999</v>
      </c>
      <c r="BV312" s="29">
        <v>21.16</v>
      </c>
      <c r="BW312" s="29">
        <v>76</v>
      </c>
      <c r="BX312" s="29">
        <v>373.25</v>
      </c>
      <c r="BY312" s="29">
        <v>3143.4551670801052</v>
      </c>
      <c r="BZ312" s="29">
        <v>2275.2499999999955</v>
      </c>
      <c r="CA312" s="157">
        <v>1936.5699999999949</v>
      </c>
      <c r="CB312" s="157">
        <v>3574.6851670801043</v>
      </c>
      <c r="CC312" s="29">
        <v>0</v>
      </c>
      <c r="CD312" s="29">
        <v>3574.6851670801043</v>
      </c>
      <c r="CE312" s="29">
        <v>77532</v>
      </c>
      <c r="CF312" s="29">
        <v>0</v>
      </c>
      <c r="CG312" s="29">
        <v>70885</v>
      </c>
      <c r="CH312" s="29">
        <v>70885</v>
      </c>
      <c r="CI312" s="29">
        <v>643.35999999999899</v>
      </c>
      <c r="CJ312" s="25">
        <v>0</v>
      </c>
      <c r="CK312" s="25">
        <v>0</v>
      </c>
      <c r="CL312" s="29">
        <v>1127.3099999999977</v>
      </c>
      <c r="CM312" s="25">
        <v>0</v>
      </c>
      <c r="CN312" s="29">
        <v>3740.585167080103</v>
      </c>
      <c r="CO312" s="25">
        <v>0</v>
      </c>
      <c r="CP312" s="25">
        <v>364.57999999999947</v>
      </c>
      <c r="CQ312" s="25">
        <v>0</v>
      </c>
      <c r="CR312" s="25">
        <v>0</v>
      </c>
      <c r="CS312" s="25">
        <v>31004</v>
      </c>
      <c r="CT312" s="25">
        <v>0</v>
      </c>
      <c r="CU312" s="25">
        <v>80865</v>
      </c>
      <c r="CV312" s="25">
        <v>0</v>
      </c>
      <c r="CW312" s="25">
        <v>13242</v>
      </c>
      <c r="CX312" s="33">
        <v>0</v>
      </c>
      <c r="CY312" s="33">
        <v>0</v>
      </c>
      <c r="CZ312" s="33">
        <v>0</v>
      </c>
      <c r="DA312" s="33">
        <v>0</v>
      </c>
      <c r="DB312" s="161">
        <v>31004</v>
      </c>
      <c r="DC312" s="33">
        <v>80865</v>
      </c>
      <c r="DD312" s="33">
        <v>23306</v>
      </c>
      <c r="DE312" s="33">
        <v>13242</v>
      </c>
      <c r="DF312" s="154">
        <v>0</v>
      </c>
      <c r="DG312" s="154">
        <v>0</v>
      </c>
      <c r="DH312" s="154">
        <v>0</v>
      </c>
      <c r="DI312" s="154">
        <v>0</v>
      </c>
      <c r="DJ312" s="154">
        <v>1127.3099999999977</v>
      </c>
      <c r="DK312" s="154">
        <v>3740.585167080103</v>
      </c>
      <c r="DL312" s="154">
        <v>278.77999999999946</v>
      </c>
      <c r="DM312" s="154">
        <v>364.57999999999947</v>
      </c>
      <c r="DN312" s="25">
        <v>0</v>
      </c>
      <c r="DO312" s="25">
        <v>852085</v>
      </c>
      <c r="DP312" s="25">
        <v>1406.0899999999972</v>
      </c>
      <c r="DQ312" s="25">
        <v>54310</v>
      </c>
      <c r="DR312" s="25">
        <v>338997</v>
      </c>
      <c r="DS312" s="25">
        <v>4480.8999999999996</v>
      </c>
      <c r="ED312" s="156">
        <v>44080</v>
      </c>
      <c r="EE312" s="25">
        <v>1127.3099999999977</v>
      </c>
      <c r="EF312" s="25">
        <v>3740.585167080103</v>
      </c>
      <c r="EG312" s="25">
        <v>278.77999999999946</v>
      </c>
      <c r="EH312" s="25">
        <v>364.57999999999947</v>
      </c>
    </row>
    <row r="313" spans="1:138" x14ac:dyDescent="0.25">
      <c r="A313" s="25" t="s">
        <v>67</v>
      </c>
      <c r="B313" s="25" t="s">
        <v>64</v>
      </c>
      <c r="C313" s="156">
        <v>44081</v>
      </c>
      <c r="D313" s="156">
        <v>44081</v>
      </c>
      <c r="E313" s="25" t="s">
        <v>126</v>
      </c>
      <c r="F313" s="25" t="s">
        <v>127</v>
      </c>
      <c r="G313" s="29">
        <v>20362.560000000023</v>
      </c>
      <c r="H313" s="29">
        <v>2363</v>
      </c>
      <c r="I313" s="29">
        <v>0</v>
      </c>
      <c r="J313" s="29">
        <v>0</v>
      </c>
      <c r="K313" s="29">
        <v>0</v>
      </c>
      <c r="L313" s="29">
        <v>0</v>
      </c>
      <c r="M313" s="29">
        <v>0</v>
      </c>
      <c r="N313" s="29">
        <v>646937</v>
      </c>
      <c r="O313" s="29">
        <v>184087</v>
      </c>
      <c r="P313" s="29">
        <v>0</v>
      </c>
      <c r="Q313" s="29">
        <v>184087</v>
      </c>
      <c r="R313" s="29">
        <v>0</v>
      </c>
      <c r="S313" s="29">
        <v>184087</v>
      </c>
      <c r="T313" s="29">
        <v>0</v>
      </c>
      <c r="U313" s="29">
        <v>1735</v>
      </c>
      <c r="V313" s="29">
        <v>478</v>
      </c>
      <c r="W313" s="29">
        <v>9040</v>
      </c>
      <c r="X313" s="29">
        <v>214704</v>
      </c>
      <c r="Y313" s="29">
        <v>108180</v>
      </c>
      <c r="Z313" s="29">
        <v>289384</v>
      </c>
      <c r="AA313" s="29">
        <v>354987</v>
      </c>
      <c r="AB313" s="29">
        <v>6917</v>
      </c>
      <c r="AC313" s="29">
        <v>8.1044632960000001E-2</v>
      </c>
      <c r="AD313" s="29">
        <v>1.66E-2</v>
      </c>
      <c r="AE313" s="29">
        <v>94.420555666528827</v>
      </c>
      <c r="AF313" s="29">
        <v>30555</v>
      </c>
      <c r="AG313" s="29">
        <v>69</v>
      </c>
      <c r="AH313" s="29">
        <v>0</v>
      </c>
      <c r="AI313" s="29">
        <v>7.5709999999999997</v>
      </c>
      <c r="AJ313" s="29">
        <v>58.286000000000001</v>
      </c>
      <c r="AK313" s="29">
        <v>0</v>
      </c>
      <c r="AL313" s="29">
        <v>0</v>
      </c>
      <c r="AM313" s="29">
        <v>390</v>
      </c>
      <c r="AN313" s="29">
        <v>88</v>
      </c>
      <c r="AO313" s="29">
        <v>47</v>
      </c>
      <c r="AP313" s="29">
        <v>54</v>
      </c>
      <c r="AQ313" s="29">
        <v>386</v>
      </c>
      <c r="AR313" s="29">
        <v>75</v>
      </c>
      <c r="AS313" s="29">
        <v>363</v>
      </c>
      <c r="AT313" s="29">
        <v>77522</v>
      </c>
      <c r="AU313" s="29">
        <v>54054</v>
      </c>
      <c r="AV313" s="29">
        <v>34184</v>
      </c>
      <c r="AW313" s="29">
        <v>30856</v>
      </c>
      <c r="AX313" s="29">
        <v>80620</v>
      </c>
      <c r="AY313" s="29">
        <v>0</v>
      </c>
      <c r="AZ313" s="29">
        <v>0</v>
      </c>
      <c r="BA313" s="29">
        <v>0</v>
      </c>
      <c r="BB313" s="29">
        <v>0</v>
      </c>
      <c r="BC313" s="29">
        <v>0</v>
      </c>
      <c r="BD313" s="29">
        <v>0</v>
      </c>
      <c r="BE313" s="29">
        <v>0</v>
      </c>
      <c r="BF313" s="29">
        <v>0</v>
      </c>
      <c r="BG313" s="29">
        <v>0</v>
      </c>
      <c r="BH313" s="29">
        <v>0</v>
      </c>
      <c r="BI313" s="29">
        <v>0</v>
      </c>
      <c r="BJ313" s="29">
        <v>0</v>
      </c>
      <c r="BK313" s="29">
        <v>0</v>
      </c>
      <c r="BL313" s="29">
        <v>0</v>
      </c>
      <c r="BM313" s="29">
        <v>0</v>
      </c>
      <c r="BN313" s="29">
        <v>2332.85</v>
      </c>
      <c r="BO313" s="29">
        <v>3829.93</v>
      </c>
      <c r="BP313" s="29">
        <v>0</v>
      </c>
      <c r="BQ313" s="29">
        <v>3829.93</v>
      </c>
      <c r="BR313" s="29">
        <v>0</v>
      </c>
      <c r="BS313" s="29">
        <v>3829.93</v>
      </c>
      <c r="BT313" s="29">
        <v>0</v>
      </c>
      <c r="BU313" s="29">
        <v>134.75</v>
      </c>
      <c r="BV313" s="29">
        <v>8.3800000000000008</v>
      </c>
      <c r="BW313" s="29">
        <v>100</v>
      </c>
      <c r="BX313" s="29">
        <v>465.4</v>
      </c>
      <c r="BY313" s="29">
        <v>3108.9799999999964</v>
      </c>
      <c r="BZ313" s="29">
        <v>2334.0899999999974</v>
      </c>
      <c r="CA313" s="157">
        <v>1830.2599999999979</v>
      </c>
      <c r="CB313" s="157">
        <v>3687.9399999999946</v>
      </c>
      <c r="CC313" s="29">
        <v>0</v>
      </c>
      <c r="CD313" s="29">
        <v>3687.9399999999946</v>
      </c>
      <c r="CE313" s="29">
        <v>68725</v>
      </c>
      <c r="CF313" s="29">
        <v>0</v>
      </c>
      <c r="CG313" s="29">
        <v>76935</v>
      </c>
      <c r="CH313" s="29">
        <v>76935</v>
      </c>
      <c r="CI313" s="29">
        <v>659.52999999999929</v>
      </c>
      <c r="CJ313" s="25">
        <v>0</v>
      </c>
      <c r="CK313" s="25">
        <v>0</v>
      </c>
      <c r="CL313" s="29">
        <v>1177.9199999999985</v>
      </c>
      <c r="CM313" s="25">
        <v>0</v>
      </c>
      <c r="CN313" s="29">
        <v>3680.7499999999936</v>
      </c>
      <c r="CO313" s="25">
        <v>0</v>
      </c>
      <c r="CP313" s="25">
        <v>398.96999999999946</v>
      </c>
      <c r="CQ313" s="25">
        <v>0</v>
      </c>
      <c r="CR313" s="25">
        <v>0</v>
      </c>
      <c r="CS313" s="25">
        <v>30856</v>
      </c>
      <c r="CT313" s="25">
        <v>0</v>
      </c>
      <c r="CU313" s="25">
        <v>80620</v>
      </c>
      <c r="CV313" s="25">
        <v>0</v>
      </c>
      <c r="CW313" s="25">
        <v>15317</v>
      </c>
      <c r="CX313" s="33">
        <v>0</v>
      </c>
      <c r="CY313" s="33">
        <v>0</v>
      </c>
      <c r="CZ313" s="33">
        <v>0</v>
      </c>
      <c r="DA313" s="33">
        <v>0</v>
      </c>
      <c r="DB313" s="161">
        <v>30856</v>
      </c>
      <c r="DC313" s="33">
        <v>80620</v>
      </c>
      <c r="DD313" s="33">
        <v>18867</v>
      </c>
      <c r="DE313" s="33">
        <v>15317</v>
      </c>
      <c r="DF313" s="154">
        <v>0</v>
      </c>
      <c r="DG313" s="154">
        <v>0</v>
      </c>
      <c r="DH313" s="154">
        <v>0</v>
      </c>
      <c r="DI313" s="154">
        <v>0</v>
      </c>
      <c r="DJ313" s="154">
        <v>1177.9199999999985</v>
      </c>
      <c r="DK313" s="154">
        <v>3680.7499999999936</v>
      </c>
      <c r="DL313" s="154">
        <v>260.55999999999983</v>
      </c>
      <c r="DM313" s="154">
        <v>398.96999999999946</v>
      </c>
      <c r="DN313" s="25">
        <v>0</v>
      </c>
      <c r="DO313" s="25">
        <v>759468</v>
      </c>
      <c r="DP313" s="25">
        <v>1438.4799999999982</v>
      </c>
      <c r="DQ313" s="25">
        <v>49723</v>
      </c>
      <c r="DR313" s="25">
        <v>184087</v>
      </c>
      <c r="DS313" s="25">
        <v>3829.93</v>
      </c>
      <c r="ED313" s="156">
        <v>44081</v>
      </c>
      <c r="EE313" s="25">
        <v>1177.9199999999985</v>
      </c>
      <c r="EF313" s="25">
        <v>3680.7499999999936</v>
      </c>
      <c r="EG313" s="25">
        <v>260.55999999999983</v>
      </c>
      <c r="EH313" s="25">
        <v>398.96999999999946</v>
      </c>
    </row>
    <row r="314" spans="1:138" x14ac:dyDescent="0.25">
      <c r="A314" s="25" t="s">
        <v>67</v>
      </c>
      <c r="B314" s="25" t="s">
        <v>64</v>
      </c>
      <c r="C314" s="156">
        <v>44082</v>
      </c>
      <c r="D314" s="156">
        <v>44082</v>
      </c>
      <c r="E314" s="25" t="s">
        <v>126</v>
      </c>
      <c r="F314" s="25" t="s">
        <v>127</v>
      </c>
      <c r="G314" s="29">
        <v>17723.35999999999</v>
      </c>
      <c r="H314" s="29">
        <v>1845</v>
      </c>
      <c r="I314" s="29">
        <v>0</v>
      </c>
      <c r="J314" s="29">
        <v>0</v>
      </c>
      <c r="K314" s="29">
        <v>0</v>
      </c>
      <c r="L314" s="29">
        <v>0</v>
      </c>
      <c r="M314" s="29">
        <v>0</v>
      </c>
      <c r="N314" s="29">
        <v>223911</v>
      </c>
      <c r="O314" s="29">
        <v>153933</v>
      </c>
      <c r="P314" s="29">
        <v>0</v>
      </c>
      <c r="Q314" s="29">
        <v>153933</v>
      </c>
      <c r="R314" s="29">
        <v>0</v>
      </c>
      <c r="S314" s="29">
        <v>153933</v>
      </c>
      <c r="T314" s="29">
        <v>0</v>
      </c>
      <c r="U314" s="29">
        <v>2766</v>
      </c>
      <c r="V314" s="29">
        <v>5326</v>
      </c>
      <c r="W314" s="29">
        <v>11327</v>
      </c>
      <c r="X314" s="29">
        <v>168254</v>
      </c>
      <c r="Y314" s="29">
        <v>138543</v>
      </c>
      <c r="Z314" s="29">
        <v>390463</v>
      </c>
      <c r="AA314" s="29">
        <v>246518</v>
      </c>
      <c r="AB314" s="29">
        <v>7105</v>
      </c>
      <c r="AC314" s="29">
        <v>8.1044632960000001E-2</v>
      </c>
      <c r="AD314" s="29">
        <v>1.66E-2</v>
      </c>
      <c r="AE314" s="29">
        <v>94.420555666528827</v>
      </c>
      <c r="AF314" s="29">
        <v>24250</v>
      </c>
      <c r="AG314" s="29">
        <v>69</v>
      </c>
      <c r="AH314" s="29">
        <v>0</v>
      </c>
      <c r="AI314" s="29">
        <v>7.5709999999999997</v>
      </c>
      <c r="AJ314" s="29">
        <v>56.570999999999998</v>
      </c>
      <c r="AK314" s="29">
        <v>1</v>
      </c>
      <c r="AL314" s="29">
        <v>0</v>
      </c>
      <c r="AM314" s="29">
        <v>515</v>
      </c>
      <c r="AN314" s="29">
        <v>112</v>
      </c>
      <c r="AO314" s="29">
        <v>0</v>
      </c>
      <c r="AP314" s="29">
        <v>63</v>
      </c>
      <c r="AQ314" s="29">
        <v>526</v>
      </c>
      <c r="AR314" s="29">
        <v>99</v>
      </c>
      <c r="AS314" s="29">
        <v>294</v>
      </c>
      <c r="AT314" s="29">
        <v>79488</v>
      </c>
      <c r="AU314" s="29">
        <v>57003</v>
      </c>
      <c r="AV314" s="29">
        <v>21649</v>
      </c>
      <c r="AW314" s="29">
        <v>27583</v>
      </c>
      <c r="AX314" s="29">
        <v>87259</v>
      </c>
      <c r="AY314" s="29">
        <v>0</v>
      </c>
      <c r="AZ314" s="29">
        <v>0</v>
      </c>
      <c r="BA314" s="29">
        <v>0</v>
      </c>
      <c r="BB314" s="29">
        <v>0</v>
      </c>
      <c r="BC314" s="29">
        <v>0</v>
      </c>
      <c r="BD314" s="29">
        <v>0</v>
      </c>
      <c r="BE314" s="29">
        <v>0</v>
      </c>
      <c r="BF314" s="29">
        <v>0</v>
      </c>
      <c r="BG314" s="29">
        <v>0</v>
      </c>
      <c r="BH314" s="29">
        <v>0</v>
      </c>
      <c r="BI314" s="29">
        <v>0</v>
      </c>
      <c r="BJ314" s="29">
        <v>0</v>
      </c>
      <c r="BK314" s="29">
        <v>0</v>
      </c>
      <c r="BL314" s="29">
        <v>0</v>
      </c>
      <c r="BM314" s="29">
        <v>0</v>
      </c>
      <c r="BN314" s="29">
        <v>1605.01</v>
      </c>
      <c r="BO314" s="29">
        <v>4282.79</v>
      </c>
      <c r="BP314" s="29">
        <v>0</v>
      </c>
      <c r="BQ314" s="29">
        <v>4282.79</v>
      </c>
      <c r="BR314" s="29">
        <v>0</v>
      </c>
      <c r="BS314" s="29">
        <v>4282.79</v>
      </c>
      <c r="BT314" s="29">
        <v>0</v>
      </c>
      <c r="BU314" s="29">
        <v>215.21</v>
      </c>
      <c r="BV314" s="29">
        <v>66.23</v>
      </c>
      <c r="BW314" s="29">
        <v>60</v>
      </c>
      <c r="BX314" s="29">
        <v>386.65</v>
      </c>
      <c r="BY314" s="29">
        <v>3004.6299999999928</v>
      </c>
      <c r="BZ314" s="29">
        <v>2333.3199999999943</v>
      </c>
      <c r="CA314" s="157">
        <v>2180.1099999999942</v>
      </c>
      <c r="CB314" s="157">
        <v>3157.8399999999933</v>
      </c>
      <c r="CC314" s="29">
        <v>0</v>
      </c>
      <c r="CD314" s="29">
        <v>3157.8399999999933</v>
      </c>
      <c r="CE314" s="29">
        <v>70465</v>
      </c>
      <c r="CF314" s="29">
        <v>0</v>
      </c>
      <c r="CG314" s="29">
        <v>66026</v>
      </c>
      <c r="CH314" s="29">
        <v>66026</v>
      </c>
      <c r="CI314" s="29">
        <v>577.16999999999905</v>
      </c>
      <c r="CJ314" s="25">
        <v>0</v>
      </c>
      <c r="CK314" s="25">
        <v>0</v>
      </c>
      <c r="CL314" s="29">
        <v>1085.4099999999983</v>
      </c>
      <c r="CM314" s="25">
        <v>0</v>
      </c>
      <c r="CN314" s="29">
        <v>3675.3699999999899</v>
      </c>
      <c r="CO314" s="25">
        <v>0</v>
      </c>
      <c r="CP314" s="25">
        <v>384.21999999999946</v>
      </c>
      <c r="CQ314" s="25">
        <v>0</v>
      </c>
      <c r="CR314" s="25">
        <v>0</v>
      </c>
      <c r="CS314" s="25">
        <v>27583</v>
      </c>
      <c r="CT314" s="25">
        <v>0</v>
      </c>
      <c r="CU314" s="25">
        <v>87259</v>
      </c>
      <c r="CV314" s="25">
        <v>0</v>
      </c>
      <c r="CW314" s="25">
        <v>16514</v>
      </c>
      <c r="CX314" s="33">
        <v>0</v>
      </c>
      <c r="CY314" s="33">
        <v>0</v>
      </c>
      <c r="CZ314" s="33">
        <v>0</v>
      </c>
      <c r="DA314" s="33">
        <v>0</v>
      </c>
      <c r="DB314" s="161">
        <v>27583</v>
      </c>
      <c r="DC314" s="33">
        <v>87259</v>
      </c>
      <c r="DD314" s="33">
        <v>5135</v>
      </c>
      <c r="DE314" s="33">
        <v>16514</v>
      </c>
      <c r="DF314" s="154">
        <v>0</v>
      </c>
      <c r="DG314" s="154">
        <v>0</v>
      </c>
      <c r="DH314" s="154">
        <v>0</v>
      </c>
      <c r="DI314" s="154">
        <v>0</v>
      </c>
      <c r="DJ314" s="154">
        <v>1085.4099999999983</v>
      </c>
      <c r="DK314" s="154">
        <v>3675.3699999999899</v>
      </c>
      <c r="DL314" s="154">
        <v>192.94999999999948</v>
      </c>
      <c r="DM314" s="154">
        <v>384.21999999999946</v>
      </c>
      <c r="DN314" s="25">
        <v>0</v>
      </c>
      <c r="DO314" s="25">
        <v>782629</v>
      </c>
      <c r="DP314" s="25">
        <v>1278.3599999999979</v>
      </c>
      <c r="DQ314" s="25">
        <v>32718</v>
      </c>
      <c r="DR314" s="25">
        <v>153933</v>
      </c>
      <c r="DS314" s="25">
        <v>4282.79</v>
      </c>
      <c r="ED314" s="156">
        <v>44082</v>
      </c>
      <c r="EE314" s="25">
        <v>1085.4099999999983</v>
      </c>
      <c r="EF314" s="25">
        <v>3675.3699999999899</v>
      </c>
      <c r="EG314" s="25">
        <v>192.94999999999948</v>
      </c>
      <c r="EH314" s="25">
        <v>384.21999999999946</v>
      </c>
    </row>
    <row r="315" spans="1:138" x14ac:dyDescent="0.25">
      <c r="A315" s="25" t="s">
        <v>67</v>
      </c>
      <c r="B315" s="25" t="s">
        <v>64</v>
      </c>
      <c r="C315" s="156">
        <v>44083</v>
      </c>
      <c r="D315" s="156">
        <v>44083</v>
      </c>
      <c r="E315" s="25" t="s">
        <v>126</v>
      </c>
      <c r="F315" s="25" t="s">
        <v>127</v>
      </c>
      <c r="G315" s="29">
        <v>15622.499999999975</v>
      </c>
      <c r="H315" s="29">
        <v>1578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214682</v>
      </c>
      <c r="O315" s="29">
        <v>118631</v>
      </c>
      <c r="P315" s="29">
        <v>0</v>
      </c>
      <c r="Q315" s="29">
        <v>118631</v>
      </c>
      <c r="R315" s="29">
        <v>0</v>
      </c>
      <c r="S315" s="29">
        <v>118631</v>
      </c>
      <c r="T315" s="29">
        <v>0</v>
      </c>
      <c r="U315" s="29">
        <v>1808</v>
      </c>
      <c r="V315" s="29">
        <v>5003</v>
      </c>
      <c r="W315" s="29">
        <v>10391</v>
      </c>
      <c r="X315" s="29">
        <v>78802</v>
      </c>
      <c r="Y315" s="29">
        <v>118707</v>
      </c>
      <c r="Z315" s="29">
        <v>413493</v>
      </c>
      <c r="AA315" s="29">
        <v>214923</v>
      </c>
      <c r="AB315" s="29">
        <v>15203</v>
      </c>
      <c r="AC315" s="29">
        <v>8.1044632960000001E-2</v>
      </c>
      <c r="AD315" s="29">
        <v>1.66E-2</v>
      </c>
      <c r="AE315" s="29">
        <v>94.420555666528827</v>
      </c>
      <c r="AF315" s="29">
        <v>27122</v>
      </c>
      <c r="AG315" s="29">
        <v>69</v>
      </c>
      <c r="AH315" s="29">
        <v>0</v>
      </c>
      <c r="AI315" s="29">
        <v>7.5709999999999997</v>
      </c>
      <c r="AJ315" s="29">
        <v>55</v>
      </c>
      <c r="AK315" s="29">
        <v>0</v>
      </c>
      <c r="AL315" s="29">
        <v>0</v>
      </c>
      <c r="AM315" s="29">
        <v>328</v>
      </c>
      <c r="AN315" s="29">
        <v>74</v>
      </c>
      <c r="AO315" s="29">
        <v>0</v>
      </c>
      <c r="AP315" s="29">
        <v>52</v>
      </c>
      <c r="AQ315" s="29">
        <v>354</v>
      </c>
      <c r="AR315" s="29">
        <v>68</v>
      </c>
      <c r="AS315" s="29">
        <v>263</v>
      </c>
      <c r="AT315" s="29">
        <v>84100</v>
      </c>
      <c r="AU315" s="29">
        <v>62960</v>
      </c>
      <c r="AV315" s="29">
        <v>22266</v>
      </c>
      <c r="AW315" s="29">
        <v>26259</v>
      </c>
      <c r="AX315" s="29">
        <v>98535</v>
      </c>
      <c r="AY315" s="29">
        <v>0</v>
      </c>
      <c r="AZ315" s="29">
        <v>0</v>
      </c>
      <c r="BA315" s="29">
        <v>0</v>
      </c>
      <c r="BB315" s="29">
        <v>0</v>
      </c>
      <c r="BC315" s="29">
        <v>0</v>
      </c>
      <c r="BD315" s="29">
        <v>0</v>
      </c>
      <c r="BE315" s="29">
        <v>0</v>
      </c>
      <c r="BF315" s="29">
        <v>0</v>
      </c>
      <c r="BG315" s="29">
        <v>0</v>
      </c>
      <c r="BH315" s="29">
        <v>0</v>
      </c>
      <c r="BI315" s="29">
        <v>0</v>
      </c>
      <c r="BJ315" s="29">
        <v>0</v>
      </c>
      <c r="BK315" s="29">
        <v>0</v>
      </c>
      <c r="BL315" s="29">
        <v>0</v>
      </c>
      <c r="BM315" s="29">
        <v>0</v>
      </c>
      <c r="BN315" s="29">
        <v>1705.18</v>
      </c>
      <c r="BO315" s="29">
        <v>4253.59</v>
      </c>
      <c r="BP315" s="29">
        <v>0</v>
      </c>
      <c r="BQ315" s="29">
        <v>4253.59</v>
      </c>
      <c r="BR315" s="29">
        <v>0</v>
      </c>
      <c r="BS315" s="29">
        <v>4253.59</v>
      </c>
      <c r="BT315" s="29">
        <v>0</v>
      </c>
      <c r="BU315" s="29">
        <v>130.65</v>
      </c>
      <c r="BV315" s="29">
        <v>58.66</v>
      </c>
      <c r="BW315" s="29">
        <v>60</v>
      </c>
      <c r="BX315" s="29">
        <v>403.54999999999995</v>
      </c>
      <c r="BY315" s="29">
        <v>3018.2099999999955</v>
      </c>
      <c r="BZ315" s="29">
        <v>2397.5199999999968</v>
      </c>
      <c r="CA315" s="157">
        <v>2457.7899999999954</v>
      </c>
      <c r="CB315" s="157">
        <v>2957.939999999996</v>
      </c>
      <c r="CC315" s="29">
        <v>0</v>
      </c>
      <c r="CD315" s="29">
        <v>2957.939999999996</v>
      </c>
      <c r="CE315" s="29">
        <v>84562</v>
      </c>
      <c r="CF315" s="29">
        <v>0</v>
      </c>
      <c r="CG315" s="29">
        <v>62498</v>
      </c>
      <c r="CH315" s="29">
        <v>62498</v>
      </c>
      <c r="CI315" s="29">
        <v>573.13999999999874</v>
      </c>
      <c r="CJ315" s="25">
        <v>0</v>
      </c>
      <c r="CK315" s="25">
        <v>0</v>
      </c>
      <c r="CL315" s="29">
        <v>1041.9299999999985</v>
      </c>
      <c r="CM315" s="25">
        <v>0</v>
      </c>
      <c r="CN315" s="29">
        <v>3800.6599999999935</v>
      </c>
      <c r="CO315" s="25">
        <v>0</v>
      </c>
      <c r="CP315" s="25">
        <v>355.33999999999958</v>
      </c>
      <c r="CQ315" s="25">
        <v>0</v>
      </c>
      <c r="CR315" s="25">
        <v>0</v>
      </c>
      <c r="CS315" s="25">
        <v>26259</v>
      </c>
      <c r="CT315" s="25">
        <v>0</v>
      </c>
      <c r="CU315" s="25">
        <v>98535</v>
      </c>
      <c r="CV315" s="25">
        <v>0</v>
      </c>
      <c r="CW315" s="25">
        <v>16557</v>
      </c>
      <c r="CX315" s="33">
        <v>0</v>
      </c>
      <c r="CY315" s="33">
        <v>0</v>
      </c>
      <c r="CZ315" s="33">
        <v>0</v>
      </c>
      <c r="DA315" s="33">
        <v>0</v>
      </c>
      <c r="DB315" s="161">
        <v>26259</v>
      </c>
      <c r="DC315" s="33">
        <v>98535</v>
      </c>
      <c r="DD315" s="33">
        <v>5709</v>
      </c>
      <c r="DE315" s="33">
        <v>16557</v>
      </c>
      <c r="DF315" s="154">
        <v>0</v>
      </c>
      <c r="DG315" s="154">
        <v>0</v>
      </c>
      <c r="DH315" s="154">
        <v>0</v>
      </c>
      <c r="DI315" s="154">
        <v>0</v>
      </c>
      <c r="DJ315" s="154">
        <v>1041.9299999999985</v>
      </c>
      <c r="DK315" s="154">
        <v>3800.6599999999935</v>
      </c>
      <c r="DL315" s="154">
        <v>217.79999999999944</v>
      </c>
      <c r="DM315" s="154">
        <v>355.33999999999958</v>
      </c>
      <c r="DN315" s="25">
        <v>0</v>
      </c>
      <c r="DO315" s="25">
        <v>762326</v>
      </c>
      <c r="DP315" s="25">
        <v>1259.729999999998</v>
      </c>
      <c r="DQ315" s="25">
        <v>31968</v>
      </c>
      <c r="DR315" s="25">
        <v>118631</v>
      </c>
      <c r="DS315" s="25">
        <v>4253.59</v>
      </c>
      <c r="ED315" s="156">
        <v>44083</v>
      </c>
      <c r="EE315" s="25">
        <v>1041.9299999999985</v>
      </c>
      <c r="EF315" s="25">
        <v>3800.6599999999935</v>
      </c>
      <c r="EG315" s="25">
        <v>217.79999999999944</v>
      </c>
      <c r="EH315" s="25">
        <v>355.33999999999958</v>
      </c>
    </row>
    <row r="316" spans="1:138" x14ac:dyDescent="0.25">
      <c r="A316" s="25" t="s">
        <v>67</v>
      </c>
      <c r="B316" s="25" t="s">
        <v>64</v>
      </c>
      <c r="C316" s="156">
        <v>44084</v>
      </c>
      <c r="D316" s="156">
        <v>44084</v>
      </c>
      <c r="E316" s="25" t="s">
        <v>126</v>
      </c>
      <c r="F316" s="25" t="s">
        <v>127</v>
      </c>
      <c r="G316" s="29">
        <v>21139.770000000019</v>
      </c>
      <c r="H316" s="29">
        <v>1507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97538</v>
      </c>
      <c r="O316" s="29">
        <v>95850</v>
      </c>
      <c r="P316" s="29">
        <v>0</v>
      </c>
      <c r="Q316" s="29">
        <v>95850</v>
      </c>
      <c r="R316" s="29">
        <v>0</v>
      </c>
      <c r="S316" s="29">
        <v>95850</v>
      </c>
      <c r="T316" s="29">
        <v>0</v>
      </c>
      <c r="U316" s="29">
        <v>1518</v>
      </c>
      <c r="V316" s="29">
        <v>2538</v>
      </c>
      <c r="W316" s="29">
        <v>51541</v>
      </c>
      <c r="X316" s="29">
        <v>194763</v>
      </c>
      <c r="Y316" s="29">
        <v>142020</v>
      </c>
      <c r="Z316" s="29">
        <v>302599</v>
      </c>
      <c r="AA316" s="29">
        <v>0</v>
      </c>
      <c r="AB316" s="29">
        <v>0</v>
      </c>
      <c r="AC316" s="29">
        <v>8.1044632960000001E-2</v>
      </c>
      <c r="AD316" s="29">
        <v>1.66E-2</v>
      </c>
      <c r="AE316" s="29">
        <v>94.420555666528827</v>
      </c>
      <c r="AF316" s="29">
        <v>31927</v>
      </c>
      <c r="AG316" s="29">
        <v>69</v>
      </c>
      <c r="AH316" s="29">
        <v>0</v>
      </c>
      <c r="AI316" s="29">
        <v>7.7140000000000004</v>
      </c>
      <c r="AJ316" s="29">
        <v>52.429000000000002</v>
      </c>
      <c r="AK316" s="29">
        <v>1</v>
      </c>
      <c r="AL316" s="29">
        <v>0</v>
      </c>
      <c r="AM316" s="29">
        <v>0</v>
      </c>
      <c r="AN316" s="29">
        <v>0</v>
      </c>
      <c r="AO316" s="29">
        <v>0</v>
      </c>
      <c r="AP316" s="29">
        <v>53</v>
      </c>
      <c r="AQ316" s="29">
        <v>0</v>
      </c>
      <c r="AR316" s="29">
        <v>0</v>
      </c>
      <c r="AS316" s="29">
        <v>0</v>
      </c>
      <c r="AT316" s="29">
        <v>77404</v>
      </c>
      <c r="AU316" s="29">
        <v>57670</v>
      </c>
      <c r="AV316" s="29">
        <v>20017</v>
      </c>
      <c r="AW316" s="29">
        <v>26429</v>
      </c>
      <c r="AX316" s="29">
        <v>88628</v>
      </c>
      <c r="AY316" s="29">
        <v>0</v>
      </c>
      <c r="AZ316" s="29">
        <v>0</v>
      </c>
      <c r="BA316" s="29">
        <v>0</v>
      </c>
      <c r="BB316" s="29">
        <v>0</v>
      </c>
      <c r="BC316" s="29">
        <v>0</v>
      </c>
      <c r="BD316" s="29">
        <v>0</v>
      </c>
      <c r="BE316" s="29">
        <v>0</v>
      </c>
      <c r="BF316" s="29">
        <v>0</v>
      </c>
      <c r="BG316" s="29">
        <v>0</v>
      </c>
      <c r="BH316" s="29">
        <v>0</v>
      </c>
      <c r="BI316" s="29">
        <v>0</v>
      </c>
      <c r="BJ316" s="29">
        <v>0</v>
      </c>
      <c r="BK316" s="29">
        <v>0</v>
      </c>
      <c r="BL316" s="29">
        <v>0</v>
      </c>
      <c r="BM316" s="29">
        <v>0</v>
      </c>
      <c r="BN316" s="29">
        <v>639.82000000000005</v>
      </c>
      <c r="BO316" s="29">
        <v>2983.02</v>
      </c>
      <c r="BP316" s="29">
        <v>0</v>
      </c>
      <c r="BQ316" s="29">
        <v>2983.02</v>
      </c>
      <c r="BR316" s="29">
        <v>0</v>
      </c>
      <c r="BS316" s="29">
        <v>2983.02</v>
      </c>
      <c r="BT316" s="29">
        <v>0</v>
      </c>
      <c r="BU316" s="29">
        <v>87.2</v>
      </c>
      <c r="BV316" s="29">
        <v>45.53</v>
      </c>
      <c r="BW316" s="29">
        <v>164</v>
      </c>
      <c r="BX316" s="29">
        <v>453.6</v>
      </c>
      <c r="BY316" s="29">
        <v>3137.3799999999974</v>
      </c>
      <c r="BZ316" s="29">
        <v>2447.0399999999941</v>
      </c>
      <c r="CA316" s="157">
        <v>2286.1899999999973</v>
      </c>
      <c r="CB316" s="157">
        <v>3298.2299999999914</v>
      </c>
      <c r="CC316" s="29">
        <v>0</v>
      </c>
      <c r="CD316" s="29">
        <v>3298.2299999999914</v>
      </c>
      <c r="CE316" s="29">
        <v>68534</v>
      </c>
      <c r="CF316" s="29">
        <v>0</v>
      </c>
      <c r="CG316" s="29">
        <v>66540</v>
      </c>
      <c r="CH316" s="29">
        <v>66540</v>
      </c>
      <c r="CI316" s="29">
        <v>574.67999999999938</v>
      </c>
      <c r="CJ316" s="25">
        <v>0</v>
      </c>
      <c r="CK316" s="25">
        <v>0</v>
      </c>
      <c r="CL316" s="29">
        <v>1108.6699999999973</v>
      </c>
      <c r="CM316" s="25">
        <v>0</v>
      </c>
      <c r="CN316" s="29">
        <v>3901.0699999999924</v>
      </c>
      <c r="CO316" s="25">
        <v>0</v>
      </c>
      <c r="CP316" s="25">
        <v>365.64999999999964</v>
      </c>
      <c r="CQ316" s="25">
        <v>0</v>
      </c>
      <c r="CR316" s="25">
        <v>0</v>
      </c>
      <c r="CS316" s="25">
        <v>26429</v>
      </c>
      <c r="CT316" s="25">
        <v>0</v>
      </c>
      <c r="CU316" s="25">
        <v>88628</v>
      </c>
      <c r="CV316" s="25">
        <v>0</v>
      </c>
      <c r="CW316" s="25">
        <v>14235</v>
      </c>
      <c r="CX316" s="33">
        <v>0</v>
      </c>
      <c r="CY316" s="33">
        <v>0</v>
      </c>
      <c r="CZ316" s="33">
        <v>0</v>
      </c>
      <c r="DA316" s="33">
        <v>0</v>
      </c>
      <c r="DB316" s="161">
        <v>26429</v>
      </c>
      <c r="DC316" s="33">
        <v>88628</v>
      </c>
      <c r="DD316" s="33">
        <v>5782</v>
      </c>
      <c r="DE316" s="33">
        <v>14235</v>
      </c>
      <c r="DF316" s="154">
        <v>0</v>
      </c>
      <c r="DG316" s="154">
        <v>0</v>
      </c>
      <c r="DH316" s="154">
        <v>0</v>
      </c>
      <c r="DI316" s="154">
        <v>0</v>
      </c>
      <c r="DJ316" s="154">
        <v>1108.6699999999973</v>
      </c>
      <c r="DK316" s="154">
        <v>3901.0699999999924</v>
      </c>
      <c r="DL316" s="154">
        <v>209.0299999999998</v>
      </c>
      <c r="DM316" s="154">
        <v>365.64999999999964</v>
      </c>
      <c r="DN316" s="25">
        <v>0</v>
      </c>
      <c r="DO316" s="25">
        <v>444619</v>
      </c>
      <c r="DP316" s="25">
        <v>1317.6999999999971</v>
      </c>
      <c r="DQ316" s="25">
        <v>32211</v>
      </c>
      <c r="DR316" s="25">
        <v>95850</v>
      </c>
      <c r="DS316" s="25">
        <v>2983.02</v>
      </c>
      <c r="ED316" s="156">
        <v>44084</v>
      </c>
      <c r="EE316" s="25">
        <v>1108.6699999999973</v>
      </c>
      <c r="EF316" s="25">
        <v>3901.0699999999924</v>
      </c>
      <c r="EG316" s="25">
        <v>209.0299999999998</v>
      </c>
      <c r="EH316" s="25">
        <v>365.64999999999964</v>
      </c>
    </row>
    <row r="317" spans="1:138" x14ac:dyDescent="0.25">
      <c r="A317" s="25" t="s">
        <v>67</v>
      </c>
      <c r="B317" s="25" t="s">
        <v>64</v>
      </c>
      <c r="C317" s="156">
        <v>44085</v>
      </c>
      <c r="D317" s="156">
        <v>44085</v>
      </c>
      <c r="E317" s="25" t="s">
        <v>126</v>
      </c>
      <c r="F317" s="25" t="s">
        <v>127</v>
      </c>
      <c r="G317" s="29">
        <v>27717.830000000031</v>
      </c>
      <c r="H317" s="29">
        <v>1412</v>
      </c>
      <c r="I317" s="29">
        <v>0</v>
      </c>
      <c r="J317" s="29">
        <v>0</v>
      </c>
      <c r="K317" s="29">
        <v>0</v>
      </c>
      <c r="L317" s="29">
        <v>0</v>
      </c>
      <c r="M317" s="29">
        <v>0</v>
      </c>
      <c r="N317" s="29">
        <v>23712</v>
      </c>
      <c r="O317" s="29">
        <v>179178</v>
      </c>
      <c r="P317" s="29">
        <v>0</v>
      </c>
      <c r="Q317" s="29">
        <v>179178</v>
      </c>
      <c r="R317" s="29">
        <v>0</v>
      </c>
      <c r="S317" s="29">
        <v>179178</v>
      </c>
      <c r="T317" s="29">
        <v>0</v>
      </c>
      <c r="U317" s="29">
        <v>1567</v>
      </c>
      <c r="V317" s="29">
        <v>1437</v>
      </c>
      <c r="W317" s="29">
        <v>8428</v>
      </c>
      <c r="X317" s="29">
        <v>169504</v>
      </c>
      <c r="Y317" s="29">
        <v>132356</v>
      </c>
      <c r="Z317" s="29">
        <v>300145</v>
      </c>
      <c r="AA317" s="29">
        <v>129530</v>
      </c>
      <c r="AB317" s="29">
        <v>73451</v>
      </c>
      <c r="AC317" s="29">
        <v>8.1044632960000001E-2</v>
      </c>
      <c r="AD317" s="29">
        <v>1.66E-2</v>
      </c>
      <c r="AE317" s="29">
        <v>94.420555666528827</v>
      </c>
      <c r="AF317" s="29">
        <v>37507</v>
      </c>
      <c r="AG317" s="29">
        <v>69</v>
      </c>
      <c r="AH317" s="29">
        <v>0</v>
      </c>
      <c r="AI317" s="29">
        <v>7.7140000000000004</v>
      </c>
      <c r="AJ317" s="29">
        <v>49.570999999999998</v>
      </c>
      <c r="AK317" s="29">
        <v>1</v>
      </c>
      <c r="AL317" s="29">
        <v>0</v>
      </c>
      <c r="AM317" s="29">
        <v>422</v>
      </c>
      <c r="AN317" s="29">
        <v>98</v>
      </c>
      <c r="AO317" s="29">
        <v>47</v>
      </c>
      <c r="AP317" s="29">
        <v>55</v>
      </c>
      <c r="AQ317" s="29">
        <v>534</v>
      </c>
      <c r="AR317" s="29">
        <v>107</v>
      </c>
      <c r="AS317" s="29">
        <v>302</v>
      </c>
      <c r="AT317" s="29">
        <v>61771</v>
      </c>
      <c r="AU317" s="29">
        <v>45516</v>
      </c>
      <c r="AV317" s="29">
        <v>17154</v>
      </c>
      <c r="AW317" s="29">
        <v>21956</v>
      </c>
      <c r="AX317" s="29">
        <v>68177</v>
      </c>
      <c r="AY317" s="29">
        <v>0</v>
      </c>
      <c r="AZ317" s="29">
        <v>1</v>
      </c>
      <c r="BA317" s="29">
        <v>0</v>
      </c>
      <c r="BB317" s="29">
        <v>0</v>
      </c>
      <c r="BC317" s="29">
        <v>0</v>
      </c>
      <c r="BD317" s="29">
        <v>0</v>
      </c>
      <c r="BE317" s="29">
        <v>0</v>
      </c>
      <c r="BF317" s="29">
        <v>0</v>
      </c>
      <c r="BG317" s="29">
        <v>0</v>
      </c>
      <c r="BH317" s="29">
        <v>0</v>
      </c>
      <c r="BI317" s="29">
        <v>0</v>
      </c>
      <c r="BJ317" s="29">
        <v>0</v>
      </c>
      <c r="BK317" s="29">
        <v>0</v>
      </c>
      <c r="BL317" s="29">
        <v>0</v>
      </c>
      <c r="BM317" s="29">
        <v>0</v>
      </c>
      <c r="BN317" s="29">
        <v>260.72000000000003</v>
      </c>
      <c r="BO317" s="29">
        <v>4745.3900000000003</v>
      </c>
      <c r="BP317" s="29">
        <v>0</v>
      </c>
      <c r="BQ317" s="29">
        <v>4745.3900000000003</v>
      </c>
      <c r="BR317" s="29">
        <v>0</v>
      </c>
      <c r="BS317" s="29">
        <v>4745.3900000000003</v>
      </c>
      <c r="BT317" s="29">
        <v>0</v>
      </c>
      <c r="BU317" s="29">
        <v>145.66</v>
      </c>
      <c r="BV317" s="29">
        <v>29.05</v>
      </c>
      <c r="BW317" s="29">
        <v>60</v>
      </c>
      <c r="BX317" s="29">
        <v>348.9</v>
      </c>
      <c r="BY317" s="29">
        <v>2857.9699999999948</v>
      </c>
      <c r="BZ317" s="29">
        <v>2094.5099999999961</v>
      </c>
      <c r="CA317" s="157">
        <v>1838.8699999999969</v>
      </c>
      <c r="CB317" s="157">
        <v>3113.609999999996</v>
      </c>
      <c r="CC317" s="29">
        <v>0</v>
      </c>
      <c r="CD317" s="29">
        <v>3113.609999999996</v>
      </c>
      <c r="CE317" s="29">
        <v>48469</v>
      </c>
      <c r="CF317" s="29">
        <v>0</v>
      </c>
      <c r="CG317" s="29">
        <v>58818</v>
      </c>
      <c r="CH317" s="29">
        <v>58818</v>
      </c>
      <c r="CI317" s="29">
        <v>498.95999999999941</v>
      </c>
      <c r="CJ317" s="25">
        <v>0</v>
      </c>
      <c r="CK317" s="25">
        <v>0</v>
      </c>
      <c r="CL317" s="29">
        <v>977.09999999999752</v>
      </c>
      <c r="CM317" s="25">
        <v>0</v>
      </c>
      <c r="CN317" s="29">
        <v>3476.4199999999955</v>
      </c>
      <c r="CO317" s="25">
        <v>0</v>
      </c>
      <c r="CP317" s="25">
        <v>294.06999999999977</v>
      </c>
      <c r="CQ317" s="25">
        <v>0</v>
      </c>
      <c r="CR317" s="25">
        <v>0</v>
      </c>
      <c r="CS317" s="25">
        <v>21956</v>
      </c>
      <c r="CT317" s="25">
        <v>0</v>
      </c>
      <c r="CU317" s="25">
        <v>68177</v>
      </c>
      <c r="CV317" s="25">
        <v>0</v>
      </c>
      <c r="CW317" s="25">
        <v>11404</v>
      </c>
      <c r="CX317" s="33">
        <v>0</v>
      </c>
      <c r="CY317" s="33">
        <v>0</v>
      </c>
      <c r="CZ317" s="33">
        <v>0</v>
      </c>
      <c r="DA317" s="33">
        <v>0</v>
      </c>
      <c r="DB317" s="161">
        <v>21956</v>
      </c>
      <c r="DC317" s="33">
        <v>68177</v>
      </c>
      <c r="DD317" s="33">
        <v>5750</v>
      </c>
      <c r="DE317" s="33">
        <v>11404</v>
      </c>
      <c r="DF317" s="154">
        <v>0</v>
      </c>
      <c r="DG317" s="154">
        <v>0</v>
      </c>
      <c r="DH317" s="154">
        <v>0</v>
      </c>
      <c r="DI317" s="154">
        <v>0</v>
      </c>
      <c r="DJ317" s="154">
        <v>977.09999999999752</v>
      </c>
      <c r="DK317" s="154">
        <v>3476.4199999999955</v>
      </c>
      <c r="DL317" s="154">
        <v>204.88999999999959</v>
      </c>
      <c r="DM317" s="154">
        <v>294.06999999999977</v>
      </c>
      <c r="DN317" s="25">
        <v>0</v>
      </c>
      <c r="DO317" s="25">
        <v>635482</v>
      </c>
      <c r="DP317" s="25">
        <v>1181.9899999999971</v>
      </c>
      <c r="DQ317" s="25">
        <v>27706</v>
      </c>
      <c r="DR317" s="25">
        <v>179178</v>
      </c>
      <c r="DS317" s="25">
        <v>4745.3900000000003</v>
      </c>
      <c r="ED317" s="156">
        <v>44085</v>
      </c>
      <c r="EE317" s="25">
        <v>977.09999999999752</v>
      </c>
      <c r="EF317" s="25">
        <v>3476.4199999999955</v>
      </c>
      <c r="EG317" s="25">
        <v>204.88999999999959</v>
      </c>
      <c r="EH317" s="25">
        <v>294.06999999999977</v>
      </c>
    </row>
    <row r="318" spans="1:138" x14ac:dyDescent="0.25">
      <c r="A318" s="25" t="s">
        <v>67</v>
      </c>
      <c r="B318" s="25" t="s">
        <v>64</v>
      </c>
      <c r="C318" s="156">
        <v>44086</v>
      </c>
      <c r="D318" s="156">
        <v>44086</v>
      </c>
      <c r="E318" s="25" t="s">
        <v>126</v>
      </c>
      <c r="F318" s="25" t="s">
        <v>127</v>
      </c>
      <c r="G318" s="29">
        <v>18406.399999999991</v>
      </c>
      <c r="H318" s="29">
        <v>1639</v>
      </c>
      <c r="I318" s="29">
        <v>0</v>
      </c>
      <c r="J318" s="29">
        <v>0</v>
      </c>
      <c r="K318" s="29">
        <v>0</v>
      </c>
      <c r="L318" s="29">
        <v>0</v>
      </c>
      <c r="M318" s="29">
        <v>0</v>
      </c>
      <c r="N318" s="29">
        <v>16797</v>
      </c>
      <c r="O318" s="29">
        <v>369159</v>
      </c>
      <c r="P318" s="29">
        <v>0</v>
      </c>
      <c r="Q318" s="29">
        <v>369159</v>
      </c>
      <c r="R318" s="29">
        <v>0</v>
      </c>
      <c r="S318" s="29">
        <v>369159</v>
      </c>
      <c r="T318" s="29">
        <v>0</v>
      </c>
      <c r="U318" s="29">
        <v>2524</v>
      </c>
      <c r="V318" s="29">
        <v>319</v>
      </c>
      <c r="W318" s="29">
        <v>8900</v>
      </c>
      <c r="X318" s="29">
        <v>195857</v>
      </c>
      <c r="Y318" s="29">
        <v>127740</v>
      </c>
      <c r="Z318" s="29">
        <v>280108</v>
      </c>
      <c r="AA318" s="29">
        <v>86773</v>
      </c>
      <c r="AB318" s="29">
        <v>73527</v>
      </c>
      <c r="AC318" s="29">
        <v>8.1044632960000001E-2</v>
      </c>
      <c r="AD318" s="29">
        <v>1.66E-2</v>
      </c>
      <c r="AE318" s="29">
        <v>94.420555666528827</v>
      </c>
      <c r="AF318" s="29">
        <v>48061</v>
      </c>
      <c r="AG318" s="29">
        <v>69</v>
      </c>
      <c r="AH318" s="29">
        <v>0</v>
      </c>
      <c r="AI318" s="29">
        <v>7.8570000000000002</v>
      </c>
      <c r="AJ318" s="29">
        <v>45.143000000000001</v>
      </c>
      <c r="AK318" s="29">
        <v>0</v>
      </c>
      <c r="AL318" s="29">
        <v>0</v>
      </c>
      <c r="AM318" s="29">
        <v>389</v>
      </c>
      <c r="AN318" s="29">
        <v>86</v>
      </c>
      <c r="AO318" s="29">
        <v>47</v>
      </c>
      <c r="AP318" s="29">
        <v>55</v>
      </c>
      <c r="AQ318" s="29">
        <v>548</v>
      </c>
      <c r="AR318" s="29">
        <v>105</v>
      </c>
      <c r="AS318" s="29">
        <v>427</v>
      </c>
      <c r="AT318" s="29">
        <v>66990</v>
      </c>
      <c r="AU318" s="29">
        <v>49177</v>
      </c>
      <c r="AV318" s="29">
        <v>18349</v>
      </c>
      <c r="AW318" s="29">
        <v>23030</v>
      </c>
      <c r="AX318" s="29">
        <v>74788</v>
      </c>
      <c r="AY318" s="29">
        <v>0</v>
      </c>
      <c r="AZ318" s="29">
        <v>0</v>
      </c>
      <c r="BA318" s="29">
        <v>0</v>
      </c>
      <c r="BB318" s="29">
        <v>0</v>
      </c>
      <c r="BC318" s="29">
        <v>0</v>
      </c>
      <c r="BD318" s="29">
        <v>0</v>
      </c>
      <c r="BE318" s="29">
        <v>0</v>
      </c>
      <c r="BF318" s="29">
        <v>0</v>
      </c>
      <c r="BG318" s="29">
        <v>0</v>
      </c>
      <c r="BH318" s="29">
        <v>0</v>
      </c>
      <c r="BI318" s="29">
        <v>0</v>
      </c>
      <c r="BJ318" s="29">
        <v>0</v>
      </c>
      <c r="BK318" s="29">
        <v>0</v>
      </c>
      <c r="BL318" s="29">
        <v>0</v>
      </c>
      <c r="BM318" s="29">
        <v>0</v>
      </c>
      <c r="BN318" s="29">
        <v>155.26</v>
      </c>
      <c r="BO318" s="29">
        <v>6779.96</v>
      </c>
      <c r="BP318" s="29">
        <v>0</v>
      </c>
      <c r="BQ318" s="29">
        <v>6779.96</v>
      </c>
      <c r="BR318" s="29">
        <v>0</v>
      </c>
      <c r="BS318" s="29">
        <v>6779.96</v>
      </c>
      <c r="BT318" s="29">
        <v>0</v>
      </c>
      <c r="BU318" s="29">
        <v>138.38999999999999</v>
      </c>
      <c r="BV318" s="29">
        <v>17.87</v>
      </c>
      <c r="BW318" s="29">
        <v>68</v>
      </c>
      <c r="BX318" s="29">
        <v>386.1</v>
      </c>
      <c r="BY318" s="29">
        <v>3223.8214714038063</v>
      </c>
      <c r="BZ318" s="29">
        <v>2382.0399999999941</v>
      </c>
      <c r="CA318" s="157">
        <v>2065.9499999999975</v>
      </c>
      <c r="CB318" s="157">
        <v>3539.9114714038037</v>
      </c>
      <c r="CC318" s="29">
        <v>0</v>
      </c>
      <c r="CD318" s="29">
        <v>3539.9114714038037</v>
      </c>
      <c r="CE318" s="29">
        <v>51018</v>
      </c>
      <c r="CF318" s="29">
        <v>0</v>
      </c>
      <c r="CG318" s="29">
        <v>65149</v>
      </c>
      <c r="CH318" s="29">
        <v>65149</v>
      </c>
      <c r="CI318" s="29">
        <v>591.7799999999994</v>
      </c>
      <c r="CJ318" s="25">
        <v>0</v>
      </c>
      <c r="CK318" s="25">
        <v>0</v>
      </c>
      <c r="CL318" s="29">
        <v>1110.0899999999967</v>
      </c>
      <c r="CM318" s="25">
        <v>0</v>
      </c>
      <c r="CN318" s="29">
        <v>3903.9914714038055</v>
      </c>
      <c r="CO318" s="25">
        <v>0</v>
      </c>
      <c r="CP318" s="25">
        <v>399.27999999999963</v>
      </c>
      <c r="CQ318" s="25">
        <v>0</v>
      </c>
      <c r="CR318" s="25">
        <v>0</v>
      </c>
      <c r="CS318" s="25">
        <v>23030</v>
      </c>
      <c r="CT318" s="25">
        <v>0</v>
      </c>
      <c r="CU318" s="25">
        <v>74788</v>
      </c>
      <c r="CV318" s="25">
        <v>0</v>
      </c>
      <c r="CW318" s="25">
        <v>12989</v>
      </c>
      <c r="CX318" s="33">
        <v>0</v>
      </c>
      <c r="CY318" s="33">
        <v>0</v>
      </c>
      <c r="CZ318" s="33">
        <v>0</v>
      </c>
      <c r="DA318" s="33">
        <v>0</v>
      </c>
      <c r="DB318" s="161">
        <v>23030</v>
      </c>
      <c r="DC318" s="33">
        <v>74788</v>
      </c>
      <c r="DD318" s="33">
        <v>5360</v>
      </c>
      <c r="DE318" s="33">
        <v>12989</v>
      </c>
      <c r="DF318" s="154">
        <v>0</v>
      </c>
      <c r="DG318" s="154">
        <v>0</v>
      </c>
      <c r="DH318" s="154">
        <v>0</v>
      </c>
      <c r="DI318" s="154">
        <v>0</v>
      </c>
      <c r="DJ318" s="154">
        <v>1110.0899999999967</v>
      </c>
      <c r="DK318" s="154">
        <v>3903.9914714038055</v>
      </c>
      <c r="DL318" s="154">
        <v>192.4999999999998</v>
      </c>
      <c r="DM318" s="154">
        <v>399.27999999999963</v>
      </c>
      <c r="DN318" s="25">
        <v>0</v>
      </c>
      <c r="DO318" s="25">
        <v>568148</v>
      </c>
      <c r="DP318" s="25">
        <v>1302.5899999999965</v>
      </c>
      <c r="DQ318" s="25">
        <v>28390</v>
      </c>
      <c r="DR318" s="25">
        <v>369159</v>
      </c>
      <c r="DS318" s="25">
        <v>6779.96</v>
      </c>
      <c r="ED318" s="156">
        <v>44086</v>
      </c>
      <c r="EE318" s="25">
        <v>1110.0899999999967</v>
      </c>
      <c r="EF318" s="25">
        <v>3903.9914714038055</v>
      </c>
      <c r="EG318" s="25">
        <v>192.4999999999998</v>
      </c>
      <c r="EH318" s="25">
        <v>399.27999999999963</v>
      </c>
    </row>
    <row r="319" spans="1:138" x14ac:dyDescent="0.25">
      <c r="A319" s="25" t="s">
        <v>67</v>
      </c>
      <c r="B319" s="25" t="s">
        <v>64</v>
      </c>
      <c r="C319" s="156">
        <v>44087</v>
      </c>
      <c r="D319" s="156">
        <v>44087</v>
      </c>
      <c r="E319" s="25" t="s">
        <v>126</v>
      </c>
      <c r="F319" s="25" t="s">
        <v>127</v>
      </c>
      <c r="G319" s="29">
        <v>16092.339999999971</v>
      </c>
      <c r="H319" s="29">
        <v>1689</v>
      </c>
      <c r="I319" s="29">
        <v>0</v>
      </c>
      <c r="J319" s="29">
        <v>0</v>
      </c>
      <c r="K319" s="29">
        <v>0</v>
      </c>
      <c r="L319" s="29">
        <v>0</v>
      </c>
      <c r="M319" s="29">
        <v>0</v>
      </c>
      <c r="N319" s="29">
        <v>6337</v>
      </c>
      <c r="O319" s="29">
        <v>191502</v>
      </c>
      <c r="P319" s="29">
        <v>0</v>
      </c>
      <c r="Q319" s="29">
        <v>191502</v>
      </c>
      <c r="R319" s="29">
        <v>0</v>
      </c>
      <c r="S319" s="29">
        <v>191502</v>
      </c>
      <c r="T319" s="29">
        <v>0</v>
      </c>
      <c r="U319" s="29">
        <v>2103</v>
      </c>
      <c r="V319" s="29">
        <v>2139</v>
      </c>
      <c r="W319" s="29">
        <v>9845</v>
      </c>
      <c r="X319" s="29">
        <v>139324</v>
      </c>
      <c r="Y319" s="29">
        <v>115508</v>
      </c>
      <c r="Z319" s="29">
        <v>226780</v>
      </c>
      <c r="AA319" s="29">
        <v>123752</v>
      </c>
      <c r="AB319" s="29">
        <v>60243</v>
      </c>
      <c r="AC319" s="29">
        <v>8.1044632960000001E-2</v>
      </c>
      <c r="AD319" s="29">
        <v>1.66E-2</v>
      </c>
      <c r="AE319" s="29">
        <v>94.420555666528827</v>
      </c>
      <c r="AF319" s="29">
        <v>40820</v>
      </c>
      <c r="AG319" s="29">
        <v>57</v>
      </c>
      <c r="AH319" s="29">
        <v>62</v>
      </c>
      <c r="AI319" s="29">
        <v>8.1430000000000007</v>
      </c>
      <c r="AJ319" s="29">
        <v>39</v>
      </c>
      <c r="AK319" s="29">
        <v>0</v>
      </c>
      <c r="AL319" s="29">
        <v>0</v>
      </c>
      <c r="AM319" s="29">
        <v>453</v>
      </c>
      <c r="AN319" s="29">
        <v>97</v>
      </c>
      <c r="AO319" s="29">
        <v>46</v>
      </c>
      <c r="AP319" s="29">
        <v>54</v>
      </c>
      <c r="AQ319" s="29">
        <v>636</v>
      </c>
      <c r="AR319" s="29">
        <v>127</v>
      </c>
      <c r="AS319" s="29">
        <v>367</v>
      </c>
      <c r="AT319" s="29">
        <v>66070</v>
      </c>
      <c r="AU319" s="29">
        <v>48799</v>
      </c>
      <c r="AV319" s="29">
        <v>17954</v>
      </c>
      <c r="AW319" s="29">
        <v>22017</v>
      </c>
      <c r="AX319" s="29">
        <v>74898</v>
      </c>
      <c r="AY319" s="29">
        <v>0</v>
      </c>
      <c r="AZ319" s="29">
        <v>0</v>
      </c>
      <c r="BA319" s="29">
        <v>0</v>
      </c>
      <c r="BB319" s="29">
        <v>0</v>
      </c>
      <c r="BC319" s="29">
        <v>0</v>
      </c>
      <c r="BD319" s="29">
        <v>0</v>
      </c>
      <c r="BE319" s="29">
        <v>0</v>
      </c>
      <c r="BF319" s="29">
        <v>0</v>
      </c>
      <c r="BG319" s="29">
        <v>0</v>
      </c>
      <c r="BH319" s="29">
        <v>0</v>
      </c>
      <c r="BI319" s="29">
        <v>0</v>
      </c>
      <c r="BJ319" s="29">
        <v>0</v>
      </c>
      <c r="BK319" s="29">
        <v>0</v>
      </c>
      <c r="BL319" s="29">
        <v>0</v>
      </c>
      <c r="BM319" s="29">
        <v>0</v>
      </c>
      <c r="BN319" s="29">
        <v>71.94</v>
      </c>
      <c r="BO319" s="29">
        <v>4528.96</v>
      </c>
      <c r="BP319" s="29">
        <v>0</v>
      </c>
      <c r="BQ319" s="29">
        <v>4528.96</v>
      </c>
      <c r="BR319" s="29">
        <v>0</v>
      </c>
      <c r="BS319" s="29">
        <v>4528.96</v>
      </c>
      <c r="BT319" s="29">
        <v>0</v>
      </c>
      <c r="BU319" s="29">
        <v>201.82</v>
      </c>
      <c r="BV319" s="29">
        <v>45.12</v>
      </c>
      <c r="BW319" s="29">
        <v>64</v>
      </c>
      <c r="BX319" s="29">
        <v>324.75</v>
      </c>
      <c r="BY319" s="29">
        <v>2934.7399999999943</v>
      </c>
      <c r="BZ319" s="29">
        <v>2157.3999999999946</v>
      </c>
      <c r="CA319" s="157">
        <v>2018.0799999999974</v>
      </c>
      <c r="CB319" s="157">
        <v>3074.0599999999945</v>
      </c>
      <c r="CC319" s="29">
        <v>0</v>
      </c>
      <c r="CD319" s="29">
        <v>3074.0599999999945</v>
      </c>
      <c r="CE319" s="29">
        <v>54233</v>
      </c>
      <c r="CF319" s="29">
        <v>0</v>
      </c>
      <c r="CG319" s="29">
        <v>60636</v>
      </c>
      <c r="CH319" s="29">
        <v>60636</v>
      </c>
      <c r="CI319" s="29">
        <v>584.96999999999935</v>
      </c>
      <c r="CJ319" s="25">
        <v>0</v>
      </c>
      <c r="CK319" s="25">
        <v>0</v>
      </c>
      <c r="CL319" s="29">
        <v>974.23999999999978</v>
      </c>
      <c r="CM319" s="25">
        <v>0</v>
      </c>
      <c r="CN319" s="29">
        <v>3532.9299999999926</v>
      </c>
      <c r="CO319" s="25">
        <v>0</v>
      </c>
      <c r="CP319" s="25">
        <v>384.10999999999984</v>
      </c>
      <c r="CQ319" s="25">
        <v>0</v>
      </c>
      <c r="CR319" s="25">
        <v>0</v>
      </c>
      <c r="CS319" s="25">
        <v>22017</v>
      </c>
      <c r="CT319" s="25">
        <v>0</v>
      </c>
      <c r="CU319" s="25">
        <v>74898</v>
      </c>
      <c r="CV319" s="25">
        <v>0</v>
      </c>
      <c r="CW319" s="25">
        <v>12833</v>
      </c>
      <c r="CX319" s="33">
        <v>0</v>
      </c>
      <c r="CY319" s="33">
        <v>0</v>
      </c>
      <c r="CZ319" s="33">
        <v>0</v>
      </c>
      <c r="DA319" s="33">
        <v>0</v>
      </c>
      <c r="DB319" s="161">
        <v>22017</v>
      </c>
      <c r="DC319" s="33">
        <v>74898</v>
      </c>
      <c r="DD319" s="33">
        <v>5121</v>
      </c>
      <c r="DE319" s="33">
        <v>12833</v>
      </c>
      <c r="DF319" s="154">
        <v>0</v>
      </c>
      <c r="DG319" s="154">
        <v>0</v>
      </c>
      <c r="DH319" s="154">
        <v>0</v>
      </c>
      <c r="DI319" s="154">
        <v>0</v>
      </c>
      <c r="DJ319" s="154">
        <v>974.23999999999978</v>
      </c>
      <c r="DK319" s="154">
        <v>3532.9299999999926</v>
      </c>
      <c r="DL319" s="154">
        <v>200.8599999999997</v>
      </c>
      <c r="DM319" s="154">
        <v>384.10999999999984</v>
      </c>
      <c r="DN319" s="25">
        <v>0</v>
      </c>
      <c r="DO319" s="25">
        <v>526283</v>
      </c>
      <c r="DP319" s="25">
        <v>1175.0999999999995</v>
      </c>
      <c r="DQ319" s="25">
        <v>27138</v>
      </c>
      <c r="DR319" s="25">
        <v>191502</v>
      </c>
      <c r="DS319" s="25">
        <v>4528.96</v>
      </c>
      <c r="ED319" s="156">
        <v>44087</v>
      </c>
      <c r="EE319" s="25">
        <v>974.23999999999978</v>
      </c>
      <c r="EF319" s="25">
        <v>3532.9299999999926</v>
      </c>
      <c r="EG319" s="25">
        <v>200.8599999999997</v>
      </c>
      <c r="EH319" s="25">
        <v>384.10999999999984</v>
      </c>
    </row>
    <row r="320" spans="1:138" x14ac:dyDescent="0.25">
      <c r="A320" s="25" t="s">
        <v>67</v>
      </c>
      <c r="B320" s="25" t="s">
        <v>64</v>
      </c>
      <c r="C320" s="156">
        <v>44088</v>
      </c>
      <c r="D320" s="156">
        <v>44088</v>
      </c>
      <c r="E320" s="25" t="s">
        <v>126</v>
      </c>
      <c r="F320" s="25" t="s">
        <v>127</v>
      </c>
      <c r="G320" s="29">
        <v>17337.649999999983</v>
      </c>
      <c r="H320" s="29">
        <v>1517</v>
      </c>
      <c r="I320" s="29">
        <v>0</v>
      </c>
      <c r="J320" s="29">
        <v>0</v>
      </c>
      <c r="K320" s="29">
        <v>0</v>
      </c>
      <c r="L320" s="29">
        <v>0</v>
      </c>
      <c r="M320" s="29">
        <v>0</v>
      </c>
      <c r="N320" s="29">
        <v>21642</v>
      </c>
      <c r="O320" s="29">
        <v>299307</v>
      </c>
      <c r="P320" s="29">
        <v>0</v>
      </c>
      <c r="Q320" s="29">
        <v>299307</v>
      </c>
      <c r="R320" s="29">
        <v>0</v>
      </c>
      <c r="S320" s="29">
        <v>299307</v>
      </c>
      <c r="T320" s="29">
        <v>0</v>
      </c>
      <c r="U320" s="29">
        <v>1700</v>
      </c>
      <c r="V320" s="29">
        <v>2938</v>
      </c>
      <c r="W320" s="29">
        <v>11418</v>
      </c>
      <c r="X320" s="29">
        <v>147617</v>
      </c>
      <c r="Y320" s="29">
        <v>99132</v>
      </c>
      <c r="Z320" s="29">
        <v>206404</v>
      </c>
      <c r="AA320" s="29">
        <v>231232</v>
      </c>
      <c r="AB320" s="29">
        <v>7210</v>
      </c>
      <c r="AC320" s="29">
        <v>8.1044632960000001E-2</v>
      </c>
      <c r="AD320" s="29">
        <v>1.66E-2</v>
      </c>
      <c r="AE320" s="29">
        <v>94.420555666528827</v>
      </c>
      <c r="AF320" s="29">
        <v>33871</v>
      </c>
      <c r="AG320" s="29">
        <v>57</v>
      </c>
      <c r="AH320" s="29">
        <v>62</v>
      </c>
      <c r="AI320" s="29">
        <v>7</v>
      </c>
      <c r="AJ320" s="29">
        <v>32.570999999999998</v>
      </c>
      <c r="AK320" s="29">
        <v>1</v>
      </c>
      <c r="AL320" s="29">
        <v>0</v>
      </c>
      <c r="AM320" s="29">
        <v>446</v>
      </c>
      <c r="AN320" s="29">
        <v>98</v>
      </c>
      <c r="AO320" s="29">
        <v>46</v>
      </c>
      <c r="AP320" s="29">
        <v>50</v>
      </c>
      <c r="AQ320" s="29">
        <v>385</v>
      </c>
      <c r="AR320" s="29">
        <v>75</v>
      </c>
      <c r="AS320" s="29">
        <v>238</v>
      </c>
      <c r="AT320" s="29">
        <v>76073</v>
      </c>
      <c r="AU320" s="29">
        <v>57753</v>
      </c>
      <c r="AV320" s="29">
        <v>20055</v>
      </c>
      <c r="AW320" s="29">
        <v>24753</v>
      </c>
      <c r="AX320" s="29">
        <v>89018</v>
      </c>
      <c r="AY320" s="29">
        <v>0</v>
      </c>
      <c r="AZ320" s="29">
        <v>0</v>
      </c>
      <c r="BA320" s="29">
        <v>0</v>
      </c>
      <c r="BB320" s="29">
        <v>0</v>
      </c>
      <c r="BC320" s="29">
        <v>0</v>
      </c>
      <c r="BD320" s="29">
        <v>0</v>
      </c>
      <c r="BE320" s="29">
        <v>0</v>
      </c>
      <c r="BF320" s="29">
        <v>0</v>
      </c>
      <c r="BG320" s="29">
        <v>0</v>
      </c>
      <c r="BH320" s="29">
        <v>0</v>
      </c>
      <c r="BI320" s="29">
        <v>0</v>
      </c>
      <c r="BJ320" s="29">
        <v>0</v>
      </c>
      <c r="BK320" s="29">
        <v>0</v>
      </c>
      <c r="BL320" s="29">
        <v>0</v>
      </c>
      <c r="BM320" s="29">
        <v>0</v>
      </c>
      <c r="BN320" s="29">
        <v>83.56</v>
      </c>
      <c r="BO320" s="29">
        <v>5357.66</v>
      </c>
      <c r="BP320" s="29">
        <v>0</v>
      </c>
      <c r="BQ320" s="29">
        <v>5357.66</v>
      </c>
      <c r="BR320" s="29">
        <v>0</v>
      </c>
      <c r="BS320" s="29">
        <v>5357.66</v>
      </c>
      <c r="BT320" s="29">
        <v>0</v>
      </c>
      <c r="BU320" s="29">
        <v>78.650000000000006</v>
      </c>
      <c r="BV320" s="29">
        <v>51.33</v>
      </c>
      <c r="BW320" s="29">
        <v>88</v>
      </c>
      <c r="BX320" s="29">
        <v>383.45</v>
      </c>
      <c r="BY320" s="29">
        <v>2913.9699999999989</v>
      </c>
      <c r="BZ320" s="29">
        <v>2091.7299999999977</v>
      </c>
      <c r="CA320" s="157">
        <v>2231.7299999999991</v>
      </c>
      <c r="CB320" s="157">
        <v>2773.9699999999966</v>
      </c>
      <c r="CC320" s="29">
        <v>0</v>
      </c>
      <c r="CD320" s="29">
        <v>2773.9699999999966</v>
      </c>
      <c r="CE320" s="29">
        <v>66810</v>
      </c>
      <c r="CF320" s="29">
        <v>0</v>
      </c>
      <c r="CG320" s="29">
        <v>67016</v>
      </c>
      <c r="CH320" s="29">
        <v>67016</v>
      </c>
      <c r="CI320" s="29">
        <v>556.69999999999936</v>
      </c>
      <c r="CJ320" s="25">
        <v>0</v>
      </c>
      <c r="CK320" s="25">
        <v>0</v>
      </c>
      <c r="CL320" s="29">
        <v>950.78999999999951</v>
      </c>
      <c r="CM320" s="25">
        <v>0</v>
      </c>
      <c r="CN320" s="29">
        <v>3498.2099999999946</v>
      </c>
      <c r="CO320" s="25">
        <v>0</v>
      </c>
      <c r="CP320" s="25">
        <v>371.92999999999967</v>
      </c>
      <c r="CQ320" s="25">
        <v>0</v>
      </c>
      <c r="CR320" s="25">
        <v>0</v>
      </c>
      <c r="CS320" s="25">
        <v>24753</v>
      </c>
      <c r="CT320" s="25">
        <v>0</v>
      </c>
      <c r="CU320" s="25">
        <v>89018</v>
      </c>
      <c r="CV320" s="25">
        <v>0</v>
      </c>
      <c r="CW320" s="25">
        <v>14252</v>
      </c>
      <c r="CX320" s="33">
        <v>0</v>
      </c>
      <c r="CY320" s="33">
        <v>0</v>
      </c>
      <c r="CZ320" s="33">
        <v>0</v>
      </c>
      <c r="DA320" s="33">
        <v>0</v>
      </c>
      <c r="DB320" s="161">
        <v>24753</v>
      </c>
      <c r="DC320" s="33">
        <v>89018</v>
      </c>
      <c r="DD320" s="33">
        <v>5803</v>
      </c>
      <c r="DE320" s="33">
        <v>14252</v>
      </c>
      <c r="DF320" s="154">
        <v>0</v>
      </c>
      <c r="DG320" s="154">
        <v>0</v>
      </c>
      <c r="DH320" s="154">
        <v>0</v>
      </c>
      <c r="DI320" s="154">
        <v>0</v>
      </c>
      <c r="DJ320" s="154">
        <v>950.78999999999951</v>
      </c>
      <c r="DK320" s="154">
        <v>3498.2099999999946</v>
      </c>
      <c r="DL320" s="154">
        <v>184.76999999999967</v>
      </c>
      <c r="DM320" s="154">
        <v>371.92999999999967</v>
      </c>
      <c r="DN320" s="25">
        <v>0</v>
      </c>
      <c r="DO320" s="25">
        <v>543978</v>
      </c>
      <c r="DP320" s="25">
        <v>1135.5599999999993</v>
      </c>
      <c r="DQ320" s="25">
        <v>30556</v>
      </c>
      <c r="DR320" s="25">
        <v>299307</v>
      </c>
      <c r="DS320" s="25">
        <v>5357.66</v>
      </c>
      <c r="ED320" s="156">
        <v>44088</v>
      </c>
      <c r="EE320" s="25">
        <v>950.78999999999951</v>
      </c>
      <c r="EF320" s="25">
        <v>3498.2099999999946</v>
      </c>
      <c r="EG320" s="25">
        <v>184.76999999999967</v>
      </c>
      <c r="EH320" s="25">
        <v>371.92999999999967</v>
      </c>
    </row>
    <row r="321" spans="1:138" x14ac:dyDescent="0.25">
      <c r="A321" s="25" t="s">
        <v>67</v>
      </c>
      <c r="B321" s="25" t="s">
        <v>64</v>
      </c>
      <c r="C321" s="156">
        <v>44089</v>
      </c>
      <c r="D321" s="156">
        <v>44089</v>
      </c>
      <c r="E321" s="25" t="s">
        <v>126</v>
      </c>
      <c r="F321" s="25" t="s">
        <v>127</v>
      </c>
      <c r="G321" s="29">
        <v>20213.450000000019</v>
      </c>
      <c r="H321" s="29">
        <v>1652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9711</v>
      </c>
      <c r="O321" s="29">
        <v>1252658</v>
      </c>
      <c r="P321" s="29">
        <v>0</v>
      </c>
      <c r="Q321" s="29">
        <v>1252658</v>
      </c>
      <c r="R321" s="29">
        <v>0</v>
      </c>
      <c r="S321" s="29">
        <v>1252658</v>
      </c>
      <c r="T321" s="29">
        <v>0</v>
      </c>
      <c r="U321" s="29">
        <v>1303</v>
      </c>
      <c r="V321" s="29">
        <v>2326</v>
      </c>
      <c r="W321" s="29">
        <v>10507</v>
      </c>
      <c r="X321" s="29">
        <v>159310</v>
      </c>
      <c r="Y321" s="29">
        <v>108461</v>
      </c>
      <c r="Z321" s="29">
        <v>264633</v>
      </c>
      <c r="AA321" s="29">
        <v>196771</v>
      </c>
      <c r="AB321" s="29">
        <v>7634</v>
      </c>
      <c r="AC321" s="29">
        <v>8.1044632960000001E-2</v>
      </c>
      <c r="AD321" s="29">
        <v>1.66E-2</v>
      </c>
      <c r="AE321" s="29">
        <v>94.420555666528827</v>
      </c>
      <c r="AF321" s="29">
        <v>34841</v>
      </c>
      <c r="AG321" s="29">
        <v>57</v>
      </c>
      <c r="AH321" s="29">
        <v>62</v>
      </c>
      <c r="AI321" s="29">
        <v>7</v>
      </c>
      <c r="AJ321" s="29">
        <v>34.286000000000001</v>
      </c>
      <c r="AK321" s="29">
        <v>0</v>
      </c>
      <c r="AL321" s="29">
        <v>0</v>
      </c>
      <c r="AM321" s="29">
        <v>447</v>
      </c>
      <c r="AN321" s="29">
        <v>96</v>
      </c>
      <c r="AO321" s="29">
        <v>44</v>
      </c>
      <c r="AP321" s="29">
        <v>48</v>
      </c>
      <c r="AQ321" s="29">
        <v>428</v>
      </c>
      <c r="AR321" s="29">
        <v>83</v>
      </c>
      <c r="AS321" s="29">
        <v>211</v>
      </c>
      <c r="AT321" s="29">
        <v>84844</v>
      </c>
      <c r="AU321" s="29">
        <v>63663</v>
      </c>
      <c r="AV321" s="29">
        <v>22960</v>
      </c>
      <c r="AW321" s="29">
        <v>27062</v>
      </c>
      <c r="AX321" s="29">
        <v>98485</v>
      </c>
      <c r="AY321" s="29">
        <v>0</v>
      </c>
      <c r="AZ321" s="29">
        <v>0</v>
      </c>
      <c r="BA321" s="29">
        <v>0</v>
      </c>
      <c r="BB321" s="29">
        <v>0</v>
      </c>
      <c r="BC321" s="29">
        <v>0</v>
      </c>
      <c r="BD321" s="29">
        <v>0</v>
      </c>
      <c r="BE321" s="29">
        <v>0</v>
      </c>
      <c r="BF321" s="29">
        <v>0</v>
      </c>
      <c r="BG321" s="29">
        <v>0</v>
      </c>
      <c r="BH321" s="29">
        <v>0</v>
      </c>
      <c r="BI321" s="29">
        <v>0</v>
      </c>
      <c r="BJ321" s="29">
        <v>0</v>
      </c>
      <c r="BK321" s="29">
        <v>0</v>
      </c>
      <c r="BL321" s="29">
        <v>0</v>
      </c>
      <c r="BM321" s="29">
        <v>0</v>
      </c>
      <c r="BN321" s="29">
        <v>66.08</v>
      </c>
      <c r="BO321" s="29">
        <v>6646.05</v>
      </c>
      <c r="BP321" s="29">
        <v>0</v>
      </c>
      <c r="BQ321" s="29">
        <v>6646.05</v>
      </c>
      <c r="BR321" s="29">
        <v>0</v>
      </c>
      <c r="BS321" s="29">
        <v>6646.05</v>
      </c>
      <c r="BT321" s="29">
        <v>0</v>
      </c>
      <c r="BU321" s="29">
        <v>90.91</v>
      </c>
      <c r="BV321" s="29">
        <v>46.68</v>
      </c>
      <c r="BW321" s="29">
        <v>68</v>
      </c>
      <c r="BX321" s="29">
        <v>466.05</v>
      </c>
      <c r="BY321" s="29">
        <v>3206.2999721614592</v>
      </c>
      <c r="BZ321" s="29">
        <v>2218.3899999999962</v>
      </c>
      <c r="CA321" s="157">
        <v>2939.3999999999965</v>
      </c>
      <c r="CB321" s="157">
        <v>2485.2899721614581</v>
      </c>
      <c r="CC321" s="29">
        <v>0</v>
      </c>
      <c r="CD321" s="29">
        <v>2485.2899721614581</v>
      </c>
      <c r="CE321" s="29">
        <v>90760</v>
      </c>
      <c r="CF321" s="29">
        <v>0</v>
      </c>
      <c r="CG321" s="29">
        <v>57747</v>
      </c>
      <c r="CH321" s="29">
        <v>57747</v>
      </c>
      <c r="CI321" s="29">
        <v>605.16997216146285</v>
      </c>
      <c r="CJ321" s="25">
        <v>0</v>
      </c>
      <c r="CK321" s="25">
        <v>0</v>
      </c>
      <c r="CL321" s="29">
        <v>1051.1399999999985</v>
      </c>
      <c r="CM321" s="25">
        <v>0</v>
      </c>
      <c r="CN321" s="29">
        <v>3768.3799999999942</v>
      </c>
      <c r="CO321" s="25">
        <v>0</v>
      </c>
      <c r="CP321" s="25">
        <v>402.21999999999952</v>
      </c>
      <c r="CQ321" s="25">
        <v>0</v>
      </c>
      <c r="CR321" s="25">
        <v>0</v>
      </c>
      <c r="CS321" s="25">
        <v>27062</v>
      </c>
      <c r="CT321" s="25">
        <v>0</v>
      </c>
      <c r="CU321" s="25">
        <v>98485</v>
      </c>
      <c r="CV321" s="25">
        <v>0</v>
      </c>
      <c r="CW321" s="25">
        <v>16285</v>
      </c>
      <c r="CX321" s="33">
        <v>0</v>
      </c>
      <c r="CY321" s="33">
        <v>0</v>
      </c>
      <c r="CZ321" s="33">
        <v>0</v>
      </c>
      <c r="DA321" s="33">
        <v>0</v>
      </c>
      <c r="DB321" s="161">
        <v>27062</v>
      </c>
      <c r="DC321" s="33">
        <v>98485</v>
      </c>
      <c r="DD321" s="33">
        <v>6675</v>
      </c>
      <c r="DE321" s="33">
        <v>16285</v>
      </c>
      <c r="DF321" s="154">
        <v>0</v>
      </c>
      <c r="DG321" s="154">
        <v>0</v>
      </c>
      <c r="DH321" s="154">
        <v>0</v>
      </c>
      <c r="DI321" s="154">
        <v>0</v>
      </c>
      <c r="DJ321" s="154">
        <v>1051.1399999999985</v>
      </c>
      <c r="DK321" s="154">
        <v>3768.3799999999942</v>
      </c>
      <c r="DL321" s="154">
        <v>202.94997216146319</v>
      </c>
      <c r="DM321" s="154">
        <v>402.21999999999952</v>
      </c>
      <c r="DN321" s="25">
        <v>0</v>
      </c>
      <c r="DO321" s="25">
        <v>577499</v>
      </c>
      <c r="DP321" s="25">
        <v>1254.0899721614617</v>
      </c>
      <c r="DQ321" s="25">
        <v>33737</v>
      </c>
      <c r="DR321" s="25">
        <v>1252658</v>
      </c>
      <c r="DS321" s="25">
        <v>6646.05</v>
      </c>
      <c r="ED321" s="156">
        <v>44089</v>
      </c>
      <c r="EE321" s="25">
        <v>1051.1399999999985</v>
      </c>
      <c r="EF321" s="25">
        <v>3768.3799999999942</v>
      </c>
      <c r="EG321" s="25">
        <v>202.94997216146319</v>
      </c>
      <c r="EH321" s="25">
        <v>402.21999999999952</v>
      </c>
    </row>
    <row r="322" spans="1:138" x14ac:dyDescent="0.25">
      <c r="A322" s="25" t="s">
        <v>67</v>
      </c>
      <c r="B322" s="25" t="s">
        <v>64</v>
      </c>
      <c r="C322" s="156">
        <v>44090</v>
      </c>
      <c r="D322" s="156">
        <v>44090</v>
      </c>
      <c r="E322" s="25" t="s">
        <v>126</v>
      </c>
      <c r="F322" s="25" t="s">
        <v>127</v>
      </c>
      <c r="G322" s="29">
        <v>20013.860000000022</v>
      </c>
      <c r="H322" s="29">
        <v>1581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9311</v>
      </c>
      <c r="O322" s="29">
        <v>1979872</v>
      </c>
      <c r="P322" s="29">
        <v>0</v>
      </c>
      <c r="Q322" s="29">
        <v>1979872</v>
      </c>
      <c r="R322" s="29">
        <v>0</v>
      </c>
      <c r="S322" s="29">
        <v>1979872</v>
      </c>
      <c r="T322" s="29">
        <v>0</v>
      </c>
      <c r="U322" s="29">
        <v>907</v>
      </c>
      <c r="V322" s="29">
        <v>2524</v>
      </c>
      <c r="W322" s="29">
        <v>10148</v>
      </c>
      <c r="X322" s="29">
        <v>138890</v>
      </c>
      <c r="Y322" s="29">
        <v>104181</v>
      </c>
      <c r="Z322" s="29">
        <v>245306</v>
      </c>
      <c r="AA322" s="29">
        <v>195558</v>
      </c>
      <c r="AB322" s="29">
        <v>9496</v>
      </c>
      <c r="AC322" s="29">
        <v>8.1044632960000001E-2</v>
      </c>
      <c r="AD322" s="29">
        <v>1.66E-2</v>
      </c>
      <c r="AE322" s="29">
        <v>94.420555666528827</v>
      </c>
      <c r="AF322" s="29">
        <v>51473</v>
      </c>
      <c r="AG322" s="29">
        <v>57</v>
      </c>
      <c r="AH322" s="29">
        <v>62</v>
      </c>
      <c r="AI322" s="29">
        <v>7</v>
      </c>
      <c r="AJ322" s="29">
        <v>36</v>
      </c>
      <c r="AK322" s="29">
        <v>0</v>
      </c>
      <c r="AL322" s="29">
        <v>0</v>
      </c>
      <c r="AM322" s="29">
        <v>354</v>
      </c>
      <c r="AN322" s="29">
        <v>81</v>
      </c>
      <c r="AO322" s="29">
        <v>45</v>
      </c>
      <c r="AP322" s="29">
        <v>50</v>
      </c>
      <c r="AQ322" s="29">
        <v>530</v>
      </c>
      <c r="AR322" s="29">
        <v>105</v>
      </c>
      <c r="AS322" s="29">
        <v>264</v>
      </c>
      <c r="AT322" s="29">
        <v>80348</v>
      </c>
      <c r="AU322" s="29">
        <v>61486</v>
      </c>
      <c r="AV322" s="29">
        <v>21793</v>
      </c>
      <c r="AW322" s="29">
        <v>26432</v>
      </c>
      <c r="AX322" s="29">
        <v>93609</v>
      </c>
      <c r="AY322" s="29">
        <v>0</v>
      </c>
      <c r="AZ322" s="29">
        <v>0</v>
      </c>
      <c r="BA322" s="29">
        <v>0</v>
      </c>
      <c r="BB322" s="29">
        <v>0</v>
      </c>
      <c r="BC322" s="29">
        <v>0</v>
      </c>
      <c r="BD322" s="29">
        <v>0</v>
      </c>
      <c r="BE322" s="29">
        <v>0</v>
      </c>
      <c r="BF322" s="29">
        <v>0</v>
      </c>
      <c r="BG322" s="29">
        <v>0</v>
      </c>
      <c r="BH322" s="29">
        <v>0</v>
      </c>
      <c r="BI322" s="29">
        <v>0</v>
      </c>
      <c r="BJ322" s="29">
        <v>0</v>
      </c>
      <c r="BK322" s="29">
        <v>0</v>
      </c>
      <c r="BL322" s="29">
        <v>0</v>
      </c>
      <c r="BM322" s="29">
        <v>0</v>
      </c>
      <c r="BN322" s="29">
        <v>53</v>
      </c>
      <c r="BO322" s="29">
        <v>5802.82</v>
      </c>
      <c r="BP322" s="29">
        <v>0</v>
      </c>
      <c r="BQ322" s="29">
        <v>5802.82</v>
      </c>
      <c r="BR322" s="29">
        <v>0</v>
      </c>
      <c r="BS322" s="29">
        <v>5802.82</v>
      </c>
      <c r="BT322" s="29">
        <v>0</v>
      </c>
      <c r="BU322" s="29">
        <v>44.87</v>
      </c>
      <c r="BV322" s="29">
        <v>50.65</v>
      </c>
      <c r="BW322" s="29">
        <v>76</v>
      </c>
      <c r="BX322" s="29">
        <v>496.54999999999995</v>
      </c>
      <c r="BY322" s="29">
        <v>3229.7340881891978</v>
      </c>
      <c r="BZ322" s="29">
        <v>2267.4099999999953</v>
      </c>
      <c r="CA322" s="157">
        <v>2782.9414038076116</v>
      </c>
      <c r="CB322" s="157">
        <v>2714.202684381582</v>
      </c>
      <c r="CC322" s="29">
        <v>0</v>
      </c>
      <c r="CD322" s="29">
        <v>2714.202684381582</v>
      </c>
      <c r="CE322" s="29">
        <v>85288</v>
      </c>
      <c r="CF322" s="29">
        <v>0</v>
      </c>
      <c r="CG322" s="29">
        <v>56546</v>
      </c>
      <c r="CH322" s="29">
        <v>56546</v>
      </c>
      <c r="CI322" s="29">
        <v>615.95999999999935</v>
      </c>
      <c r="CJ322" s="25">
        <v>0</v>
      </c>
      <c r="CK322" s="25">
        <v>0</v>
      </c>
      <c r="CL322" s="29">
        <v>1075.8099999999986</v>
      </c>
      <c r="CM322" s="25">
        <v>0</v>
      </c>
      <c r="CN322" s="29">
        <v>3805.3740881891945</v>
      </c>
      <c r="CO322" s="25">
        <v>0</v>
      </c>
      <c r="CP322" s="25">
        <v>405.25999999999982</v>
      </c>
      <c r="CQ322" s="25">
        <v>0</v>
      </c>
      <c r="CR322" s="25">
        <v>0</v>
      </c>
      <c r="CS322" s="25">
        <v>26432</v>
      </c>
      <c r="CT322" s="25">
        <v>0</v>
      </c>
      <c r="CU322" s="25">
        <v>93609</v>
      </c>
      <c r="CV322" s="25">
        <v>0</v>
      </c>
      <c r="CW322" s="25">
        <v>15636</v>
      </c>
      <c r="CX322" s="33">
        <v>0</v>
      </c>
      <c r="CY322" s="33">
        <v>0</v>
      </c>
      <c r="CZ322" s="33">
        <v>0</v>
      </c>
      <c r="DA322" s="33">
        <v>0</v>
      </c>
      <c r="DB322" s="161">
        <v>26432</v>
      </c>
      <c r="DC322" s="33">
        <v>93609</v>
      </c>
      <c r="DD322" s="33">
        <v>6157</v>
      </c>
      <c r="DE322" s="33">
        <v>15636</v>
      </c>
      <c r="DF322" s="154">
        <v>0</v>
      </c>
      <c r="DG322" s="154">
        <v>0</v>
      </c>
      <c r="DH322" s="154">
        <v>0</v>
      </c>
      <c r="DI322" s="154">
        <v>0</v>
      </c>
      <c r="DJ322" s="154">
        <v>1075.8099999999986</v>
      </c>
      <c r="DK322" s="154">
        <v>3805.3740881891945</v>
      </c>
      <c r="DL322" s="154">
        <v>210.69999999999945</v>
      </c>
      <c r="DM322" s="154">
        <v>405.25999999999982</v>
      </c>
      <c r="DN322" s="25">
        <v>0</v>
      </c>
      <c r="DO322" s="25">
        <v>554541</v>
      </c>
      <c r="DP322" s="25">
        <v>1286.5099999999979</v>
      </c>
      <c r="DQ322" s="25">
        <v>32589</v>
      </c>
      <c r="DR322" s="25">
        <v>1979872</v>
      </c>
      <c r="DS322" s="25">
        <v>5802.82</v>
      </c>
      <c r="ED322" s="156">
        <v>44090</v>
      </c>
      <c r="EE322" s="25">
        <v>1075.8099999999986</v>
      </c>
      <c r="EF322" s="25">
        <v>3805.3740881891945</v>
      </c>
      <c r="EG322" s="25">
        <v>210.69999999999945</v>
      </c>
      <c r="EH322" s="25">
        <v>405.25999999999982</v>
      </c>
    </row>
    <row r="323" spans="1:138" x14ac:dyDescent="0.25">
      <c r="A323" s="25" t="s">
        <v>67</v>
      </c>
      <c r="B323" s="25" t="s">
        <v>64</v>
      </c>
      <c r="C323" s="156">
        <v>44091</v>
      </c>
      <c r="D323" s="156">
        <v>44091</v>
      </c>
      <c r="E323" s="25" t="s">
        <v>126</v>
      </c>
      <c r="F323" s="25" t="s">
        <v>127</v>
      </c>
      <c r="G323" s="29">
        <v>21275.780000000013</v>
      </c>
      <c r="H323" s="29">
        <v>1473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29">
        <v>4393</v>
      </c>
      <c r="O323" s="29">
        <v>1033976</v>
      </c>
      <c r="P323" s="29">
        <v>0</v>
      </c>
      <c r="Q323" s="29">
        <v>1033976</v>
      </c>
      <c r="R323" s="29">
        <v>0</v>
      </c>
      <c r="S323" s="29">
        <v>1033976</v>
      </c>
      <c r="T323" s="29">
        <v>0</v>
      </c>
      <c r="U323" s="29">
        <v>786</v>
      </c>
      <c r="V323" s="29">
        <v>2877</v>
      </c>
      <c r="W323" s="29">
        <v>10981</v>
      </c>
      <c r="X323" s="29">
        <v>159484</v>
      </c>
      <c r="Y323" s="29">
        <v>137244</v>
      </c>
      <c r="Z323" s="29">
        <v>312327</v>
      </c>
      <c r="AA323" s="29">
        <v>145704</v>
      </c>
      <c r="AB323" s="29">
        <v>9296</v>
      </c>
      <c r="AC323" s="29">
        <v>8.1044632960000001E-2</v>
      </c>
      <c r="AD323" s="29">
        <v>1.66E-2</v>
      </c>
      <c r="AE323" s="29">
        <v>94.420555666528827</v>
      </c>
      <c r="AF323" s="29">
        <v>24598</v>
      </c>
      <c r="AG323" s="29">
        <v>57</v>
      </c>
      <c r="AH323" s="29">
        <v>62</v>
      </c>
      <c r="AI323" s="29">
        <v>7</v>
      </c>
      <c r="AJ323" s="29">
        <v>37</v>
      </c>
      <c r="AK323" s="29">
        <v>2</v>
      </c>
      <c r="AL323" s="29">
        <v>0</v>
      </c>
      <c r="AM323" s="29">
        <v>381</v>
      </c>
      <c r="AN323" s="29">
        <v>87</v>
      </c>
      <c r="AO323" s="29">
        <v>46</v>
      </c>
      <c r="AP323" s="29">
        <v>0</v>
      </c>
      <c r="AQ323" s="29">
        <v>544</v>
      </c>
      <c r="AR323" s="29">
        <v>112</v>
      </c>
      <c r="AS323" s="29">
        <v>292</v>
      </c>
      <c r="AT323" s="29">
        <v>77125</v>
      </c>
      <c r="AU323" s="29">
        <v>53231</v>
      </c>
      <c r="AV323" s="29">
        <v>20137</v>
      </c>
      <c r="AW323" s="29">
        <v>21963</v>
      </c>
      <c r="AX323" s="29">
        <v>88256</v>
      </c>
      <c r="AY323" s="29">
        <v>0</v>
      </c>
      <c r="AZ323" s="29">
        <v>0</v>
      </c>
      <c r="BA323" s="29">
        <v>0</v>
      </c>
      <c r="BB323" s="29">
        <v>0</v>
      </c>
      <c r="BC323" s="29">
        <v>0</v>
      </c>
      <c r="BD323" s="29">
        <v>0</v>
      </c>
      <c r="BE323" s="29">
        <v>0</v>
      </c>
      <c r="BF323" s="29">
        <v>0</v>
      </c>
      <c r="BG323" s="29">
        <v>0</v>
      </c>
      <c r="BH323" s="29">
        <v>0</v>
      </c>
      <c r="BI323" s="29">
        <v>0</v>
      </c>
      <c r="BJ323" s="29">
        <v>0</v>
      </c>
      <c r="BK323" s="29">
        <v>0</v>
      </c>
      <c r="BL323" s="29">
        <v>0</v>
      </c>
      <c r="BM323" s="29">
        <v>0</v>
      </c>
      <c r="BN323" s="29">
        <v>30.93</v>
      </c>
      <c r="BO323" s="29">
        <v>4326.2299999999996</v>
      </c>
      <c r="BP323" s="29">
        <v>0</v>
      </c>
      <c r="BQ323" s="29">
        <v>4326.2299999999996</v>
      </c>
      <c r="BR323" s="29">
        <v>0</v>
      </c>
      <c r="BS323" s="29">
        <v>4326.2299999999996</v>
      </c>
      <c r="BT323" s="29">
        <v>0</v>
      </c>
      <c r="BU323" s="29">
        <v>75.81</v>
      </c>
      <c r="BV323" s="29">
        <v>42.17</v>
      </c>
      <c r="BW323" s="29">
        <v>64</v>
      </c>
      <c r="BX323" s="29">
        <v>351.85</v>
      </c>
      <c r="BY323" s="29">
        <v>3180.1099999999992</v>
      </c>
      <c r="BZ323" s="29">
        <v>2268.0099999999975</v>
      </c>
      <c r="CA323" s="157">
        <v>2526.0999999999976</v>
      </c>
      <c r="CB323" s="157">
        <v>2922.0199999999973</v>
      </c>
      <c r="CC323" s="29">
        <v>0</v>
      </c>
      <c r="CD323" s="29">
        <v>2922.0199999999973</v>
      </c>
      <c r="CE323" s="29">
        <v>75183</v>
      </c>
      <c r="CF323" s="29">
        <v>0</v>
      </c>
      <c r="CG323" s="29">
        <v>55173</v>
      </c>
      <c r="CH323" s="29">
        <v>55173</v>
      </c>
      <c r="CI323" s="29">
        <v>624.06999999999914</v>
      </c>
      <c r="CJ323" s="25">
        <v>0</v>
      </c>
      <c r="CK323" s="25">
        <v>0</v>
      </c>
      <c r="CL323" s="29">
        <v>1023.1599999999988</v>
      </c>
      <c r="CM323" s="25">
        <v>0</v>
      </c>
      <c r="CN323" s="29">
        <v>3800.89</v>
      </c>
      <c r="CO323" s="25">
        <v>0</v>
      </c>
      <c r="CP323" s="25">
        <v>396.22999999999979</v>
      </c>
      <c r="CQ323" s="25">
        <v>0</v>
      </c>
      <c r="CR323" s="25">
        <v>0</v>
      </c>
      <c r="CS323" s="25">
        <v>21963</v>
      </c>
      <c r="CT323" s="25">
        <v>0</v>
      </c>
      <c r="CU323" s="25">
        <v>88256</v>
      </c>
      <c r="CV323" s="25">
        <v>0</v>
      </c>
      <c r="CW323" s="25">
        <v>13514</v>
      </c>
      <c r="CX323" s="33">
        <v>0</v>
      </c>
      <c r="CY323" s="33">
        <v>0</v>
      </c>
      <c r="CZ323" s="33">
        <v>0</v>
      </c>
      <c r="DA323" s="33">
        <v>0</v>
      </c>
      <c r="DB323" s="161">
        <v>21963</v>
      </c>
      <c r="DC323" s="33">
        <v>88256</v>
      </c>
      <c r="DD323" s="33">
        <v>6623</v>
      </c>
      <c r="DE323" s="33">
        <v>13514</v>
      </c>
      <c r="DF323" s="154">
        <v>0</v>
      </c>
      <c r="DG323" s="154">
        <v>0</v>
      </c>
      <c r="DH323" s="154">
        <v>0</v>
      </c>
      <c r="DI323" s="154">
        <v>0</v>
      </c>
      <c r="DJ323" s="154">
        <v>1023.1599999999988</v>
      </c>
      <c r="DK323" s="154">
        <v>3800.89</v>
      </c>
      <c r="DL323" s="154">
        <v>227.83999999999946</v>
      </c>
      <c r="DM323" s="154">
        <v>396.22999999999979</v>
      </c>
      <c r="DN323" s="25">
        <v>0</v>
      </c>
      <c r="DO323" s="25">
        <v>604571</v>
      </c>
      <c r="DP323" s="25">
        <v>1250.9999999999982</v>
      </c>
      <c r="DQ323" s="25">
        <v>28586</v>
      </c>
      <c r="DR323" s="25">
        <v>1033976</v>
      </c>
      <c r="DS323" s="25">
        <v>4326.2299999999996</v>
      </c>
      <c r="ED323" s="156">
        <v>44091</v>
      </c>
      <c r="EE323" s="25">
        <v>1023.1599999999988</v>
      </c>
      <c r="EF323" s="25">
        <v>3800.89</v>
      </c>
      <c r="EG323" s="25">
        <v>227.83999999999946</v>
      </c>
      <c r="EH323" s="25">
        <v>396.22999999999979</v>
      </c>
    </row>
    <row r="324" spans="1:138" x14ac:dyDescent="0.25">
      <c r="A324" s="25" t="s">
        <v>67</v>
      </c>
      <c r="B324" s="25" t="s">
        <v>64</v>
      </c>
      <c r="C324" s="156">
        <v>44092</v>
      </c>
      <c r="D324" s="156">
        <v>44092</v>
      </c>
      <c r="E324" s="25" t="s">
        <v>126</v>
      </c>
      <c r="F324" s="25" t="s">
        <v>127</v>
      </c>
      <c r="G324" s="29">
        <v>24354.150000000016</v>
      </c>
      <c r="H324" s="29">
        <v>1522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22086</v>
      </c>
      <c r="O324" s="29">
        <v>930107</v>
      </c>
      <c r="P324" s="29">
        <v>0</v>
      </c>
      <c r="Q324" s="29">
        <v>930107</v>
      </c>
      <c r="R324" s="29">
        <v>0</v>
      </c>
      <c r="S324" s="29">
        <v>930107</v>
      </c>
      <c r="T324" s="29">
        <v>0</v>
      </c>
      <c r="U324" s="29">
        <v>782</v>
      </c>
      <c r="V324" s="29">
        <v>4837</v>
      </c>
      <c r="W324" s="29">
        <v>10156</v>
      </c>
      <c r="X324" s="29">
        <v>141722</v>
      </c>
      <c r="Y324" s="29">
        <v>169522</v>
      </c>
      <c r="Z324" s="29">
        <v>378438</v>
      </c>
      <c r="AA324" s="29">
        <v>78091</v>
      </c>
      <c r="AB324" s="29">
        <v>72745</v>
      </c>
      <c r="AC324" s="29">
        <v>8.1044632960000001E-2</v>
      </c>
      <c r="AD324" s="29">
        <v>1.66E-2</v>
      </c>
      <c r="AE324" s="29">
        <v>94.420555666528827</v>
      </c>
      <c r="AF324" s="29">
        <v>43567</v>
      </c>
      <c r="AG324" s="29">
        <v>57</v>
      </c>
      <c r="AH324" s="29">
        <v>62</v>
      </c>
      <c r="AI324" s="29">
        <v>7</v>
      </c>
      <c r="AJ324" s="29">
        <v>37</v>
      </c>
      <c r="AK324" s="29">
        <v>1</v>
      </c>
      <c r="AL324" s="29">
        <v>0</v>
      </c>
      <c r="AM324" s="29">
        <v>0</v>
      </c>
      <c r="AN324" s="29">
        <v>0</v>
      </c>
      <c r="AO324" s="29">
        <v>49</v>
      </c>
      <c r="AP324" s="29">
        <v>0</v>
      </c>
      <c r="AQ324" s="29">
        <v>358</v>
      </c>
      <c r="AR324" s="29">
        <v>71</v>
      </c>
      <c r="AS324" s="29">
        <v>321</v>
      </c>
      <c r="AT324" s="29">
        <v>89333</v>
      </c>
      <c r="AU324" s="29">
        <v>66533</v>
      </c>
      <c r="AV324" s="29">
        <v>20309</v>
      </c>
      <c r="AW324" s="29">
        <v>28554</v>
      </c>
      <c r="AX324" s="29">
        <v>107003</v>
      </c>
      <c r="AY324" s="29">
        <v>0</v>
      </c>
      <c r="AZ324" s="29">
        <v>1</v>
      </c>
      <c r="BA324" s="29">
        <v>0</v>
      </c>
      <c r="BB324" s="29">
        <v>0</v>
      </c>
      <c r="BC324" s="29">
        <v>0</v>
      </c>
      <c r="BD324" s="29">
        <v>0</v>
      </c>
      <c r="BE324" s="29">
        <v>0</v>
      </c>
      <c r="BF324" s="29">
        <v>0</v>
      </c>
      <c r="BG324" s="29">
        <v>0</v>
      </c>
      <c r="BH324" s="29">
        <v>0</v>
      </c>
      <c r="BI324" s="29">
        <v>0</v>
      </c>
      <c r="BJ324" s="29">
        <v>0</v>
      </c>
      <c r="BK324" s="29">
        <v>0</v>
      </c>
      <c r="BL324" s="29">
        <v>0</v>
      </c>
      <c r="BM324" s="29">
        <v>0</v>
      </c>
      <c r="BN324" s="29">
        <v>108.24</v>
      </c>
      <c r="BO324" s="29">
        <v>4083.64</v>
      </c>
      <c r="BP324" s="29">
        <v>0</v>
      </c>
      <c r="BQ324" s="29">
        <v>4083.64</v>
      </c>
      <c r="BR324" s="29">
        <v>0</v>
      </c>
      <c r="BS324" s="29">
        <v>4083.64</v>
      </c>
      <c r="BT324" s="29">
        <v>0</v>
      </c>
      <c r="BU324" s="29">
        <v>25.81</v>
      </c>
      <c r="BV324" s="29">
        <v>48.46</v>
      </c>
      <c r="BW324" s="29">
        <v>84</v>
      </c>
      <c r="BX324" s="29">
        <v>353.59999999999997</v>
      </c>
      <c r="BY324" s="29">
        <v>3301.839999999992</v>
      </c>
      <c r="BZ324" s="29">
        <v>2407.719999999993</v>
      </c>
      <c r="CA324" s="157">
        <v>2665.5799999999936</v>
      </c>
      <c r="CB324" s="157">
        <v>3043.97999999999</v>
      </c>
      <c r="CC324" s="29">
        <v>0</v>
      </c>
      <c r="CD324" s="29">
        <v>3043.97999999999</v>
      </c>
      <c r="CE324" s="29">
        <v>85640</v>
      </c>
      <c r="CF324" s="29">
        <v>0</v>
      </c>
      <c r="CG324" s="29">
        <v>70226</v>
      </c>
      <c r="CH324" s="29">
        <v>70226</v>
      </c>
      <c r="CI324" s="29">
        <v>571.11999999999864</v>
      </c>
      <c r="CJ324" s="25">
        <v>0</v>
      </c>
      <c r="CK324" s="25">
        <v>0</v>
      </c>
      <c r="CL324" s="29">
        <v>1132.4499999999962</v>
      </c>
      <c r="CM324" s="25">
        <v>0</v>
      </c>
      <c r="CN324" s="29">
        <v>4005.9899999999925</v>
      </c>
      <c r="CO324" s="25">
        <v>0</v>
      </c>
      <c r="CP324" s="25">
        <v>364.55999999999875</v>
      </c>
      <c r="CQ324" s="25">
        <v>0</v>
      </c>
      <c r="CR324" s="25">
        <v>0</v>
      </c>
      <c r="CS324" s="25">
        <v>28554</v>
      </c>
      <c r="CT324" s="25">
        <v>0</v>
      </c>
      <c r="CU324" s="25">
        <v>107003</v>
      </c>
      <c r="CV324" s="25">
        <v>0</v>
      </c>
      <c r="CW324" s="25">
        <v>14117</v>
      </c>
      <c r="CX324" s="33">
        <v>0</v>
      </c>
      <c r="CY324" s="33">
        <v>0</v>
      </c>
      <c r="CZ324" s="33">
        <v>0</v>
      </c>
      <c r="DA324" s="33">
        <v>0</v>
      </c>
      <c r="DB324" s="161">
        <v>28554</v>
      </c>
      <c r="DC324" s="33">
        <v>107003</v>
      </c>
      <c r="DD324" s="33">
        <v>6192</v>
      </c>
      <c r="DE324" s="33">
        <v>14117</v>
      </c>
      <c r="DF324" s="154">
        <v>0</v>
      </c>
      <c r="DG324" s="154">
        <v>0</v>
      </c>
      <c r="DH324" s="154">
        <v>0</v>
      </c>
      <c r="DI324" s="154">
        <v>0</v>
      </c>
      <c r="DJ324" s="154">
        <v>1132.4499999999962</v>
      </c>
      <c r="DK324" s="154">
        <v>4005.9899999999925</v>
      </c>
      <c r="DL324" s="154">
        <v>206.55999999999966</v>
      </c>
      <c r="DM324" s="154">
        <v>364.55999999999875</v>
      </c>
      <c r="DN324" s="25">
        <v>0</v>
      </c>
      <c r="DO324" s="25">
        <v>698796</v>
      </c>
      <c r="DP324" s="25">
        <v>1339.0099999999959</v>
      </c>
      <c r="DQ324" s="25">
        <v>34746</v>
      </c>
      <c r="DR324" s="25">
        <v>930107</v>
      </c>
      <c r="DS324" s="25">
        <v>4083.64</v>
      </c>
      <c r="ED324" s="156">
        <v>44092</v>
      </c>
      <c r="EE324" s="25">
        <v>1132.4499999999962</v>
      </c>
      <c r="EF324" s="25">
        <v>4005.9899999999925</v>
      </c>
      <c r="EG324" s="25">
        <v>206.55999999999966</v>
      </c>
      <c r="EH324" s="25">
        <v>364.55999999999875</v>
      </c>
    </row>
    <row r="325" spans="1:138" x14ac:dyDescent="0.25">
      <c r="A325" s="25" t="s">
        <v>67</v>
      </c>
      <c r="B325" s="25" t="s">
        <v>64</v>
      </c>
      <c r="C325" s="156">
        <v>44093</v>
      </c>
      <c r="D325" s="156">
        <v>44093</v>
      </c>
      <c r="E325" s="25" t="s">
        <v>126</v>
      </c>
      <c r="F325" s="25" t="s">
        <v>127</v>
      </c>
      <c r="G325" s="29">
        <v>25860.850000000017</v>
      </c>
      <c r="H325" s="29">
        <v>1455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11373</v>
      </c>
      <c r="O325" s="29">
        <v>508832</v>
      </c>
      <c r="P325" s="29">
        <v>0</v>
      </c>
      <c r="Q325" s="29">
        <v>508832</v>
      </c>
      <c r="R325" s="29">
        <v>0</v>
      </c>
      <c r="S325" s="29">
        <v>508832</v>
      </c>
      <c r="T325" s="29">
        <v>0</v>
      </c>
      <c r="U325" s="29">
        <v>1135</v>
      </c>
      <c r="V325" s="29">
        <v>3575</v>
      </c>
      <c r="W325" s="29">
        <v>10058</v>
      </c>
      <c r="X325" s="29">
        <v>107322</v>
      </c>
      <c r="Y325" s="29">
        <v>158780</v>
      </c>
      <c r="Z325" s="29">
        <v>390336</v>
      </c>
      <c r="AA325" s="29">
        <v>82168</v>
      </c>
      <c r="AB325" s="29">
        <v>73512</v>
      </c>
      <c r="AC325" s="29">
        <v>8.1044632960000001E-2</v>
      </c>
      <c r="AD325" s="29">
        <v>1.66E-2</v>
      </c>
      <c r="AE325" s="29">
        <v>94.420555666528827</v>
      </c>
      <c r="AF325" s="29">
        <v>50209</v>
      </c>
      <c r="AG325" s="29">
        <v>57</v>
      </c>
      <c r="AH325" s="29">
        <v>62</v>
      </c>
      <c r="AI325" s="29">
        <v>6.8570000000000002</v>
      </c>
      <c r="AJ325" s="29">
        <v>38.713999999999999</v>
      </c>
      <c r="AK325" s="29">
        <v>2</v>
      </c>
      <c r="AL325" s="29">
        <v>0</v>
      </c>
      <c r="AM325" s="29">
        <v>0</v>
      </c>
      <c r="AN325" s="29">
        <v>0</v>
      </c>
      <c r="AO325" s="29">
        <v>50</v>
      </c>
      <c r="AP325" s="29">
        <v>0</v>
      </c>
      <c r="AQ325" s="29">
        <v>429</v>
      </c>
      <c r="AR325" s="29">
        <v>87</v>
      </c>
      <c r="AS325" s="29">
        <v>342</v>
      </c>
      <c r="AT325" s="29">
        <v>75785</v>
      </c>
      <c r="AU325" s="29">
        <v>55816</v>
      </c>
      <c r="AV325" s="29">
        <v>19510</v>
      </c>
      <c r="AW325" s="29">
        <v>26601</v>
      </c>
      <c r="AX325" s="29">
        <v>85490</v>
      </c>
      <c r="AY325" s="29">
        <v>0</v>
      </c>
      <c r="AZ325" s="29">
        <v>0</v>
      </c>
      <c r="BA325" s="29">
        <v>0</v>
      </c>
      <c r="BB325" s="29">
        <v>0</v>
      </c>
      <c r="BC325" s="29">
        <v>0</v>
      </c>
      <c r="BD325" s="29">
        <v>0</v>
      </c>
      <c r="BE325" s="29">
        <v>0</v>
      </c>
      <c r="BF325" s="29">
        <v>0</v>
      </c>
      <c r="BG325" s="29">
        <v>0</v>
      </c>
      <c r="BH325" s="29">
        <v>0</v>
      </c>
      <c r="BI325" s="29">
        <v>0</v>
      </c>
      <c r="BJ325" s="29">
        <v>0</v>
      </c>
      <c r="BK325" s="29">
        <v>0</v>
      </c>
      <c r="BL325" s="29">
        <v>0</v>
      </c>
      <c r="BM325" s="29">
        <v>0</v>
      </c>
      <c r="BN325" s="29">
        <v>106.11</v>
      </c>
      <c r="BO325" s="29">
        <v>4095.07</v>
      </c>
      <c r="BP325" s="29">
        <v>0</v>
      </c>
      <c r="BQ325" s="29">
        <v>4095.07</v>
      </c>
      <c r="BR325" s="29">
        <v>0</v>
      </c>
      <c r="BS325" s="29">
        <v>4095.07</v>
      </c>
      <c r="BT325" s="29">
        <v>0</v>
      </c>
      <c r="BU325" s="29">
        <v>77.739999999999995</v>
      </c>
      <c r="BV325" s="29">
        <v>50.82</v>
      </c>
      <c r="BW325" s="29">
        <v>72</v>
      </c>
      <c r="BX325" s="29">
        <v>565.4</v>
      </c>
      <c r="BY325" s="29">
        <v>3177.9199999999992</v>
      </c>
      <c r="BZ325" s="29">
        <v>2472.6999999999966</v>
      </c>
      <c r="CA325" s="157">
        <v>1748.0199999999982</v>
      </c>
      <c r="CB325" s="157">
        <v>3902.5999999999958</v>
      </c>
      <c r="CC325" s="29">
        <v>0</v>
      </c>
      <c r="CD325" s="29">
        <v>3902.5999999999958</v>
      </c>
      <c r="CE325" s="29">
        <v>52908</v>
      </c>
      <c r="CF325" s="29">
        <v>0</v>
      </c>
      <c r="CG325" s="29">
        <v>78693</v>
      </c>
      <c r="CH325" s="29">
        <v>78693</v>
      </c>
      <c r="CI325" s="29">
        <v>603.85999999999979</v>
      </c>
      <c r="CJ325" s="25">
        <v>0</v>
      </c>
      <c r="CK325" s="25">
        <v>0</v>
      </c>
      <c r="CL325" s="29">
        <v>1193.8099999999984</v>
      </c>
      <c r="CM325" s="25">
        <v>0</v>
      </c>
      <c r="CN325" s="29">
        <v>3852.9499999999966</v>
      </c>
      <c r="CO325" s="25">
        <v>0</v>
      </c>
      <c r="CP325" s="25">
        <v>388.04000000000008</v>
      </c>
      <c r="CQ325" s="25">
        <v>0</v>
      </c>
      <c r="CR325" s="25">
        <v>0</v>
      </c>
      <c r="CS325" s="25">
        <v>26601</v>
      </c>
      <c r="CT325" s="25">
        <v>0</v>
      </c>
      <c r="CU325" s="25">
        <v>85490</v>
      </c>
      <c r="CV325" s="25">
        <v>0</v>
      </c>
      <c r="CW325" s="25">
        <v>13530</v>
      </c>
      <c r="CX325" s="33">
        <v>0</v>
      </c>
      <c r="CY325" s="33">
        <v>0</v>
      </c>
      <c r="CZ325" s="33">
        <v>0</v>
      </c>
      <c r="DA325" s="33">
        <v>0</v>
      </c>
      <c r="DB325" s="161">
        <v>26601</v>
      </c>
      <c r="DC325" s="33">
        <v>85490</v>
      </c>
      <c r="DD325" s="33">
        <v>5980</v>
      </c>
      <c r="DE325" s="33">
        <v>13530</v>
      </c>
      <c r="DF325" s="154">
        <v>0</v>
      </c>
      <c r="DG325" s="154">
        <v>0</v>
      </c>
      <c r="DH325" s="154">
        <v>0</v>
      </c>
      <c r="DI325" s="154">
        <v>0</v>
      </c>
      <c r="DJ325" s="154">
        <v>1193.8099999999984</v>
      </c>
      <c r="DK325" s="154">
        <v>3852.9499999999966</v>
      </c>
      <c r="DL325" s="154">
        <v>215.8199999999996</v>
      </c>
      <c r="DM325" s="154">
        <v>388.04000000000008</v>
      </c>
      <c r="DN325" s="25">
        <v>0</v>
      </c>
      <c r="DO325" s="25">
        <v>704796</v>
      </c>
      <c r="DP325" s="25">
        <v>1409.6299999999978</v>
      </c>
      <c r="DQ325" s="25">
        <v>32581</v>
      </c>
      <c r="DR325" s="25">
        <v>508832</v>
      </c>
      <c r="DS325" s="25">
        <v>4095.07</v>
      </c>
      <c r="ED325" s="156">
        <v>44093</v>
      </c>
      <c r="EE325" s="25">
        <v>1193.8099999999984</v>
      </c>
      <c r="EF325" s="25">
        <v>3852.9499999999966</v>
      </c>
      <c r="EG325" s="25">
        <v>215.8199999999996</v>
      </c>
      <c r="EH325" s="25">
        <v>388.04000000000008</v>
      </c>
    </row>
    <row r="326" spans="1:138" x14ac:dyDescent="0.25">
      <c r="A326" s="25" t="s">
        <v>67</v>
      </c>
      <c r="B326" s="25" t="s">
        <v>64</v>
      </c>
      <c r="C326" s="156">
        <v>44094</v>
      </c>
      <c r="D326" s="156">
        <v>44094</v>
      </c>
      <c r="E326" s="25" t="s">
        <v>126</v>
      </c>
      <c r="F326" s="25" t="s">
        <v>127</v>
      </c>
      <c r="G326" s="29">
        <v>20825.990000000002</v>
      </c>
      <c r="H326" s="29">
        <v>1643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17305</v>
      </c>
      <c r="O326" s="29">
        <v>168463</v>
      </c>
      <c r="P326" s="29">
        <v>0</v>
      </c>
      <c r="Q326" s="29">
        <v>168463</v>
      </c>
      <c r="R326" s="29">
        <v>0</v>
      </c>
      <c r="S326" s="29">
        <v>168463</v>
      </c>
      <c r="T326" s="29">
        <v>0</v>
      </c>
      <c r="U326" s="29">
        <v>1095</v>
      </c>
      <c r="V326" s="29">
        <v>5393</v>
      </c>
      <c r="W326" s="29">
        <v>9423</v>
      </c>
      <c r="X326" s="29">
        <v>223686</v>
      </c>
      <c r="Y326" s="29">
        <v>126233</v>
      </c>
      <c r="Z326" s="29">
        <v>313962</v>
      </c>
      <c r="AA326" s="29">
        <v>154751</v>
      </c>
      <c r="AB326" s="29">
        <v>61675</v>
      </c>
      <c r="AC326" s="29">
        <v>8.1044632960000001E-2</v>
      </c>
      <c r="AD326" s="29">
        <v>1.66E-2</v>
      </c>
      <c r="AE326" s="29">
        <v>94.420555666528827</v>
      </c>
      <c r="AF326" s="29">
        <v>40295</v>
      </c>
      <c r="AG326" s="29">
        <v>48</v>
      </c>
      <c r="AH326" s="29">
        <v>32</v>
      </c>
      <c r="AI326" s="29">
        <v>6.7140000000000004</v>
      </c>
      <c r="AJ326" s="29">
        <v>39.856999999999999</v>
      </c>
      <c r="AK326" s="29">
        <v>1</v>
      </c>
      <c r="AL326" s="29">
        <v>0</v>
      </c>
      <c r="AM326" s="29">
        <v>0</v>
      </c>
      <c r="AN326" s="29">
        <v>0</v>
      </c>
      <c r="AO326" s="29">
        <v>47</v>
      </c>
      <c r="AP326" s="29">
        <v>0</v>
      </c>
      <c r="AQ326" s="29">
        <v>352</v>
      </c>
      <c r="AR326" s="29">
        <v>66</v>
      </c>
      <c r="AS326" s="29">
        <v>305</v>
      </c>
      <c r="AT326" s="29">
        <v>63190</v>
      </c>
      <c r="AU326" s="29">
        <v>38053</v>
      </c>
      <c r="AV326" s="29">
        <v>17086</v>
      </c>
      <c r="AW326" s="29">
        <v>20594</v>
      </c>
      <c r="AX326" s="29">
        <v>63563</v>
      </c>
      <c r="AY326" s="29">
        <v>0</v>
      </c>
      <c r="AZ326" s="29">
        <v>0</v>
      </c>
      <c r="BA326" s="29">
        <v>0</v>
      </c>
      <c r="BB326" s="29">
        <v>0</v>
      </c>
      <c r="BC326" s="29">
        <v>0</v>
      </c>
      <c r="BD326" s="29">
        <v>0</v>
      </c>
      <c r="BE326" s="29">
        <v>0</v>
      </c>
      <c r="BF326" s="29">
        <v>0</v>
      </c>
      <c r="BG326" s="29">
        <v>0</v>
      </c>
      <c r="BH326" s="29">
        <v>0</v>
      </c>
      <c r="BI326" s="29">
        <v>0</v>
      </c>
      <c r="BJ326" s="29">
        <v>0</v>
      </c>
      <c r="BK326" s="29">
        <v>0</v>
      </c>
      <c r="BL326" s="29">
        <v>0</v>
      </c>
      <c r="BM326" s="29">
        <v>0</v>
      </c>
      <c r="BN326" s="29">
        <v>138.06</v>
      </c>
      <c r="BO326" s="29">
        <v>3013.35</v>
      </c>
      <c r="BP326" s="29">
        <v>0</v>
      </c>
      <c r="BQ326" s="29">
        <v>3013.35</v>
      </c>
      <c r="BR326" s="29">
        <v>0</v>
      </c>
      <c r="BS326" s="29">
        <v>3013.35</v>
      </c>
      <c r="BT326" s="29">
        <v>0</v>
      </c>
      <c r="BU326" s="29">
        <v>71.47</v>
      </c>
      <c r="BV326" s="29">
        <v>35.94</v>
      </c>
      <c r="BW326" s="29">
        <v>72</v>
      </c>
      <c r="BX326" s="29">
        <v>388.75</v>
      </c>
      <c r="BY326" s="29">
        <v>2847.9399999999955</v>
      </c>
      <c r="BZ326" s="29">
        <v>2012.7799999999952</v>
      </c>
      <c r="CA326" s="157">
        <v>1536.1799999999969</v>
      </c>
      <c r="CB326" s="157">
        <v>3324.5399999999941</v>
      </c>
      <c r="CC326" s="29">
        <v>0</v>
      </c>
      <c r="CD326" s="29">
        <v>3324.5399999999941</v>
      </c>
      <c r="CE326" s="29">
        <v>43285</v>
      </c>
      <c r="CF326" s="29">
        <v>0</v>
      </c>
      <c r="CG326" s="29">
        <v>57958</v>
      </c>
      <c r="CH326" s="29">
        <v>57958</v>
      </c>
      <c r="CI326" s="29">
        <v>608.9599999999997</v>
      </c>
      <c r="CJ326" s="25">
        <v>0</v>
      </c>
      <c r="CK326" s="25">
        <v>0</v>
      </c>
      <c r="CL326" s="29">
        <v>1041.0099999999982</v>
      </c>
      <c r="CM326" s="25">
        <v>0</v>
      </c>
      <c r="CN326" s="29">
        <v>3210.7499999999923</v>
      </c>
      <c r="CO326" s="25">
        <v>0</v>
      </c>
      <c r="CP326" s="25">
        <v>401.31999999999977</v>
      </c>
      <c r="CQ326" s="25">
        <v>0</v>
      </c>
      <c r="CR326" s="25">
        <v>0</v>
      </c>
      <c r="CS326" s="25">
        <v>20594</v>
      </c>
      <c r="CT326" s="25">
        <v>0</v>
      </c>
      <c r="CU326" s="25">
        <v>63563</v>
      </c>
      <c r="CV326" s="25">
        <v>0</v>
      </c>
      <c r="CW326" s="25">
        <v>11151</v>
      </c>
      <c r="CX326" s="33">
        <v>0</v>
      </c>
      <c r="CY326" s="33">
        <v>0</v>
      </c>
      <c r="CZ326" s="33">
        <v>0</v>
      </c>
      <c r="DA326" s="33">
        <v>0</v>
      </c>
      <c r="DB326" s="161">
        <v>20594</v>
      </c>
      <c r="DC326" s="33">
        <v>63563</v>
      </c>
      <c r="DD326" s="33">
        <v>5935</v>
      </c>
      <c r="DE326" s="33">
        <v>11151</v>
      </c>
      <c r="DF326" s="154">
        <v>0</v>
      </c>
      <c r="DG326" s="154">
        <v>0</v>
      </c>
      <c r="DH326" s="154">
        <v>0</v>
      </c>
      <c r="DI326" s="154">
        <v>0</v>
      </c>
      <c r="DJ326" s="154">
        <v>1041.0099999999982</v>
      </c>
      <c r="DK326" s="154">
        <v>3210.7499999999923</v>
      </c>
      <c r="DL326" s="154">
        <v>207.6399999999997</v>
      </c>
      <c r="DM326" s="154">
        <v>401.31999999999977</v>
      </c>
      <c r="DN326" s="25">
        <v>0</v>
      </c>
      <c r="DO326" s="25">
        <v>656621</v>
      </c>
      <c r="DP326" s="25">
        <v>1248.6499999999978</v>
      </c>
      <c r="DQ326" s="25">
        <v>26529</v>
      </c>
      <c r="DR326" s="25">
        <v>168463</v>
      </c>
      <c r="DS326" s="25">
        <v>3013.35</v>
      </c>
      <c r="ED326" s="156">
        <v>44094</v>
      </c>
      <c r="EE326" s="25">
        <v>1041.0099999999982</v>
      </c>
      <c r="EF326" s="25">
        <v>3210.7499999999923</v>
      </c>
      <c r="EG326" s="25">
        <v>207.6399999999997</v>
      </c>
      <c r="EH326" s="25">
        <v>401.31999999999977</v>
      </c>
    </row>
    <row r="327" spans="1:138" x14ac:dyDescent="0.25">
      <c r="A327" s="25" t="s">
        <v>67</v>
      </c>
      <c r="B327" s="25" t="s">
        <v>64</v>
      </c>
      <c r="C327" s="156">
        <v>44095</v>
      </c>
      <c r="D327" s="156">
        <v>44095</v>
      </c>
      <c r="E327" s="25" t="s">
        <v>126</v>
      </c>
      <c r="F327" s="25" t="s">
        <v>127</v>
      </c>
      <c r="G327" s="29">
        <v>19964.32</v>
      </c>
      <c r="H327" s="29">
        <v>1506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20447</v>
      </c>
      <c r="O327" s="29">
        <v>441958</v>
      </c>
      <c r="P327" s="29">
        <v>0</v>
      </c>
      <c r="Q327" s="29">
        <v>441958</v>
      </c>
      <c r="R327" s="29">
        <v>0</v>
      </c>
      <c r="S327" s="29">
        <v>441958</v>
      </c>
      <c r="T327" s="29">
        <v>0</v>
      </c>
      <c r="U327" s="29">
        <v>2474</v>
      </c>
      <c r="V327" s="29">
        <v>5184</v>
      </c>
      <c r="W327" s="29">
        <v>10059</v>
      </c>
      <c r="X327" s="29">
        <v>72669</v>
      </c>
      <c r="Y327" s="29">
        <v>121095</v>
      </c>
      <c r="Z327" s="29">
        <v>265683</v>
      </c>
      <c r="AA327" s="29">
        <v>177797</v>
      </c>
      <c r="AB327" s="29">
        <v>7162</v>
      </c>
      <c r="AC327" s="29">
        <v>8.1044632960000001E-2</v>
      </c>
      <c r="AD327" s="29">
        <v>1.66E-2</v>
      </c>
      <c r="AE327" s="29">
        <v>94.420555666528827</v>
      </c>
      <c r="AF327" s="29">
        <v>39852</v>
      </c>
      <c r="AG327" s="29">
        <v>48</v>
      </c>
      <c r="AH327" s="29">
        <v>32</v>
      </c>
      <c r="AI327" s="29">
        <v>6.8570000000000002</v>
      </c>
      <c r="AJ327" s="29">
        <v>39.143000000000001</v>
      </c>
      <c r="AK327" s="29">
        <v>2</v>
      </c>
      <c r="AL327" s="29">
        <v>0</v>
      </c>
      <c r="AM327" s="29">
        <v>390</v>
      </c>
      <c r="AN327" s="29">
        <v>87</v>
      </c>
      <c r="AO327" s="29">
        <v>46</v>
      </c>
      <c r="AP327" s="29">
        <v>0</v>
      </c>
      <c r="AQ327" s="29">
        <v>283</v>
      </c>
      <c r="AR327" s="29">
        <v>52</v>
      </c>
      <c r="AS327" s="29">
        <v>305</v>
      </c>
      <c r="AT327" s="29">
        <v>69138</v>
      </c>
      <c r="AU327" s="29">
        <v>40349</v>
      </c>
      <c r="AV327" s="29">
        <v>18305</v>
      </c>
      <c r="AW327" s="29">
        <v>22552</v>
      </c>
      <c r="AX327" s="29">
        <v>68630</v>
      </c>
      <c r="AY327" s="29">
        <v>0</v>
      </c>
      <c r="AZ327" s="29">
        <v>0</v>
      </c>
      <c r="BA327" s="29">
        <v>0</v>
      </c>
      <c r="BB327" s="29">
        <v>0</v>
      </c>
      <c r="BC327" s="29">
        <v>0</v>
      </c>
      <c r="BD327" s="29">
        <v>0</v>
      </c>
      <c r="BE327" s="29">
        <v>0</v>
      </c>
      <c r="BF327" s="29">
        <v>0</v>
      </c>
      <c r="BG327" s="29">
        <v>0</v>
      </c>
      <c r="BH327" s="29">
        <v>0</v>
      </c>
      <c r="BI327" s="29">
        <v>0</v>
      </c>
      <c r="BJ327" s="29">
        <v>0</v>
      </c>
      <c r="BK327" s="29">
        <v>0</v>
      </c>
      <c r="BL327" s="29">
        <v>0</v>
      </c>
      <c r="BM327" s="29">
        <v>0</v>
      </c>
      <c r="BN327" s="29">
        <v>197.77</v>
      </c>
      <c r="BO327" s="29">
        <v>6103.14</v>
      </c>
      <c r="BP327" s="29">
        <v>0</v>
      </c>
      <c r="BQ327" s="29">
        <v>6103.14</v>
      </c>
      <c r="BR327" s="29">
        <v>0</v>
      </c>
      <c r="BS327" s="29">
        <v>6103.14</v>
      </c>
      <c r="BT327" s="29">
        <v>0</v>
      </c>
      <c r="BU327" s="29">
        <v>134.02000000000001</v>
      </c>
      <c r="BV327" s="29">
        <v>44.69</v>
      </c>
      <c r="BW327" s="29">
        <v>72</v>
      </c>
      <c r="BX327" s="29">
        <v>373.75</v>
      </c>
      <c r="BY327" s="29">
        <v>2793.9699999999962</v>
      </c>
      <c r="BZ327" s="29">
        <v>1950.3899999999965</v>
      </c>
      <c r="CA327" s="157">
        <v>1525.3799999999983</v>
      </c>
      <c r="CB327" s="157">
        <v>3218.979999999995</v>
      </c>
      <c r="CC327" s="29">
        <v>0</v>
      </c>
      <c r="CD327" s="29">
        <v>3218.979999999995</v>
      </c>
      <c r="CE327" s="29">
        <v>48974</v>
      </c>
      <c r="CF327" s="29">
        <v>0</v>
      </c>
      <c r="CG327" s="29">
        <v>60513</v>
      </c>
      <c r="CH327" s="29">
        <v>60513</v>
      </c>
      <c r="CI327" s="29">
        <v>558.61999999999932</v>
      </c>
      <c r="CJ327" s="25">
        <v>0</v>
      </c>
      <c r="CK327" s="25">
        <v>0</v>
      </c>
      <c r="CL327" s="29">
        <v>1031.1199999999978</v>
      </c>
      <c r="CM327" s="25">
        <v>0</v>
      </c>
      <c r="CN327" s="29">
        <v>3154.619999999994</v>
      </c>
      <c r="CO327" s="25">
        <v>0</v>
      </c>
      <c r="CP327" s="25">
        <v>363.28999999999979</v>
      </c>
      <c r="CQ327" s="25">
        <v>0</v>
      </c>
      <c r="CR327" s="25">
        <v>0</v>
      </c>
      <c r="CS327" s="25">
        <v>22552</v>
      </c>
      <c r="CT327" s="25">
        <v>0</v>
      </c>
      <c r="CU327" s="25">
        <v>68630</v>
      </c>
      <c r="CV327" s="25">
        <v>0</v>
      </c>
      <c r="CW327" s="25">
        <v>12015</v>
      </c>
      <c r="CX327" s="33">
        <v>0</v>
      </c>
      <c r="CY327" s="33">
        <v>0</v>
      </c>
      <c r="CZ327" s="33">
        <v>0</v>
      </c>
      <c r="DA327" s="33">
        <v>0</v>
      </c>
      <c r="DB327" s="161">
        <v>22552</v>
      </c>
      <c r="DC327" s="33">
        <v>68630</v>
      </c>
      <c r="DD327" s="33">
        <v>6290</v>
      </c>
      <c r="DE327" s="33">
        <v>12015</v>
      </c>
      <c r="DF327" s="154">
        <v>0</v>
      </c>
      <c r="DG327" s="154">
        <v>0</v>
      </c>
      <c r="DH327" s="154">
        <v>0</v>
      </c>
      <c r="DI327" s="154">
        <v>0</v>
      </c>
      <c r="DJ327" s="154">
        <v>1031.1199999999978</v>
      </c>
      <c r="DK327" s="154">
        <v>3154.619999999994</v>
      </c>
      <c r="DL327" s="154">
        <v>195.3299999999997</v>
      </c>
      <c r="DM327" s="154">
        <v>363.28999999999979</v>
      </c>
      <c r="DN327" s="25">
        <v>0</v>
      </c>
      <c r="DO327" s="25">
        <v>571737</v>
      </c>
      <c r="DP327" s="25">
        <v>1226.4499999999975</v>
      </c>
      <c r="DQ327" s="25">
        <v>28842</v>
      </c>
      <c r="DR327" s="25">
        <v>441958</v>
      </c>
      <c r="DS327" s="25">
        <v>6103.14</v>
      </c>
      <c r="ED327" s="156">
        <v>44095</v>
      </c>
      <c r="EE327" s="25">
        <v>1031.1199999999978</v>
      </c>
      <c r="EF327" s="25">
        <v>3154.619999999994</v>
      </c>
      <c r="EG327" s="25">
        <v>195.3299999999997</v>
      </c>
      <c r="EH327" s="25">
        <v>363.28999999999979</v>
      </c>
    </row>
    <row r="328" spans="1:138" x14ac:dyDescent="0.25">
      <c r="A328" s="25" t="s">
        <v>67</v>
      </c>
      <c r="B328" s="25" t="s">
        <v>64</v>
      </c>
      <c r="C328" s="156">
        <v>44096</v>
      </c>
      <c r="D328" s="156">
        <v>44096</v>
      </c>
      <c r="E328" s="25" t="s">
        <v>126</v>
      </c>
      <c r="F328" s="25" t="s">
        <v>127</v>
      </c>
      <c r="G328" s="29">
        <v>21340.830000000027</v>
      </c>
      <c r="H328" s="29">
        <v>1546</v>
      </c>
      <c r="I328" s="29">
        <v>0</v>
      </c>
      <c r="J328" s="29">
        <v>0</v>
      </c>
      <c r="K328" s="29">
        <v>0</v>
      </c>
      <c r="L328" s="29">
        <v>0</v>
      </c>
      <c r="M328" s="29">
        <v>0</v>
      </c>
      <c r="N328" s="29">
        <v>13625</v>
      </c>
      <c r="O328" s="29">
        <v>1446397</v>
      </c>
      <c r="P328" s="29">
        <v>0</v>
      </c>
      <c r="Q328" s="29">
        <v>1446397</v>
      </c>
      <c r="R328" s="29">
        <v>0</v>
      </c>
      <c r="S328" s="29">
        <v>1446397</v>
      </c>
      <c r="T328" s="29">
        <v>0</v>
      </c>
      <c r="U328" s="29">
        <v>1417</v>
      </c>
      <c r="V328" s="29">
        <v>2339</v>
      </c>
      <c r="W328" s="29">
        <v>9728</v>
      </c>
      <c r="X328" s="29">
        <v>98941</v>
      </c>
      <c r="Y328" s="29">
        <v>110940</v>
      </c>
      <c r="Z328" s="29">
        <v>286228</v>
      </c>
      <c r="AA328" s="29">
        <v>198846</v>
      </c>
      <c r="AB328" s="29">
        <v>7884</v>
      </c>
      <c r="AC328" s="29">
        <v>8.1044632960000001E-2</v>
      </c>
      <c r="AD328" s="29">
        <v>1.66E-2</v>
      </c>
      <c r="AE328" s="29">
        <v>94.420555666528827</v>
      </c>
      <c r="AF328" s="29">
        <v>53153</v>
      </c>
      <c r="AG328" s="29">
        <v>48</v>
      </c>
      <c r="AH328" s="29">
        <v>32</v>
      </c>
      <c r="AI328" s="29">
        <v>6.8570000000000002</v>
      </c>
      <c r="AJ328" s="29">
        <v>38</v>
      </c>
      <c r="AK328" s="29">
        <v>1</v>
      </c>
      <c r="AL328" s="29">
        <v>0</v>
      </c>
      <c r="AM328" s="29">
        <v>473</v>
      </c>
      <c r="AN328" s="29">
        <v>105</v>
      </c>
      <c r="AO328" s="29">
        <v>46</v>
      </c>
      <c r="AP328" s="29">
        <v>0</v>
      </c>
      <c r="AQ328" s="29">
        <v>365</v>
      </c>
      <c r="AR328" s="29">
        <v>70</v>
      </c>
      <c r="AS328" s="29">
        <v>276</v>
      </c>
      <c r="AT328" s="29">
        <v>72130</v>
      </c>
      <c r="AU328" s="29">
        <v>42464</v>
      </c>
      <c r="AV328" s="29">
        <v>19202</v>
      </c>
      <c r="AW328" s="29">
        <v>22612</v>
      </c>
      <c r="AX328" s="29">
        <v>72780</v>
      </c>
      <c r="AY328" s="29">
        <v>0</v>
      </c>
      <c r="AZ328" s="29">
        <v>0</v>
      </c>
      <c r="BA328" s="29">
        <v>0</v>
      </c>
      <c r="BB328" s="29">
        <v>0</v>
      </c>
      <c r="BC328" s="29">
        <v>0</v>
      </c>
      <c r="BD328" s="29">
        <v>0</v>
      </c>
      <c r="BE328" s="29">
        <v>0</v>
      </c>
      <c r="BF328" s="29">
        <v>0</v>
      </c>
      <c r="BG328" s="29">
        <v>0</v>
      </c>
      <c r="BH328" s="29">
        <v>0</v>
      </c>
      <c r="BI328" s="29">
        <v>0</v>
      </c>
      <c r="BJ328" s="29">
        <v>0</v>
      </c>
      <c r="BK328" s="29">
        <v>0</v>
      </c>
      <c r="BL328" s="29">
        <v>0</v>
      </c>
      <c r="BM328" s="29">
        <v>0</v>
      </c>
      <c r="BN328" s="29">
        <v>111.28</v>
      </c>
      <c r="BO328" s="29">
        <v>5673.12</v>
      </c>
      <c r="BP328" s="29">
        <v>0</v>
      </c>
      <c r="BQ328" s="29">
        <v>5673.12</v>
      </c>
      <c r="BR328" s="29">
        <v>0</v>
      </c>
      <c r="BS328" s="29">
        <v>5673.12</v>
      </c>
      <c r="BT328" s="29">
        <v>0</v>
      </c>
      <c r="BU328" s="29">
        <v>117.25</v>
      </c>
      <c r="BV328" s="29">
        <v>51.21</v>
      </c>
      <c r="BW328" s="29">
        <v>88</v>
      </c>
      <c r="BX328" s="29">
        <v>410.29999999999995</v>
      </c>
      <c r="BY328" s="29">
        <v>2769.5399999999981</v>
      </c>
      <c r="BZ328" s="29">
        <v>1793.3199999999963</v>
      </c>
      <c r="CA328" s="157">
        <v>1436.3599999999983</v>
      </c>
      <c r="CB328" s="157">
        <v>3126.4999999999977</v>
      </c>
      <c r="CC328" s="29">
        <v>0</v>
      </c>
      <c r="CD328" s="29">
        <v>3126.4999999999977</v>
      </c>
      <c r="CE328" s="29">
        <v>44090</v>
      </c>
      <c r="CF328" s="29">
        <v>0</v>
      </c>
      <c r="CG328" s="29">
        <v>70504</v>
      </c>
      <c r="CH328" s="29">
        <v>70504</v>
      </c>
      <c r="CI328" s="29">
        <v>512.69999999999914</v>
      </c>
      <c r="CJ328" s="25">
        <v>0</v>
      </c>
      <c r="CK328" s="25">
        <v>0</v>
      </c>
      <c r="CL328" s="29">
        <v>972.48999999999762</v>
      </c>
      <c r="CM328" s="25">
        <v>0</v>
      </c>
      <c r="CN328" s="29">
        <v>3077.6699999999969</v>
      </c>
      <c r="CO328" s="25">
        <v>0</v>
      </c>
      <c r="CP328" s="25">
        <v>311.6299999999996</v>
      </c>
      <c r="CQ328" s="25">
        <v>0</v>
      </c>
      <c r="CR328" s="25">
        <v>0</v>
      </c>
      <c r="CS328" s="25">
        <v>22612</v>
      </c>
      <c r="CT328" s="25">
        <v>0</v>
      </c>
      <c r="CU328" s="25">
        <v>72780</v>
      </c>
      <c r="CV328" s="25">
        <v>0</v>
      </c>
      <c r="CW328" s="25">
        <v>13344</v>
      </c>
      <c r="CX328" s="33">
        <v>0</v>
      </c>
      <c r="CY328" s="33">
        <v>0</v>
      </c>
      <c r="CZ328" s="33">
        <v>0</v>
      </c>
      <c r="DA328" s="33">
        <v>0</v>
      </c>
      <c r="DB328" s="161">
        <v>22612</v>
      </c>
      <c r="DC328" s="33">
        <v>72780</v>
      </c>
      <c r="DD328" s="33">
        <v>5858</v>
      </c>
      <c r="DE328" s="33">
        <v>13344</v>
      </c>
      <c r="DF328" s="154">
        <v>0</v>
      </c>
      <c r="DG328" s="154">
        <v>0</v>
      </c>
      <c r="DH328" s="154">
        <v>0</v>
      </c>
      <c r="DI328" s="154">
        <v>0</v>
      </c>
      <c r="DJ328" s="154">
        <v>972.48999999999762</v>
      </c>
      <c r="DK328" s="154">
        <v>3077.6699999999969</v>
      </c>
      <c r="DL328" s="154">
        <v>201.06999999999962</v>
      </c>
      <c r="DM328" s="154">
        <v>311.6299999999996</v>
      </c>
      <c r="DN328" s="25">
        <v>0</v>
      </c>
      <c r="DO328" s="25">
        <v>603898</v>
      </c>
      <c r="DP328" s="25">
        <v>1173.5599999999972</v>
      </c>
      <c r="DQ328" s="25">
        <v>28470</v>
      </c>
      <c r="DR328" s="25">
        <v>1446397</v>
      </c>
      <c r="DS328" s="25">
        <v>5673.12</v>
      </c>
      <c r="ED328" s="156">
        <v>44096</v>
      </c>
      <c r="EE328" s="25">
        <v>972.48999999999762</v>
      </c>
      <c r="EF328" s="25">
        <v>3077.6699999999969</v>
      </c>
      <c r="EG328" s="25">
        <v>201.06999999999962</v>
      </c>
      <c r="EH328" s="25">
        <v>311.6299999999996</v>
      </c>
    </row>
    <row r="329" spans="1:138" x14ac:dyDescent="0.25">
      <c r="A329" s="25" t="s">
        <v>67</v>
      </c>
      <c r="B329" s="25" t="s">
        <v>64</v>
      </c>
      <c r="C329" s="156">
        <v>44097</v>
      </c>
      <c r="D329" s="156">
        <v>44097</v>
      </c>
      <c r="E329" s="25" t="s">
        <v>126</v>
      </c>
      <c r="F329" s="25" t="s">
        <v>127</v>
      </c>
      <c r="G329" s="29">
        <v>20972.440000000017</v>
      </c>
      <c r="H329" s="29">
        <v>1527</v>
      </c>
      <c r="I329" s="29">
        <v>0</v>
      </c>
      <c r="J329" s="29">
        <v>0</v>
      </c>
      <c r="K329" s="29">
        <v>0</v>
      </c>
      <c r="L329" s="29">
        <v>0</v>
      </c>
      <c r="M329" s="29">
        <v>0</v>
      </c>
      <c r="N329" s="29">
        <v>50874</v>
      </c>
      <c r="O329" s="29">
        <v>980961</v>
      </c>
      <c r="P329" s="29">
        <v>0</v>
      </c>
      <c r="Q329" s="29">
        <v>980961</v>
      </c>
      <c r="R329" s="29">
        <v>0</v>
      </c>
      <c r="S329" s="29">
        <v>980961</v>
      </c>
      <c r="T329" s="29">
        <v>0</v>
      </c>
      <c r="U329" s="29">
        <v>1568</v>
      </c>
      <c r="V329" s="29">
        <v>2732</v>
      </c>
      <c r="W329" s="29">
        <v>10050</v>
      </c>
      <c r="X329" s="29">
        <v>86720</v>
      </c>
      <c r="Y329" s="29">
        <v>130177</v>
      </c>
      <c r="Z329" s="29">
        <v>274507</v>
      </c>
      <c r="AA329" s="29">
        <v>159465</v>
      </c>
      <c r="AB329" s="29">
        <v>8702</v>
      </c>
      <c r="AC329" s="29">
        <v>8.1044632960000001E-2</v>
      </c>
      <c r="AD329" s="29">
        <v>1.66E-2</v>
      </c>
      <c r="AE329" s="29">
        <v>94.420555666528827</v>
      </c>
      <c r="AF329" s="29">
        <v>38307</v>
      </c>
      <c r="AG329" s="29">
        <v>48</v>
      </c>
      <c r="AH329" s="29">
        <v>32</v>
      </c>
      <c r="AI329" s="29">
        <v>6.8570000000000002</v>
      </c>
      <c r="AJ329" s="29">
        <v>36.713999999999999</v>
      </c>
      <c r="AK329" s="29">
        <v>2</v>
      </c>
      <c r="AL329" s="29">
        <v>0</v>
      </c>
      <c r="AM329" s="29">
        <v>414</v>
      </c>
      <c r="AN329" s="29">
        <v>99</v>
      </c>
      <c r="AO329" s="29">
        <v>44</v>
      </c>
      <c r="AP329" s="29">
        <v>0</v>
      </c>
      <c r="AQ329" s="29">
        <v>439</v>
      </c>
      <c r="AR329" s="29">
        <v>84</v>
      </c>
      <c r="AS329" s="29">
        <v>326</v>
      </c>
      <c r="AT329" s="29">
        <v>69969</v>
      </c>
      <c r="AU329" s="29">
        <v>45817</v>
      </c>
      <c r="AV329" s="29">
        <v>20245</v>
      </c>
      <c r="AW329" s="29">
        <v>19804</v>
      </c>
      <c r="AX329" s="29">
        <v>75737</v>
      </c>
      <c r="AY329" s="29">
        <v>0</v>
      </c>
      <c r="AZ329" s="29">
        <v>0</v>
      </c>
      <c r="BA329" s="29">
        <v>0</v>
      </c>
      <c r="BB329" s="29">
        <v>0</v>
      </c>
      <c r="BC329" s="29">
        <v>0</v>
      </c>
      <c r="BD329" s="29">
        <v>0</v>
      </c>
      <c r="BE329" s="29">
        <v>0</v>
      </c>
      <c r="BF329" s="29">
        <v>0</v>
      </c>
      <c r="BG329" s="29">
        <v>0</v>
      </c>
      <c r="BH329" s="29">
        <v>0</v>
      </c>
      <c r="BI329" s="29">
        <v>0</v>
      </c>
      <c r="BJ329" s="29">
        <v>0</v>
      </c>
      <c r="BK329" s="29">
        <v>0</v>
      </c>
      <c r="BL329" s="29">
        <v>0</v>
      </c>
      <c r="BM329" s="29">
        <v>0</v>
      </c>
      <c r="BN329" s="29">
        <v>561.66</v>
      </c>
      <c r="BO329" s="29">
        <v>4804.55</v>
      </c>
      <c r="BP329" s="29">
        <v>0</v>
      </c>
      <c r="BQ329" s="29">
        <v>4804.55</v>
      </c>
      <c r="BR329" s="29">
        <v>0</v>
      </c>
      <c r="BS329" s="29">
        <v>4804.55</v>
      </c>
      <c r="BT329" s="29">
        <v>0</v>
      </c>
      <c r="BU329" s="29">
        <v>107.5</v>
      </c>
      <c r="BV329" s="29">
        <v>44.05</v>
      </c>
      <c r="BW329" s="29">
        <v>68</v>
      </c>
      <c r="BX329" s="29">
        <v>315</v>
      </c>
      <c r="BY329" s="29">
        <v>2594.6299999999978</v>
      </c>
      <c r="BZ329" s="29">
        <v>1635.2899999999963</v>
      </c>
      <c r="CA329" s="157">
        <v>992.39999999999884</v>
      </c>
      <c r="CB329" s="157">
        <v>3237.5199999999973</v>
      </c>
      <c r="CC329" s="29">
        <v>0</v>
      </c>
      <c r="CD329" s="29">
        <v>3237.5199999999973</v>
      </c>
      <c r="CE329" s="29">
        <v>29579</v>
      </c>
      <c r="CF329" s="29">
        <v>0</v>
      </c>
      <c r="CG329" s="29">
        <v>86207</v>
      </c>
      <c r="CH329" s="29">
        <v>86207</v>
      </c>
      <c r="CI329" s="29">
        <v>543.20999999999913</v>
      </c>
      <c r="CJ329" s="25">
        <v>0</v>
      </c>
      <c r="CK329" s="25">
        <v>0</v>
      </c>
      <c r="CL329" s="29">
        <v>896.80999999999801</v>
      </c>
      <c r="CM329" s="25">
        <v>0</v>
      </c>
      <c r="CN329" s="29">
        <v>2789.8999999999987</v>
      </c>
      <c r="CO329" s="25">
        <v>0</v>
      </c>
      <c r="CP329" s="25">
        <v>343.58999999999963</v>
      </c>
      <c r="CQ329" s="25">
        <v>0</v>
      </c>
      <c r="CR329" s="25">
        <v>0</v>
      </c>
      <c r="CS329" s="25">
        <v>19804</v>
      </c>
      <c r="CT329" s="25">
        <v>0</v>
      </c>
      <c r="CU329" s="25">
        <v>75737</v>
      </c>
      <c r="CV329" s="25">
        <v>0</v>
      </c>
      <c r="CW329" s="25">
        <v>14291</v>
      </c>
      <c r="CX329" s="33">
        <v>0</v>
      </c>
      <c r="CY329" s="33">
        <v>0</v>
      </c>
      <c r="CZ329" s="33">
        <v>0</v>
      </c>
      <c r="DA329" s="33">
        <v>0</v>
      </c>
      <c r="DB329" s="161">
        <v>19804</v>
      </c>
      <c r="DC329" s="33">
        <v>75737</v>
      </c>
      <c r="DD329" s="33">
        <v>5954</v>
      </c>
      <c r="DE329" s="33">
        <v>14291</v>
      </c>
      <c r="DF329" s="154">
        <v>0</v>
      </c>
      <c r="DG329" s="154">
        <v>0</v>
      </c>
      <c r="DH329" s="154">
        <v>0</v>
      </c>
      <c r="DI329" s="154">
        <v>0</v>
      </c>
      <c r="DJ329" s="154">
        <v>896.80999999999801</v>
      </c>
      <c r="DK329" s="154">
        <v>2789.8999999999987</v>
      </c>
      <c r="DL329" s="154">
        <v>199.61999999999946</v>
      </c>
      <c r="DM329" s="154">
        <v>343.58999999999963</v>
      </c>
      <c r="DN329" s="25">
        <v>0</v>
      </c>
      <c r="DO329" s="25">
        <v>572851</v>
      </c>
      <c r="DP329" s="25">
        <v>1096.4299999999976</v>
      </c>
      <c r="DQ329" s="25">
        <v>25758</v>
      </c>
      <c r="DR329" s="25">
        <v>980961</v>
      </c>
      <c r="DS329" s="25">
        <v>4804.55</v>
      </c>
      <c r="ED329" s="156">
        <v>44097</v>
      </c>
      <c r="EE329" s="25">
        <v>896.80999999999801</v>
      </c>
      <c r="EF329" s="25">
        <v>2789.8999999999987</v>
      </c>
      <c r="EG329" s="25">
        <v>199.61999999999946</v>
      </c>
      <c r="EH329" s="25">
        <v>343.58999999999963</v>
      </c>
    </row>
    <row r="330" spans="1:138" x14ac:dyDescent="0.25">
      <c r="A330" s="25" t="s">
        <v>67</v>
      </c>
      <c r="B330" s="25" t="s">
        <v>64</v>
      </c>
      <c r="C330" s="156">
        <v>44098</v>
      </c>
      <c r="D330" s="156">
        <v>44098</v>
      </c>
      <c r="E330" s="25" t="s">
        <v>126</v>
      </c>
      <c r="F330" s="25" t="s">
        <v>127</v>
      </c>
      <c r="G330" s="29">
        <v>22306.850000000035</v>
      </c>
      <c r="H330" s="29">
        <v>1690</v>
      </c>
      <c r="I330" s="29">
        <v>0</v>
      </c>
      <c r="J330" s="29">
        <v>0</v>
      </c>
      <c r="K330" s="29">
        <v>0</v>
      </c>
      <c r="L330" s="29">
        <v>0</v>
      </c>
      <c r="M330" s="29">
        <v>0</v>
      </c>
      <c r="N330" s="29">
        <v>175606</v>
      </c>
      <c r="O330" s="29">
        <v>285632</v>
      </c>
      <c r="P330" s="29">
        <v>0</v>
      </c>
      <c r="Q330" s="29">
        <v>285632</v>
      </c>
      <c r="R330" s="29">
        <v>0</v>
      </c>
      <c r="S330" s="29">
        <v>285632</v>
      </c>
      <c r="T330" s="29">
        <v>0</v>
      </c>
      <c r="U330" s="29">
        <v>1677</v>
      </c>
      <c r="V330" s="29">
        <v>2746</v>
      </c>
      <c r="W330" s="29">
        <v>10087</v>
      </c>
      <c r="X330" s="29">
        <v>64219</v>
      </c>
      <c r="Y330" s="29">
        <v>174521</v>
      </c>
      <c r="Z330" s="29">
        <v>394271</v>
      </c>
      <c r="AA330" s="29">
        <v>138929</v>
      </c>
      <c r="AB330" s="29">
        <v>42235</v>
      </c>
      <c r="AC330" s="29">
        <v>8.1044632960000001E-2</v>
      </c>
      <c r="AD330" s="29">
        <v>1.66E-2</v>
      </c>
      <c r="AE330" s="29">
        <v>94.420555666528827</v>
      </c>
      <c r="AF330" s="29">
        <v>37930</v>
      </c>
      <c r="AG330" s="29">
        <v>48</v>
      </c>
      <c r="AH330" s="29">
        <v>32</v>
      </c>
      <c r="AI330" s="29">
        <v>6.8570000000000002</v>
      </c>
      <c r="AJ330" s="29">
        <v>35.429000000000002</v>
      </c>
      <c r="AK330" s="29">
        <v>2</v>
      </c>
      <c r="AL330" s="29">
        <v>0</v>
      </c>
      <c r="AM330" s="29">
        <v>364</v>
      </c>
      <c r="AN330" s="29">
        <v>89</v>
      </c>
      <c r="AO330" s="29">
        <v>45</v>
      </c>
      <c r="AP330" s="29">
        <v>0</v>
      </c>
      <c r="AQ330" s="29">
        <v>451</v>
      </c>
      <c r="AR330" s="29">
        <v>84</v>
      </c>
      <c r="AS330" s="29">
        <v>277</v>
      </c>
      <c r="AT330" s="29">
        <v>73503</v>
      </c>
      <c r="AU330" s="29">
        <v>58134</v>
      </c>
      <c r="AV330" s="29">
        <v>18802</v>
      </c>
      <c r="AW330" s="29">
        <v>36154</v>
      </c>
      <c r="AX330" s="29">
        <v>76681</v>
      </c>
      <c r="AY330" s="29">
        <v>0</v>
      </c>
      <c r="AZ330" s="29">
        <v>0</v>
      </c>
      <c r="BA330" s="29">
        <v>0</v>
      </c>
      <c r="BB330" s="29">
        <v>0</v>
      </c>
      <c r="BC330" s="29">
        <v>0</v>
      </c>
      <c r="BD330" s="29">
        <v>0</v>
      </c>
      <c r="BE330" s="29">
        <v>0</v>
      </c>
      <c r="BF330" s="29">
        <v>0</v>
      </c>
      <c r="BG330" s="29">
        <v>0</v>
      </c>
      <c r="BH330" s="29">
        <v>0</v>
      </c>
      <c r="BI330" s="29">
        <v>0</v>
      </c>
      <c r="BJ330" s="29">
        <v>0</v>
      </c>
      <c r="BK330" s="29">
        <v>0</v>
      </c>
      <c r="BL330" s="29">
        <v>0</v>
      </c>
      <c r="BM330" s="29">
        <v>0</v>
      </c>
      <c r="BN330" s="29">
        <v>1545.01</v>
      </c>
      <c r="BO330" s="29">
        <v>5179.26</v>
      </c>
      <c r="BP330" s="29">
        <v>0</v>
      </c>
      <c r="BQ330" s="29">
        <v>5179.26</v>
      </c>
      <c r="BR330" s="29">
        <v>0</v>
      </c>
      <c r="BS330" s="29">
        <v>5179.26</v>
      </c>
      <c r="BT330" s="29">
        <v>0</v>
      </c>
      <c r="BU330" s="29">
        <v>98.74</v>
      </c>
      <c r="BV330" s="29">
        <v>40.479999999999997</v>
      </c>
      <c r="BW330" s="29">
        <v>80</v>
      </c>
      <c r="BX330" s="29">
        <v>373.85</v>
      </c>
      <c r="BY330" s="29">
        <v>2518.1139999828956</v>
      </c>
      <c r="BZ330" s="29">
        <v>1711.4022204913713</v>
      </c>
      <c r="CA330" s="157">
        <v>1426.8922444961729</v>
      </c>
      <c r="CB330" s="157">
        <v>2802.6239759780947</v>
      </c>
      <c r="CC330" s="29">
        <v>0</v>
      </c>
      <c r="CD330" s="29">
        <v>2802.6239759780947</v>
      </c>
      <c r="CE330" s="29">
        <v>58658</v>
      </c>
      <c r="CF330" s="29">
        <v>0</v>
      </c>
      <c r="CG330" s="29">
        <v>72979</v>
      </c>
      <c r="CH330" s="29">
        <v>72979</v>
      </c>
      <c r="CI330" s="29">
        <v>523.48283119760765</v>
      </c>
      <c r="CJ330" s="25">
        <v>0</v>
      </c>
      <c r="CK330" s="25">
        <v>0</v>
      </c>
      <c r="CL330" s="29">
        <v>1031.1394132985649</v>
      </c>
      <c r="CM330" s="25">
        <v>0</v>
      </c>
      <c r="CN330" s="29">
        <v>2674.8939759780937</v>
      </c>
      <c r="CO330" s="25">
        <v>0</v>
      </c>
      <c r="CP330" s="25">
        <v>334.43999999999977</v>
      </c>
      <c r="CQ330" s="25">
        <v>0</v>
      </c>
      <c r="CR330" s="25">
        <v>0</v>
      </c>
      <c r="CS330" s="25">
        <v>36154</v>
      </c>
      <c r="CT330" s="25">
        <v>0</v>
      </c>
      <c r="CU330" s="25">
        <v>76681</v>
      </c>
      <c r="CV330" s="25">
        <v>0</v>
      </c>
      <c r="CW330" s="25">
        <v>13109</v>
      </c>
      <c r="CX330" s="33">
        <v>0</v>
      </c>
      <c r="CY330" s="33">
        <v>0</v>
      </c>
      <c r="CZ330" s="33">
        <v>0</v>
      </c>
      <c r="DA330" s="33">
        <v>0</v>
      </c>
      <c r="DB330" s="161">
        <v>36154</v>
      </c>
      <c r="DC330" s="33">
        <v>76681</v>
      </c>
      <c r="DD330" s="33">
        <v>5693</v>
      </c>
      <c r="DE330" s="33">
        <v>13109</v>
      </c>
      <c r="DF330" s="154">
        <v>0</v>
      </c>
      <c r="DG330" s="154">
        <v>0</v>
      </c>
      <c r="DH330" s="154">
        <v>0</v>
      </c>
      <c r="DI330" s="154">
        <v>0</v>
      </c>
      <c r="DJ330" s="154">
        <v>1031.1394132985649</v>
      </c>
      <c r="DK330" s="154">
        <v>2674.8939759780937</v>
      </c>
      <c r="DL330" s="154">
        <v>189.04283119760788</v>
      </c>
      <c r="DM330" s="154">
        <v>334.43999999999977</v>
      </c>
      <c r="DN330" s="25">
        <v>0</v>
      </c>
      <c r="DO330" s="25">
        <v>749956</v>
      </c>
      <c r="DP330" s="25">
        <v>1220.1822444961729</v>
      </c>
      <c r="DQ330" s="25">
        <v>41847</v>
      </c>
      <c r="DR330" s="25">
        <v>285632</v>
      </c>
      <c r="DS330" s="25">
        <v>5179.26</v>
      </c>
      <c r="ED330" s="156">
        <v>44098</v>
      </c>
      <c r="EE330" s="25">
        <v>1031.1394132985649</v>
      </c>
      <c r="EF330" s="25">
        <v>2674.8939759780937</v>
      </c>
      <c r="EG330" s="25">
        <v>189.04283119760788</v>
      </c>
      <c r="EH330" s="25">
        <v>334.43999999999977</v>
      </c>
    </row>
    <row r="331" spans="1:138" x14ac:dyDescent="0.25">
      <c r="A331" s="25" t="s">
        <v>67</v>
      </c>
      <c r="B331" s="25" t="s">
        <v>64</v>
      </c>
      <c r="C331" s="156">
        <v>44099</v>
      </c>
      <c r="D331" s="156">
        <v>44099</v>
      </c>
      <c r="E331" s="25" t="s">
        <v>126</v>
      </c>
      <c r="F331" s="25" t="s">
        <v>127</v>
      </c>
      <c r="G331" s="29">
        <v>25349.02000000003</v>
      </c>
      <c r="H331" s="29">
        <v>1559</v>
      </c>
      <c r="I331" s="29">
        <v>0</v>
      </c>
      <c r="J331" s="29">
        <v>0</v>
      </c>
      <c r="K331" s="29">
        <v>0</v>
      </c>
      <c r="L331" s="29">
        <v>0</v>
      </c>
      <c r="M331" s="29">
        <v>0</v>
      </c>
      <c r="N331" s="29">
        <v>188811</v>
      </c>
      <c r="O331" s="29">
        <v>219426</v>
      </c>
      <c r="P331" s="29">
        <v>0</v>
      </c>
      <c r="Q331" s="29">
        <v>219426</v>
      </c>
      <c r="R331" s="29">
        <v>0</v>
      </c>
      <c r="S331" s="29">
        <v>219426</v>
      </c>
      <c r="T331" s="29">
        <v>0</v>
      </c>
      <c r="U331" s="29">
        <v>1717</v>
      </c>
      <c r="V331" s="29">
        <v>3035</v>
      </c>
      <c r="W331" s="29">
        <v>43508</v>
      </c>
      <c r="X331" s="29">
        <v>107343</v>
      </c>
      <c r="Y331" s="29">
        <v>158059</v>
      </c>
      <c r="Z331" s="29">
        <v>319299</v>
      </c>
      <c r="AA331" s="29">
        <v>76220</v>
      </c>
      <c r="AB331" s="29">
        <v>73207</v>
      </c>
      <c r="AC331" s="29">
        <v>8.1044632960000001E-2</v>
      </c>
      <c r="AD331" s="29">
        <v>1.66E-2</v>
      </c>
      <c r="AE331" s="29">
        <v>94.420555666528827</v>
      </c>
      <c r="AF331" s="29">
        <v>44213</v>
      </c>
      <c r="AG331" s="29">
        <v>48</v>
      </c>
      <c r="AH331" s="29">
        <v>32</v>
      </c>
      <c r="AI331" s="29">
        <v>6.8570000000000002</v>
      </c>
      <c r="AJ331" s="29">
        <v>34</v>
      </c>
      <c r="AK331" s="29">
        <v>1</v>
      </c>
      <c r="AL331" s="29">
        <v>0</v>
      </c>
      <c r="AM331" s="29">
        <v>0</v>
      </c>
      <c r="AN331" s="29">
        <v>0</v>
      </c>
      <c r="AO331" s="29">
        <v>45</v>
      </c>
      <c r="AP331" s="29">
        <v>0</v>
      </c>
      <c r="AQ331" s="29">
        <v>393</v>
      </c>
      <c r="AR331" s="29">
        <v>77</v>
      </c>
      <c r="AS331" s="29">
        <v>397</v>
      </c>
      <c r="AT331" s="29">
        <v>72215</v>
      </c>
      <c r="AU331" s="29">
        <v>61440</v>
      </c>
      <c r="AV331" s="29">
        <v>14980</v>
      </c>
      <c r="AW331" s="29">
        <v>42772</v>
      </c>
      <c r="AX331" s="29">
        <v>75903</v>
      </c>
      <c r="AY331" s="29">
        <v>0</v>
      </c>
      <c r="AZ331" s="29">
        <v>1</v>
      </c>
      <c r="BA331" s="29">
        <v>0</v>
      </c>
      <c r="BB331" s="29">
        <v>0</v>
      </c>
      <c r="BC331" s="29">
        <v>0</v>
      </c>
      <c r="BD331" s="29">
        <v>0</v>
      </c>
      <c r="BE331" s="29">
        <v>0</v>
      </c>
      <c r="BF331" s="29">
        <v>0</v>
      </c>
      <c r="BG331" s="29">
        <v>0</v>
      </c>
      <c r="BH331" s="29">
        <v>0</v>
      </c>
      <c r="BI331" s="29">
        <v>0</v>
      </c>
      <c r="BJ331" s="29">
        <v>0</v>
      </c>
      <c r="BK331" s="29">
        <v>0</v>
      </c>
      <c r="BL331" s="29">
        <v>0</v>
      </c>
      <c r="BM331" s="29">
        <v>0</v>
      </c>
      <c r="BN331" s="29">
        <v>1900.26</v>
      </c>
      <c r="BO331" s="29">
        <v>4531.8100000000004</v>
      </c>
      <c r="BP331" s="29">
        <v>0</v>
      </c>
      <c r="BQ331" s="29">
        <v>4531.8100000000004</v>
      </c>
      <c r="BR331" s="29">
        <v>0</v>
      </c>
      <c r="BS331" s="29">
        <v>4531.8100000000004</v>
      </c>
      <c r="BT331" s="29">
        <v>0</v>
      </c>
      <c r="BU331" s="29">
        <v>178.56</v>
      </c>
      <c r="BV331" s="29">
        <v>43.14</v>
      </c>
      <c r="BW331" s="29">
        <v>176</v>
      </c>
      <c r="BX331" s="29">
        <v>540.54999999999995</v>
      </c>
      <c r="BY331" s="29">
        <v>2558.279365791595</v>
      </c>
      <c r="BZ331" s="29">
        <v>1815.9697684044088</v>
      </c>
      <c r="CA331" s="157">
        <v>1811.2659700268098</v>
      </c>
      <c r="CB331" s="157">
        <v>2562.9831641691935</v>
      </c>
      <c r="CC331" s="29">
        <v>0</v>
      </c>
      <c r="CD331" s="29">
        <v>2562.9831641691935</v>
      </c>
      <c r="CE331" s="29">
        <v>71734</v>
      </c>
      <c r="CF331" s="29">
        <v>0</v>
      </c>
      <c r="CG331" s="29">
        <v>61921</v>
      </c>
      <c r="CH331" s="29">
        <v>61921</v>
      </c>
      <c r="CI331" s="29">
        <v>525.20482331676033</v>
      </c>
      <c r="CJ331" s="25">
        <v>0</v>
      </c>
      <c r="CK331" s="25">
        <v>0</v>
      </c>
      <c r="CL331" s="29">
        <v>1101.3363884830051</v>
      </c>
      <c r="CM331" s="25">
        <v>0</v>
      </c>
      <c r="CN331" s="29">
        <v>2747.7079223962405</v>
      </c>
      <c r="CO331" s="25">
        <v>0</v>
      </c>
      <c r="CP331" s="25">
        <v>336.32999999999925</v>
      </c>
      <c r="CQ331" s="25">
        <v>0</v>
      </c>
      <c r="CR331" s="25">
        <v>0</v>
      </c>
      <c r="CS331" s="25">
        <v>42772</v>
      </c>
      <c r="CT331" s="25">
        <v>0</v>
      </c>
      <c r="CU331" s="25">
        <v>75903</v>
      </c>
      <c r="CV331" s="25">
        <v>0</v>
      </c>
      <c r="CW331" s="25">
        <v>9270</v>
      </c>
      <c r="CX331" s="33">
        <v>0</v>
      </c>
      <c r="CY331" s="33">
        <v>0</v>
      </c>
      <c r="CZ331" s="33">
        <v>0</v>
      </c>
      <c r="DA331" s="33">
        <v>0</v>
      </c>
      <c r="DB331" s="161">
        <v>42772</v>
      </c>
      <c r="DC331" s="33">
        <v>75903</v>
      </c>
      <c r="DD331" s="33">
        <v>5710</v>
      </c>
      <c r="DE331" s="33">
        <v>9270</v>
      </c>
      <c r="DF331" s="154">
        <v>0</v>
      </c>
      <c r="DG331" s="154">
        <v>0</v>
      </c>
      <c r="DH331" s="154">
        <v>0</v>
      </c>
      <c r="DI331" s="154">
        <v>0</v>
      </c>
      <c r="DJ331" s="154">
        <v>1101.3363884830053</v>
      </c>
      <c r="DK331" s="154">
        <v>2747.7079223962405</v>
      </c>
      <c r="DL331" s="154">
        <v>188.87482331676085</v>
      </c>
      <c r="DM331" s="154">
        <v>336.32999999999925</v>
      </c>
      <c r="DN331" s="25">
        <v>0</v>
      </c>
      <c r="DO331" s="25">
        <v>626785</v>
      </c>
      <c r="DP331" s="25">
        <v>1290.2112117997663</v>
      </c>
      <c r="DQ331" s="25">
        <v>48482</v>
      </c>
      <c r="DR331" s="25">
        <v>219426</v>
      </c>
      <c r="DS331" s="25">
        <v>4531.8100000000004</v>
      </c>
      <c r="ED331" s="156">
        <v>44099</v>
      </c>
      <c r="EE331" s="25">
        <v>1101.3363884830053</v>
      </c>
      <c r="EF331" s="25">
        <v>2747.7079223962405</v>
      </c>
      <c r="EG331" s="25">
        <v>188.87482331676085</v>
      </c>
      <c r="EH331" s="25">
        <v>336.32999999999925</v>
      </c>
    </row>
    <row r="332" spans="1:138" x14ac:dyDescent="0.25">
      <c r="A332" s="25" t="s">
        <v>67</v>
      </c>
      <c r="B332" s="25" t="s">
        <v>64</v>
      </c>
      <c r="C332" s="156">
        <v>44100</v>
      </c>
      <c r="D332" s="156">
        <v>44100</v>
      </c>
      <c r="E332" s="25" t="s">
        <v>126</v>
      </c>
      <c r="F332" s="25" t="s">
        <v>127</v>
      </c>
      <c r="G332" s="29">
        <v>22696.12</v>
      </c>
      <c r="H332" s="29">
        <v>1665</v>
      </c>
      <c r="I332" s="29">
        <v>0</v>
      </c>
      <c r="J332" s="29">
        <v>0</v>
      </c>
      <c r="K332" s="29">
        <v>0</v>
      </c>
      <c r="L332" s="29">
        <v>0</v>
      </c>
      <c r="M332" s="29">
        <v>0</v>
      </c>
      <c r="N332" s="29">
        <v>215725</v>
      </c>
      <c r="O332" s="29">
        <v>271652</v>
      </c>
      <c r="P332" s="29">
        <v>0</v>
      </c>
      <c r="Q332" s="29">
        <v>271652</v>
      </c>
      <c r="R332" s="29">
        <v>0</v>
      </c>
      <c r="S332" s="29">
        <v>271652</v>
      </c>
      <c r="T332" s="29">
        <v>0</v>
      </c>
      <c r="U332" s="29">
        <v>1524</v>
      </c>
      <c r="V332" s="29">
        <v>2279</v>
      </c>
      <c r="W332" s="29">
        <v>8715</v>
      </c>
      <c r="X332" s="29">
        <v>102598</v>
      </c>
      <c r="Y332" s="29">
        <v>137343</v>
      </c>
      <c r="Z332" s="29">
        <v>348833</v>
      </c>
      <c r="AA332" s="29">
        <v>82362</v>
      </c>
      <c r="AB332" s="29">
        <v>74447</v>
      </c>
      <c r="AC332" s="29">
        <v>8.1044632960000001E-2</v>
      </c>
      <c r="AD332" s="29">
        <v>1.66E-2</v>
      </c>
      <c r="AE332" s="29">
        <v>94.420555666528827</v>
      </c>
      <c r="AF332" s="29">
        <v>55013</v>
      </c>
      <c r="AG332" s="29">
        <v>48</v>
      </c>
      <c r="AH332" s="29">
        <v>32</v>
      </c>
      <c r="AI332" s="29">
        <v>6.8570000000000002</v>
      </c>
      <c r="AJ332" s="29">
        <v>32.570999999999998</v>
      </c>
      <c r="AK332" s="29">
        <v>1</v>
      </c>
      <c r="AL332" s="29">
        <v>0</v>
      </c>
      <c r="AM332" s="29">
        <v>419</v>
      </c>
      <c r="AN332" s="29">
        <v>96</v>
      </c>
      <c r="AO332" s="29">
        <v>47</v>
      </c>
      <c r="AP332" s="29">
        <v>0</v>
      </c>
      <c r="AQ332" s="29">
        <v>417</v>
      </c>
      <c r="AR332" s="29">
        <v>77</v>
      </c>
      <c r="AS332" s="29">
        <v>358</v>
      </c>
      <c r="AT332" s="29">
        <v>68076</v>
      </c>
      <c r="AU332" s="29">
        <v>57314</v>
      </c>
      <c r="AV332" s="29">
        <v>15992</v>
      </c>
      <c r="AW332" s="29">
        <v>39018</v>
      </c>
      <c r="AX332" s="29">
        <v>70380</v>
      </c>
      <c r="AY332" s="29">
        <v>0</v>
      </c>
      <c r="AZ332" s="29">
        <v>0</v>
      </c>
      <c r="BA332" s="29">
        <v>0</v>
      </c>
      <c r="BB332" s="29">
        <v>0</v>
      </c>
      <c r="BC332" s="29">
        <v>0</v>
      </c>
      <c r="BD332" s="29">
        <v>0</v>
      </c>
      <c r="BE332" s="29">
        <v>0</v>
      </c>
      <c r="BF332" s="29">
        <v>0</v>
      </c>
      <c r="BG332" s="29">
        <v>0</v>
      </c>
      <c r="BH332" s="29">
        <v>0</v>
      </c>
      <c r="BI332" s="29">
        <v>0</v>
      </c>
      <c r="BJ332" s="29">
        <v>0</v>
      </c>
      <c r="BK332" s="29">
        <v>0</v>
      </c>
      <c r="BL332" s="29">
        <v>0</v>
      </c>
      <c r="BM332" s="29">
        <v>0</v>
      </c>
      <c r="BN332" s="29">
        <v>2038.49</v>
      </c>
      <c r="BO332" s="29">
        <v>4103.93</v>
      </c>
      <c r="BP332" s="29">
        <v>0</v>
      </c>
      <c r="BQ332" s="29">
        <v>4103.93</v>
      </c>
      <c r="BR332" s="29">
        <v>0</v>
      </c>
      <c r="BS332" s="29">
        <v>4103.93</v>
      </c>
      <c r="BT332" s="29">
        <v>0</v>
      </c>
      <c r="BU332" s="29">
        <v>169.11</v>
      </c>
      <c r="BV332" s="29">
        <v>45.71</v>
      </c>
      <c r="BW332" s="29">
        <v>96</v>
      </c>
      <c r="BX332" s="29">
        <v>623.15</v>
      </c>
      <c r="BY332" s="29">
        <v>2661.4597006917043</v>
      </c>
      <c r="BZ332" s="29">
        <v>1911.4456700195863</v>
      </c>
      <c r="CA332" s="157">
        <v>1891.4489189774347</v>
      </c>
      <c r="CB332" s="157">
        <v>2681.4564517338554</v>
      </c>
      <c r="CC332" s="29">
        <v>0</v>
      </c>
      <c r="CD332" s="29">
        <v>2681.4564517338554</v>
      </c>
      <c r="CE332" s="29">
        <v>66219</v>
      </c>
      <c r="CF332" s="29">
        <v>0</v>
      </c>
      <c r="CG332" s="29">
        <v>59171</v>
      </c>
      <c r="CH332" s="29">
        <v>59171</v>
      </c>
      <c r="CI332" s="29">
        <v>598.2774884135614</v>
      </c>
      <c r="CJ332" s="25">
        <v>0</v>
      </c>
      <c r="CK332" s="25">
        <v>0</v>
      </c>
      <c r="CL332" s="29">
        <v>1136.3352653103741</v>
      </c>
      <c r="CM332" s="25">
        <v>0</v>
      </c>
      <c r="CN332" s="29">
        <v>2838.2926169873558</v>
      </c>
      <c r="CO332" s="25">
        <v>0</v>
      </c>
      <c r="CP332" s="25">
        <v>417.55999999999977</v>
      </c>
      <c r="CQ332" s="25">
        <v>0</v>
      </c>
      <c r="CR332" s="25">
        <v>0</v>
      </c>
      <c r="CS332" s="25">
        <v>39018</v>
      </c>
      <c r="CT332" s="25">
        <v>0</v>
      </c>
      <c r="CU332" s="25">
        <v>70380</v>
      </c>
      <c r="CV332" s="25">
        <v>0</v>
      </c>
      <c r="CW332" s="25">
        <v>10656</v>
      </c>
      <c r="CX332" s="33">
        <v>0</v>
      </c>
      <c r="CY332" s="33">
        <v>0</v>
      </c>
      <c r="CZ332" s="33">
        <v>0</v>
      </c>
      <c r="DA332" s="33">
        <v>0</v>
      </c>
      <c r="DB332" s="161">
        <v>39018</v>
      </c>
      <c r="DC332" s="33">
        <v>70380</v>
      </c>
      <c r="DD332" s="33">
        <v>5336</v>
      </c>
      <c r="DE332" s="33">
        <v>10656</v>
      </c>
      <c r="DF332" s="154">
        <v>0</v>
      </c>
      <c r="DG332" s="154">
        <v>0</v>
      </c>
      <c r="DH332" s="154">
        <v>0</v>
      </c>
      <c r="DI332" s="154">
        <v>0</v>
      </c>
      <c r="DJ332" s="154">
        <v>1136.3352653103741</v>
      </c>
      <c r="DK332" s="154">
        <v>2838.2926169873558</v>
      </c>
      <c r="DL332" s="154">
        <v>180.7174884135616</v>
      </c>
      <c r="DM332" s="154">
        <v>417.55999999999977</v>
      </c>
      <c r="DN332" s="25">
        <v>0</v>
      </c>
      <c r="DO332" s="25">
        <v>642985</v>
      </c>
      <c r="DP332" s="25">
        <v>1317.0527537239357</v>
      </c>
      <c r="DQ332" s="25">
        <v>44354</v>
      </c>
      <c r="DR332" s="25">
        <v>271652</v>
      </c>
      <c r="DS332" s="25">
        <v>4103.93</v>
      </c>
      <c r="ED332" s="156">
        <v>44100</v>
      </c>
      <c r="EE332" s="25">
        <v>1136.3352653103741</v>
      </c>
      <c r="EF332" s="25">
        <v>2838.2926169873558</v>
      </c>
      <c r="EG332" s="25">
        <v>180.7174884135616</v>
      </c>
      <c r="EH332" s="25">
        <v>417.55999999999977</v>
      </c>
    </row>
    <row r="333" spans="1:138" x14ac:dyDescent="0.25">
      <c r="A333" s="25" t="s">
        <v>67</v>
      </c>
      <c r="B333" s="25" t="s">
        <v>64</v>
      </c>
      <c r="C333" s="156">
        <v>44101</v>
      </c>
      <c r="D333" s="156">
        <v>44101</v>
      </c>
      <c r="E333" s="25" t="s">
        <v>126</v>
      </c>
      <c r="F333" s="25" t="s">
        <v>127</v>
      </c>
      <c r="G333" s="29">
        <v>15978.08999999998</v>
      </c>
      <c r="H333" s="29">
        <v>1779</v>
      </c>
      <c r="I333" s="29">
        <v>0</v>
      </c>
      <c r="J333" s="29">
        <v>0</v>
      </c>
      <c r="K333" s="29">
        <v>0</v>
      </c>
      <c r="L333" s="29">
        <v>0</v>
      </c>
      <c r="M333" s="29">
        <v>0</v>
      </c>
      <c r="N333" s="29">
        <v>153598</v>
      </c>
      <c r="O333" s="29">
        <v>339869</v>
      </c>
      <c r="P333" s="29">
        <v>0</v>
      </c>
      <c r="Q333" s="29">
        <v>339869</v>
      </c>
      <c r="R333" s="29">
        <v>0</v>
      </c>
      <c r="S333" s="29">
        <v>339869</v>
      </c>
      <c r="T333" s="29">
        <v>0</v>
      </c>
      <c r="U333" s="29">
        <v>1311</v>
      </c>
      <c r="V333" s="29">
        <v>2902</v>
      </c>
      <c r="W333" s="29">
        <v>7748</v>
      </c>
      <c r="X333" s="29">
        <v>543304</v>
      </c>
      <c r="Y333" s="29">
        <v>130556</v>
      </c>
      <c r="Z333" s="29">
        <v>321102</v>
      </c>
      <c r="AA333" s="29">
        <v>188758</v>
      </c>
      <c r="AB333" s="29">
        <v>63947</v>
      </c>
      <c r="AC333" s="29">
        <v>8.1044632960000001E-2</v>
      </c>
      <c r="AD333" s="29">
        <v>1.66E-2</v>
      </c>
      <c r="AE333" s="29">
        <v>94.420555666528827</v>
      </c>
      <c r="AF333" s="29">
        <v>45368</v>
      </c>
      <c r="AG333" s="29">
        <v>43</v>
      </c>
      <c r="AH333" s="29">
        <v>68</v>
      </c>
      <c r="AI333" s="29">
        <v>6.8570000000000002</v>
      </c>
      <c r="AJ333" s="29">
        <v>31</v>
      </c>
      <c r="AK333" s="29">
        <v>1</v>
      </c>
      <c r="AL333" s="29">
        <v>0</v>
      </c>
      <c r="AM333" s="29">
        <v>428</v>
      </c>
      <c r="AN333" s="29">
        <v>97</v>
      </c>
      <c r="AO333" s="29">
        <v>48</v>
      </c>
      <c r="AP333" s="29">
        <v>0</v>
      </c>
      <c r="AQ333" s="29">
        <v>0</v>
      </c>
      <c r="AR333" s="29">
        <v>0</v>
      </c>
      <c r="AS333" s="29">
        <v>0</v>
      </c>
      <c r="AT333" s="29">
        <v>58542</v>
      </c>
      <c r="AU333" s="29">
        <v>50059</v>
      </c>
      <c r="AV333" s="29">
        <v>16861</v>
      </c>
      <c r="AW333" s="29">
        <v>32723</v>
      </c>
      <c r="AX333" s="29">
        <v>59017</v>
      </c>
      <c r="AY333" s="29">
        <v>0</v>
      </c>
      <c r="AZ333" s="29">
        <v>0</v>
      </c>
      <c r="BA333" s="29">
        <v>0</v>
      </c>
      <c r="BB333" s="29">
        <v>0</v>
      </c>
      <c r="BC333" s="29">
        <v>0</v>
      </c>
      <c r="BD333" s="29">
        <v>0</v>
      </c>
      <c r="BE333" s="29">
        <v>0</v>
      </c>
      <c r="BF333" s="29">
        <v>0</v>
      </c>
      <c r="BG333" s="29">
        <v>0</v>
      </c>
      <c r="BH333" s="29">
        <v>0</v>
      </c>
      <c r="BI333" s="29">
        <v>0</v>
      </c>
      <c r="BJ333" s="29">
        <v>0</v>
      </c>
      <c r="BK333" s="29">
        <v>0</v>
      </c>
      <c r="BL333" s="29">
        <v>0</v>
      </c>
      <c r="BM333" s="29">
        <v>0</v>
      </c>
      <c r="BN333" s="29">
        <v>2673.42</v>
      </c>
      <c r="BO333" s="29">
        <v>4203.5200000000004</v>
      </c>
      <c r="BP333" s="29">
        <v>0</v>
      </c>
      <c r="BQ333" s="29">
        <v>4203.5200000000004</v>
      </c>
      <c r="BR333" s="29">
        <v>0</v>
      </c>
      <c r="BS333" s="29">
        <v>4203.5200000000004</v>
      </c>
      <c r="BT333" s="29">
        <v>0</v>
      </c>
      <c r="BU333" s="29">
        <v>115.26</v>
      </c>
      <c r="BV333" s="29">
        <v>46.97</v>
      </c>
      <c r="BW333" s="29">
        <v>112</v>
      </c>
      <c r="BX333" s="29">
        <v>464.2</v>
      </c>
      <c r="BY333" s="29">
        <v>2473.699999999998</v>
      </c>
      <c r="BZ333" s="29">
        <v>1807.6699999999994</v>
      </c>
      <c r="CA333" s="157">
        <v>1815.6899999999991</v>
      </c>
      <c r="CB333" s="157">
        <v>2465.679999999998</v>
      </c>
      <c r="CC333" s="29">
        <v>0</v>
      </c>
      <c r="CD333" s="29">
        <v>2465.679999999998</v>
      </c>
      <c r="CE333" s="29">
        <v>57819</v>
      </c>
      <c r="CF333" s="29">
        <v>0</v>
      </c>
      <c r="CG333" s="29">
        <v>50782</v>
      </c>
      <c r="CH333" s="29">
        <v>50782</v>
      </c>
      <c r="CI333" s="29">
        <v>583.82999999999959</v>
      </c>
      <c r="CJ333" s="25">
        <v>0</v>
      </c>
      <c r="CK333" s="25">
        <v>0</v>
      </c>
      <c r="CL333" s="29">
        <v>1045.9299999999992</v>
      </c>
      <c r="CM333" s="25">
        <v>0</v>
      </c>
      <c r="CN333" s="29">
        <v>2651.6099999999979</v>
      </c>
      <c r="CO333" s="25">
        <v>0</v>
      </c>
      <c r="CP333" s="25">
        <v>390.71999999999997</v>
      </c>
      <c r="CQ333" s="25">
        <v>0</v>
      </c>
      <c r="CR333" s="25">
        <v>0</v>
      </c>
      <c r="CS333" s="25">
        <v>32723</v>
      </c>
      <c r="CT333" s="25">
        <v>0</v>
      </c>
      <c r="CU333" s="25">
        <v>59017</v>
      </c>
      <c r="CV333" s="25">
        <v>0</v>
      </c>
      <c r="CW333" s="25">
        <v>11633</v>
      </c>
      <c r="CX333" s="33">
        <v>0</v>
      </c>
      <c r="CY333" s="33">
        <v>0</v>
      </c>
      <c r="CZ333" s="33">
        <v>0</v>
      </c>
      <c r="DA333" s="33">
        <v>0</v>
      </c>
      <c r="DB333" s="161">
        <v>32723</v>
      </c>
      <c r="DC333" s="33">
        <v>59017</v>
      </c>
      <c r="DD333" s="33">
        <v>5228</v>
      </c>
      <c r="DE333" s="33">
        <v>11633</v>
      </c>
      <c r="DF333" s="154">
        <v>0</v>
      </c>
      <c r="DG333" s="154">
        <v>0</v>
      </c>
      <c r="DH333" s="154">
        <v>0</v>
      </c>
      <c r="DI333" s="154">
        <v>0</v>
      </c>
      <c r="DJ333" s="154">
        <v>1045.9299999999994</v>
      </c>
      <c r="DK333" s="154">
        <v>2651.6099999999979</v>
      </c>
      <c r="DL333" s="154">
        <v>193.10999999999962</v>
      </c>
      <c r="DM333" s="154">
        <v>390.71999999999997</v>
      </c>
      <c r="DN333" s="25">
        <v>0</v>
      </c>
      <c r="DO333" s="25">
        <v>704363</v>
      </c>
      <c r="DP333" s="25">
        <v>1239.0399999999991</v>
      </c>
      <c r="DQ333" s="25">
        <v>37951</v>
      </c>
      <c r="DR333" s="25">
        <v>339869</v>
      </c>
      <c r="DS333" s="25">
        <v>4203.5200000000004</v>
      </c>
      <c r="ED333" s="156">
        <v>44101</v>
      </c>
      <c r="EE333" s="25">
        <v>1045.9299999999994</v>
      </c>
      <c r="EF333" s="25">
        <v>2651.6099999999979</v>
      </c>
      <c r="EG333" s="25">
        <v>193.10999999999962</v>
      </c>
      <c r="EH333" s="25">
        <v>390.71999999999997</v>
      </c>
    </row>
    <row r="334" spans="1:138" x14ac:dyDescent="0.25">
      <c r="A334" s="25" t="s">
        <v>67</v>
      </c>
      <c r="B334" s="25" t="s">
        <v>64</v>
      </c>
      <c r="C334" s="156">
        <v>44102</v>
      </c>
      <c r="D334" s="156">
        <v>44102</v>
      </c>
      <c r="E334" s="25" t="s">
        <v>126</v>
      </c>
      <c r="F334" s="25" t="s">
        <v>127</v>
      </c>
      <c r="G334" s="29">
        <v>17436.459999999988</v>
      </c>
      <c r="H334" s="29">
        <v>1646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78104</v>
      </c>
      <c r="O334" s="29">
        <v>516855</v>
      </c>
      <c r="P334" s="29">
        <v>0</v>
      </c>
      <c r="Q334" s="29">
        <v>516855</v>
      </c>
      <c r="R334" s="29">
        <v>0</v>
      </c>
      <c r="S334" s="29">
        <v>516855</v>
      </c>
      <c r="T334" s="29">
        <v>0</v>
      </c>
      <c r="U334" s="29">
        <v>1543</v>
      </c>
      <c r="V334" s="29">
        <v>1887</v>
      </c>
      <c r="W334" s="29">
        <v>9564</v>
      </c>
      <c r="X334" s="29">
        <v>93537</v>
      </c>
      <c r="Y334" s="29">
        <v>118720</v>
      </c>
      <c r="Z334" s="29">
        <v>206652</v>
      </c>
      <c r="AA334" s="29">
        <v>207303</v>
      </c>
      <c r="AB334" s="29">
        <v>6935</v>
      </c>
      <c r="AC334" s="29">
        <v>8.1044632960000001E-2</v>
      </c>
      <c r="AD334" s="29">
        <v>1.66E-2</v>
      </c>
      <c r="AE334" s="29">
        <v>94.420555666528827</v>
      </c>
      <c r="AF334" s="29">
        <v>36248</v>
      </c>
      <c r="AG334" s="29">
        <v>43</v>
      </c>
      <c r="AH334" s="29">
        <v>68</v>
      </c>
      <c r="AI334" s="29">
        <v>6.8570000000000002</v>
      </c>
      <c r="AJ334" s="29">
        <v>29.143000000000001</v>
      </c>
      <c r="AK334" s="29">
        <v>0</v>
      </c>
      <c r="AL334" s="29">
        <v>0</v>
      </c>
      <c r="AM334" s="29">
        <v>467</v>
      </c>
      <c r="AN334" s="29">
        <v>99</v>
      </c>
      <c r="AO334" s="29">
        <v>49</v>
      </c>
      <c r="AP334" s="29">
        <v>0</v>
      </c>
      <c r="AQ334" s="29">
        <v>388</v>
      </c>
      <c r="AR334" s="29">
        <v>72</v>
      </c>
      <c r="AS334" s="29">
        <v>280</v>
      </c>
      <c r="AT334" s="29">
        <v>65802</v>
      </c>
      <c r="AU334" s="29">
        <v>55381</v>
      </c>
      <c r="AV334" s="29">
        <v>18738</v>
      </c>
      <c r="AW334" s="29">
        <v>35194</v>
      </c>
      <c r="AX334" s="29">
        <v>67251</v>
      </c>
      <c r="AY334" s="29">
        <v>0</v>
      </c>
      <c r="AZ334" s="29">
        <v>0</v>
      </c>
      <c r="BA334" s="29">
        <v>0</v>
      </c>
      <c r="BB334" s="29">
        <v>0</v>
      </c>
      <c r="BC334" s="29">
        <v>0</v>
      </c>
      <c r="BD334" s="29">
        <v>0</v>
      </c>
      <c r="BE334" s="29">
        <v>0</v>
      </c>
      <c r="BF334" s="29">
        <v>0</v>
      </c>
      <c r="BG334" s="29">
        <v>0</v>
      </c>
      <c r="BH334" s="29">
        <v>0</v>
      </c>
      <c r="BI334" s="29">
        <v>0</v>
      </c>
      <c r="BJ334" s="29">
        <v>0</v>
      </c>
      <c r="BK334" s="29">
        <v>0</v>
      </c>
      <c r="BL334" s="29">
        <v>0</v>
      </c>
      <c r="BM334" s="29">
        <v>0</v>
      </c>
      <c r="BN334" s="29">
        <v>1241.3399999999999</v>
      </c>
      <c r="BO334" s="29">
        <v>6545.76</v>
      </c>
      <c r="BP334" s="29">
        <v>0</v>
      </c>
      <c r="BQ334" s="29">
        <v>6545.76</v>
      </c>
      <c r="BR334" s="29">
        <v>0</v>
      </c>
      <c r="BS334" s="29">
        <v>6545.76</v>
      </c>
      <c r="BT334" s="29">
        <v>0</v>
      </c>
      <c r="BU334" s="29">
        <v>104.58</v>
      </c>
      <c r="BV334" s="29">
        <v>39.76</v>
      </c>
      <c r="BW334" s="29">
        <v>76</v>
      </c>
      <c r="BX334" s="29">
        <v>463.45000000000005</v>
      </c>
      <c r="BY334" s="29">
        <v>2462.4147140650971</v>
      </c>
      <c r="BZ334" s="29">
        <v>1788.9751800869356</v>
      </c>
      <c r="CA334" s="157">
        <v>1489.1299999999976</v>
      </c>
      <c r="CB334" s="157">
        <v>2762.2598941520355</v>
      </c>
      <c r="CC334" s="29">
        <v>0</v>
      </c>
      <c r="CD334" s="29">
        <v>2762.2598941520355</v>
      </c>
      <c r="CE334" s="29">
        <v>54455</v>
      </c>
      <c r="CF334" s="29">
        <v>0</v>
      </c>
      <c r="CG334" s="29">
        <v>66728</v>
      </c>
      <c r="CH334" s="29">
        <v>66728</v>
      </c>
      <c r="CI334" s="29">
        <v>552.39999999999975</v>
      </c>
      <c r="CJ334" s="25">
        <v>0</v>
      </c>
      <c r="CK334" s="25">
        <v>0</v>
      </c>
      <c r="CL334" s="29">
        <v>1039.5311372334581</v>
      </c>
      <c r="CM334" s="25">
        <v>0</v>
      </c>
      <c r="CN334" s="29">
        <v>2659.4587569185742</v>
      </c>
      <c r="CO334" s="25">
        <v>0</v>
      </c>
      <c r="CP334" s="25">
        <v>362.57</v>
      </c>
      <c r="CQ334" s="25">
        <v>0</v>
      </c>
      <c r="CR334" s="25">
        <v>0</v>
      </c>
      <c r="CS334" s="25">
        <v>35194</v>
      </c>
      <c r="CT334" s="25">
        <v>0</v>
      </c>
      <c r="CU334" s="25">
        <v>67251</v>
      </c>
      <c r="CV334" s="25">
        <v>0</v>
      </c>
      <c r="CW334" s="25">
        <v>12806</v>
      </c>
      <c r="CX334" s="33">
        <v>0</v>
      </c>
      <c r="CY334" s="33">
        <v>0</v>
      </c>
      <c r="CZ334" s="33">
        <v>0</v>
      </c>
      <c r="DA334" s="33">
        <v>0</v>
      </c>
      <c r="DB334" s="161">
        <v>35194</v>
      </c>
      <c r="DC334" s="33">
        <v>67251</v>
      </c>
      <c r="DD334" s="33">
        <v>5932</v>
      </c>
      <c r="DE334" s="33">
        <v>12806</v>
      </c>
      <c r="DF334" s="154">
        <v>0</v>
      </c>
      <c r="DG334" s="154">
        <v>0</v>
      </c>
      <c r="DH334" s="154">
        <v>0</v>
      </c>
      <c r="DI334" s="154">
        <v>0</v>
      </c>
      <c r="DJ334" s="154">
        <v>1039.5311372334581</v>
      </c>
      <c r="DK334" s="154">
        <v>2659.4587569185742</v>
      </c>
      <c r="DL334" s="154">
        <v>189.82999999999973</v>
      </c>
      <c r="DM334" s="154">
        <v>362.57</v>
      </c>
      <c r="DN334" s="25">
        <v>0</v>
      </c>
      <c r="DO334" s="25">
        <v>539610</v>
      </c>
      <c r="DP334" s="25">
        <v>1229.3611372334578</v>
      </c>
      <c r="DQ334" s="25">
        <v>41126</v>
      </c>
      <c r="DR334" s="25">
        <v>516855</v>
      </c>
      <c r="DS334" s="25">
        <v>6545.76</v>
      </c>
      <c r="ED334" s="156">
        <v>44102</v>
      </c>
      <c r="EE334" s="25">
        <v>1039.5311372334581</v>
      </c>
      <c r="EF334" s="25">
        <v>2659.4587569185742</v>
      </c>
      <c r="EG334" s="25">
        <v>189.82999999999973</v>
      </c>
      <c r="EH334" s="25">
        <v>362.57</v>
      </c>
    </row>
    <row r="335" spans="1:138" x14ac:dyDescent="0.25">
      <c r="A335" s="25" t="s">
        <v>67</v>
      </c>
      <c r="B335" s="25" t="s">
        <v>64</v>
      </c>
      <c r="C335" s="156">
        <v>44103</v>
      </c>
      <c r="D335" s="156">
        <v>44103</v>
      </c>
      <c r="E335" s="25" t="s">
        <v>126</v>
      </c>
      <c r="F335" s="25" t="s">
        <v>127</v>
      </c>
      <c r="G335" s="29">
        <v>16321.839999999975</v>
      </c>
      <c r="H335" s="29">
        <v>1504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5894</v>
      </c>
      <c r="O335" s="29">
        <v>318478</v>
      </c>
      <c r="P335" s="29">
        <v>0</v>
      </c>
      <c r="Q335" s="29">
        <v>318478</v>
      </c>
      <c r="R335" s="29">
        <v>0</v>
      </c>
      <c r="S335" s="29">
        <v>318478</v>
      </c>
      <c r="T335" s="29">
        <v>0</v>
      </c>
      <c r="U335" s="29">
        <v>1527</v>
      </c>
      <c r="V335" s="29">
        <v>2854</v>
      </c>
      <c r="W335" s="29">
        <v>8262</v>
      </c>
      <c r="X335" s="29">
        <v>116949</v>
      </c>
      <c r="Y335" s="29">
        <v>112737</v>
      </c>
      <c r="Z335" s="29">
        <v>242868</v>
      </c>
      <c r="AA335" s="29">
        <v>210639</v>
      </c>
      <c r="AB335" s="29">
        <v>7422</v>
      </c>
      <c r="AC335" s="29">
        <v>8.1044632960000001E-2</v>
      </c>
      <c r="AD335" s="29">
        <v>1.66E-2</v>
      </c>
      <c r="AE335" s="29">
        <v>94.420555666528827</v>
      </c>
      <c r="AF335" s="29">
        <v>32998</v>
      </c>
      <c r="AG335" s="29">
        <v>43</v>
      </c>
      <c r="AH335" s="29">
        <v>68</v>
      </c>
      <c r="AI335" s="29">
        <v>6.8570000000000002</v>
      </c>
      <c r="AJ335" s="29">
        <v>26.713999999999999</v>
      </c>
      <c r="AK335" s="29">
        <v>1</v>
      </c>
      <c r="AL335" s="29">
        <v>0</v>
      </c>
      <c r="AM335" s="29">
        <v>448</v>
      </c>
      <c r="AN335" s="29">
        <v>99</v>
      </c>
      <c r="AO335" s="29">
        <v>49</v>
      </c>
      <c r="AP335" s="29">
        <v>0</v>
      </c>
      <c r="AQ335" s="29">
        <v>378</v>
      </c>
      <c r="AR335" s="29">
        <v>71</v>
      </c>
      <c r="AS335" s="29">
        <v>358</v>
      </c>
      <c r="AT335" s="29">
        <v>69346</v>
      </c>
      <c r="AU335" s="29">
        <v>59167</v>
      </c>
      <c r="AV335" s="29">
        <v>20845</v>
      </c>
      <c r="AW335" s="29">
        <v>37328</v>
      </c>
      <c r="AX335" s="29">
        <v>70340</v>
      </c>
      <c r="AY335" s="29">
        <v>0</v>
      </c>
      <c r="AZ335" s="29">
        <v>0</v>
      </c>
      <c r="BA335" s="29">
        <v>0</v>
      </c>
      <c r="BB335" s="29">
        <v>0</v>
      </c>
      <c r="BC335" s="29">
        <v>0</v>
      </c>
      <c r="BD335" s="29">
        <v>0</v>
      </c>
      <c r="BE335" s="29">
        <v>0</v>
      </c>
      <c r="BF335" s="29">
        <v>0</v>
      </c>
      <c r="BG335" s="29">
        <v>0</v>
      </c>
      <c r="BH335" s="29">
        <v>0</v>
      </c>
      <c r="BI335" s="29">
        <v>0</v>
      </c>
      <c r="BJ335" s="29">
        <v>0</v>
      </c>
      <c r="BK335" s="29">
        <v>0</v>
      </c>
      <c r="BL335" s="29">
        <v>0</v>
      </c>
      <c r="BM335" s="29">
        <v>0</v>
      </c>
      <c r="BN335" s="29">
        <v>24.81</v>
      </c>
      <c r="BO335" s="29">
        <v>5972.59</v>
      </c>
      <c r="BP335" s="29">
        <v>0</v>
      </c>
      <c r="BQ335" s="29">
        <v>5972.59</v>
      </c>
      <c r="BR335" s="29">
        <v>0</v>
      </c>
      <c r="BS335" s="29">
        <v>5972.59</v>
      </c>
      <c r="BT335" s="29">
        <v>0</v>
      </c>
      <c r="BU335" s="29">
        <v>97.36</v>
      </c>
      <c r="BV335" s="29">
        <v>54.02</v>
      </c>
      <c r="BW335" s="29">
        <v>80</v>
      </c>
      <c r="BX335" s="29">
        <v>374.25</v>
      </c>
      <c r="BY335" s="29">
        <v>2576.7385386797505</v>
      </c>
      <c r="BZ335" s="29">
        <v>1812.6599999999974</v>
      </c>
      <c r="CA335" s="157">
        <v>1585.5399999999991</v>
      </c>
      <c r="CB335" s="157">
        <v>2803.8585386797495</v>
      </c>
      <c r="CC335" s="29">
        <v>0</v>
      </c>
      <c r="CD335" s="29">
        <v>2803.8585386797495</v>
      </c>
      <c r="CE335" s="29">
        <v>58505</v>
      </c>
      <c r="CF335" s="29">
        <v>0</v>
      </c>
      <c r="CG335" s="29">
        <v>70008</v>
      </c>
      <c r="CH335" s="29">
        <v>70008</v>
      </c>
      <c r="CI335" s="29">
        <v>524.64999999999986</v>
      </c>
      <c r="CJ335" s="25">
        <v>0</v>
      </c>
      <c r="CK335" s="25">
        <v>0</v>
      </c>
      <c r="CL335" s="29">
        <v>1079.6899999999985</v>
      </c>
      <c r="CM335" s="25">
        <v>0</v>
      </c>
      <c r="CN335" s="29">
        <v>2785.0585386797507</v>
      </c>
      <c r="CO335" s="25">
        <v>0</v>
      </c>
      <c r="CP335" s="25">
        <v>331.16000000000025</v>
      </c>
      <c r="CQ335" s="25">
        <v>0</v>
      </c>
      <c r="CR335" s="25">
        <v>0</v>
      </c>
      <c r="CS335" s="25">
        <v>37328</v>
      </c>
      <c r="CT335" s="25">
        <v>0</v>
      </c>
      <c r="CU335" s="25">
        <v>70340</v>
      </c>
      <c r="CV335" s="25">
        <v>0</v>
      </c>
      <c r="CW335" s="25">
        <v>14786</v>
      </c>
      <c r="CX335" s="33">
        <v>0</v>
      </c>
      <c r="CY335" s="33">
        <v>0</v>
      </c>
      <c r="CZ335" s="33">
        <v>0</v>
      </c>
      <c r="DA335" s="33">
        <v>0</v>
      </c>
      <c r="DB335" s="161">
        <v>37328</v>
      </c>
      <c r="DC335" s="33">
        <v>70340</v>
      </c>
      <c r="DD335" s="33">
        <v>6059</v>
      </c>
      <c r="DE335" s="33">
        <v>14786</v>
      </c>
      <c r="DF335" s="154">
        <v>0</v>
      </c>
      <c r="DG335" s="154">
        <v>0</v>
      </c>
      <c r="DH335" s="154">
        <v>0</v>
      </c>
      <c r="DI335" s="154">
        <v>0</v>
      </c>
      <c r="DJ335" s="154">
        <v>1079.6899999999985</v>
      </c>
      <c r="DK335" s="154">
        <v>2785.0585386797507</v>
      </c>
      <c r="DL335" s="154">
        <v>193.48999999999967</v>
      </c>
      <c r="DM335" s="154">
        <v>331.16000000000025</v>
      </c>
      <c r="DN335" s="25">
        <v>0</v>
      </c>
      <c r="DO335" s="25">
        <v>573666</v>
      </c>
      <c r="DP335" s="25">
        <v>1273.179999999998</v>
      </c>
      <c r="DQ335" s="25">
        <v>43387</v>
      </c>
      <c r="DR335" s="25">
        <v>318478</v>
      </c>
      <c r="DS335" s="25">
        <v>5972.59</v>
      </c>
      <c r="ED335" s="156">
        <v>44103</v>
      </c>
      <c r="EE335" s="25">
        <v>1079.6899999999985</v>
      </c>
      <c r="EF335" s="25">
        <v>2785.0585386797507</v>
      </c>
      <c r="EG335" s="25">
        <v>193.48999999999967</v>
      </c>
      <c r="EH335" s="25">
        <v>331.16000000000025</v>
      </c>
    </row>
    <row r="336" spans="1:138" x14ac:dyDescent="0.25">
      <c r="A336" s="25" t="s">
        <v>67</v>
      </c>
      <c r="B336" s="25" t="s">
        <v>64</v>
      </c>
      <c r="C336" s="156">
        <v>44104</v>
      </c>
      <c r="D336" s="156">
        <v>44104</v>
      </c>
      <c r="E336" s="25" t="s">
        <v>126</v>
      </c>
      <c r="F336" s="25" t="s">
        <v>127</v>
      </c>
      <c r="G336" s="29">
        <v>20305.000000000022</v>
      </c>
      <c r="H336" s="29">
        <v>1559</v>
      </c>
      <c r="I336" s="29">
        <v>0</v>
      </c>
      <c r="J336" s="29">
        <v>0</v>
      </c>
      <c r="K336" s="29">
        <v>0</v>
      </c>
      <c r="L336" s="29">
        <v>0</v>
      </c>
      <c r="M336" s="29">
        <v>0</v>
      </c>
      <c r="N336" s="29">
        <v>16683</v>
      </c>
      <c r="O336" s="29">
        <v>707410</v>
      </c>
      <c r="P336" s="29">
        <v>0</v>
      </c>
      <c r="Q336" s="29">
        <v>707410</v>
      </c>
      <c r="R336" s="29">
        <v>0</v>
      </c>
      <c r="S336" s="29">
        <v>707410</v>
      </c>
      <c r="T336" s="29">
        <v>0</v>
      </c>
      <c r="U336" s="29">
        <v>1340</v>
      </c>
      <c r="V336" s="29">
        <v>1895</v>
      </c>
      <c r="W336" s="29">
        <v>8214</v>
      </c>
      <c r="X336" s="29">
        <v>159005</v>
      </c>
      <c r="Y336" s="29">
        <v>124629</v>
      </c>
      <c r="Z336" s="29">
        <v>256615</v>
      </c>
      <c r="AA336" s="29">
        <v>220553</v>
      </c>
      <c r="AB336" s="29">
        <v>43646</v>
      </c>
      <c r="AC336" s="29">
        <v>8.1044632960000001E-2</v>
      </c>
      <c r="AD336" s="29">
        <v>1.66E-2</v>
      </c>
      <c r="AE336" s="29">
        <v>94.420555666528827</v>
      </c>
      <c r="AF336" s="29">
        <v>43017</v>
      </c>
      <c r="AG336" s="29">
        <v>43</v>
      </c>
      <c r="AH336" s="29">
        <v>68</v>
      </c>
      <c r="AI336" s="29">
        <v>6.7140000000000004</v>
      </c>
      <c r="AJ336" s="29">
        <v>25.286000000000001</v>
      </c>
      <c r="AK336" s="29">
        <v>4</v>
      </c>
      <c r="AL336" s="29">
        <v>0</v>
      </c>
      <c r="AM336" s="29">
        <v>371</v>
      </c>
      <c r="AN336" s="29">
        <v>90</v>
      </c>
      <c r="AO336" s="29">
        <v>49</v>
      </c>
      <c r="AP336" s="29">
        <v>0</v>
      </c>
      <c r="AQ336" s="29">
        <v>480</v>
      </c>
      <c r="AR336" s="29">
        <v>92</v>
      </c>
      <c r="AS336" s="29">
        <v>247</v>
      </c>
      <c r="AT336" s="29">
        <v>70323</v>
      </c>
      <c r="AU336" s="29">
        <v>59949</v>
      </c>
      <c r="AV336" s="29">
        <v>18064</v>
      </c>
      <c r="AW336" s="29">
        <v>36970</v>
      </c>
      <c r="AX336" s="29">
        <v>75238</v>
      </c>
      <c r="AY336" s="29">
        <v>0</v>
      </c>
      <c r="AZ336" s="29">
        <v>0</v>
      </c>
      <c r="BA336" s="29">
        <v>0</v>
      </c>
      <c r="BB336" s="29">
        <v>0</v>
      </c>
      <c r="BC336" s="29">
        <v>0</v>
      </c>
      <c r="BD336" s="29">
        <v>0</v>
      </c>
      <c r="BE336" s="29">
        <v>0</v>
      </c>
      <c r="BF336" s="29">
        <v>0</v>
      </c>
      <c r="BG336" s="29">
        <v>0</v>
      </c>
      <c r="BH336" s="29">
        <v>0</v>
      </c>
      <c r="BI336" s="29">
        <v>0</v>
      </c>
      <c r="BJ336" s="29">
        <v>0</v>
      </c>
      <c r="BK336" s="29">
        <v>0</v>
      </c>
      <c r="BL336" s="29">
        <v>0</v>
      </c>
      <c r="BM336" s="29">
        <v>0</v>
      </c>
      <c r="BN336" s="29">
        <v>57.16</v>
      </c>
      <c r="BO336" s="29">
        <v>6080.28</v>
      </c>
      <c r="BP336" s="29">
        <v>0</v>
      </c>
      <c r="BQ336" s="29">
        <v>6080.28</v>
      </c>
      <c r="BR336" s="29">
        <v>0</v>
      </c>
      <c r="BS336" s="29">
        <v>6080.28</v>
      </c>
      <c r="BT336" s="29">
        <v>0</v>
      </c>
      <c r="BU336" s="29">
        <v>115.53</v>
      </c>
      <c r="BV336" s="29">
        <v>45.36</v>
      </c>
      <c r="BW336" s="29">
        <v>80</v>
      </c>
      <c r="BX336" s="29">
        <v>395.5</v>
      </c>
      <c r="BY336" s="29">
        <v>2708.1876385294777</v>
      </c>
      <c r="BZ336" s="29">
        <v>1935.9138299418589</v>
      </c>
      <c r="CA336" s="157">
        <v>1814.4293884119554</v>
      </c>
      <c r="CB336" s="157">
        <v>2829.6720800593835</v>
      </c>
      <c r="CC336" s="29">
        <v>0</v>
      </c>
      <c r="CD336" s="29">
        <v>2829.6720800593835</v>
      </c>
      <c r="CE336" s="29">
        <v>65631</v>
      </c>
      <c r="CF336" s="29">
        <v>0</v>
      </c>
      <c r="CG336" s="29">
        <v>64641</v>
      </c>
      <c r="CH336" s="29">
        <v>64641</v>
      </c>
      <c r="CI336" s="29">
        <v>557.48999999999899</v>
      </c>
      <c r="CJ336" s="25">
        <v>0</v>
      </c>
      <c r="CK336" s="25">
        <v>0</v>
      </c>
      <c r="CL336" s="29">
        <v>1124.0319404007528</v>
      </c>
      <c r="CM336" s="25">
        <v>0</v>
      </c>
      <c r="CN336" s="29">
        <v>2962.5795280705852</v>
      </c>
      <c r="CO336" s="25">
        <v>0</v>
      </c>
      <c r="CP336" s="25">
        <v>352.71999999999906</v>
      </c>
      <c r="CQ336" s="25">
        <v>0</v>
      </c>
      <c r="CR336" s="25">
        <v>0</v>
      </c>
      <c r="CS336" s="25">
        <v>36970</v>
      </c>
      <c r="CT336" s="25">
        <v>0</v>
      </c>
      <c r="CU336" s="25">
        <v>75238</v>
      </c>
      <c r="CV336" s="25">
        <v>0</v>
      </c>
      <c r="CW336" s="25">
        <v>12096</v>
      </c>
      <c r="CX336" s="33">
        <v>0</v>
      </c>
      <c r="CY336" s="33">
        <v>0</v>
      </c>
      <c r="CZ336" s="33">
        <v>0</v>
      </c>
      <c r="DA336" s="33">
        <v>0</v>
      </c>
      <c r="DB336" s="161">
        <v>36970</v>
      </c>
      <c r="DC336" s="33">
        <v>75238</v>
      </c>
      <c r="DD336" s="33">
        <v>5968</v>
      </c>
      <c r="DE336" s="33">
        <v>12096</v>
      </c>
      <c r="DF336" s="154">
        <v>0</v>
      </c>
      <c r="DG336" s="154">
        <v>0</v>
      </c>
      <c r="DH336" s="154">
        <v>0</v>
      </c>
      <c r="DI336" s="154">
        <v>0</v>
      </c>
      <c r="DJ336" s="154">
        <v>1124.0319404007528</v>
      </c>
      <c r="DK336" s="154">
        <v>2962.5795280705852</v>
      </c>
      <c r="DL336" s="154">
        <v>204.76999999999975</v>
      </c>
      <c r="DM336" s="154">
        <v>352.71999999999906</v>
      </c>
      <c r="DN336" s="25">
        <v>0</v>
      </c>
      <c r="DO336" s="25">
        <v>645443</v>
      </c>
      <c r="DP336" s="25">
        <v>1328.8019404007525</v>
      </c>
      <c r="DQ336" s="25">
        <v>42938</v>
      </c>
      <c r="DR336" s="25">
        <v>707410</v>
      </c>
      <c r="DS336" s="25">
        <v>6080.28</v>
      </c>
      <c r="ED336" s="156">
        <v>44104</v>
      </c>
      <c r="EE336" s="25">
        <v>1124.0319404007528</v>
      </c>
      <c r="EF336" s="25">
        <v>2962.5795280705852</v>
      </c>
      <c r="EG336" s="25">
        <v>204.76999999999975</v>
      </c>
      <c r="EH336" s="25">
        <v>352.71999999999906</v>
      </c>
    </row>
    <row r="337" spans="1:138" x14ac:dyDescent="0.25">
      <c r="A337" s="25" t="s">
        <v>67</v>
      </c>
      <c r="B337" s="25" t="s">
        <v>65</v>
      </c>
      <c r="C337" s="156">
        <v>44105</v>
      </c>
      <c r="D337" s="156">
        <v>44105</v>
      </c>
      <c r="E337" s="25" t="s">
        <v>126</v>
      </c>
      <c r="F337" s="25" t="s">
        <v>127</v>
      </c>
      <c r="G337" s="29">
        <v>25578.170000000038</v>
      </c>
      <c r="H337" s="29">
        <v>1595</v>
      </c>
      <c r="I337" s="29">
        <v>0</v>
      </c>
      <c r="J337" s="29">
        <v>0</v>
      </c>
      <c r="K337" s="29">
        <v>0</v>
      </c>
      <c r="L337" s="29">
        <v>0</v>
      </c>
      <c r="M337" s="29">
        <v>0</v>
      </c>
      <c r="N337" s="29">
        <v>73867</v>
      </c>
      <c r="O337" s="29">
        <v>801398</v>
      </c>
      <c r="P337" s="29">
        <v>0</v>
      </c>
      <c r="Q337" s="29">
        <v>801398</v>
      </c>
      <c r="R337" s="29">
        <v>0</v>
      </c>
      <c r="S337" s="29">
        <v>0</v>
      </c>
      <c r="T337" s="29">
        <v>801398</v>
      </c>
      <c r="U337" s="29">
        <v>1450</v>
      </c>
      <c r="V337" s="29">
        <v>2143</v>
      </c>
      <c r="W337" s="29">
        <v>9877</v>
      </c>
      <c r="X337" s="29">
        <v>161392</v>
      </c>
      <c r="Y337" s="29">
        <v>136082</v>
      </c>
      <c r="Z337" s="29">
        <v>276576</v>
      </c>
      <c r="AA337" s="29">
        <v>196412</v>
      </c>
      <c r="AB337" s="29">
        <v>13255</v>
      </c>
      <c r="AC337" s="29">
        <v>7.1639994040000002E-2</v>
      </c>
      <c r="AD337" s="29">
        <v>1.7000000000000001E-2</v>
      </c>
      <c r="AE337" s="29">
        <v>94.401467354759234</v>
      </c>
      <c r="AF337" s="29">
        <v>41982</v>
      </c>
      <c r="AG337" s="29">
        <v>43</v>
      </c>
      <c r="AH337" s="29">
        <v>68</v>
      </c>
      <c r="AI337" s="29">
        <v>6.5709999999999997</v>
      </c>
      <c r="AJ337" s="29">
        <v>24.713999999999999</v>
      </c>
      <c r="AK337" s="29">
        <v>1</v>
      </c>
      <c r="AL337" s="29">
        <v>0</v>
      </c>
      <c r="AM337" s="29">
        <v>378</v>
      </c>
      <c r="AN337" s="29">
        <v>91</v>
      </c>
      <c r="AO337" s="29">
        <v>51</v>
      </c>
      <c r="AP337" s="29">
        <v>0</v>
      </c>
      <c r="AQ337" s="29">
        <v>523</v>
      </c>
      <c r="AR337" s="29">
        <v>98</v>
      </c>
      <c r="AS337" s="29">
        <v>165</v>
      </c>
      <c r="AT337" s="29">
        <v>60156</v>
      </c>
      <c r="AU337" s="29">
        <v>53542</v>
      </c>
      <c r="AV337" s="29">
        <v>17289</v>
      </c>
      <c r="AW337" s="29">
        <v>37864</v>
      </c>
      <c r="AX337" s="29">
        <v>58545</v>
      </c>
      <c r="AY337" s="29">
        <v>0</v>
      </c>
      <c r="AZ337" s="29">
        <v>0</v>
      </c>
      <c r="BA337" s="29">
        <v>0</v>
      </c>
      <c r="BB337" s="29">
        <v>0</v>
      </c>
      <c r="BC337" s="29">
        <v>0</v>
      </c>
      <c r="BD337" s="29">
        <v>0</v>
      </c>
      <c r="BE337" s="29">
        <v>0</v>
      </c>
      <c r="BF337" s="29">
        <v>0</v>
      </c>
      <c r="BG337" s="29">
        <v>0</v>
      </c>
      <c r="BH337" s="29">
        <v>0</v>
      </c>
      <c r="BI337" s="29">
        <v>0</v>
      </c>
      <c r="BJ337" s="29">
        <v>0</v>
      </c>
      <c r="BK337" s="29">
        <v>0</v>
      </c>
      <c r="BL337" s="29">
        <v>0</v>
      </c>
      <c r="BM337" s="29">
        <v>0</v>
      </c>
      <c r="BN337" s="29">
        <v>119.33</v>
      </c>
      <c r="BO337" s="29">
        <v>5712.69</v>
      </c>
      <c r="BP337" s="29">
        <v>0</v>
      </c>
      <c r="BQ337" s="29">
        <v>5712.69</v>
      </c>
      <c r="BR337" s="29">
        <v>0</v>
      </c>
      <c r="BS337" s="29">
        <v>0</v>
      </c>
      <c r="BT337" s="29">
        <v>5712.69</v>
      </c>
      <c r="BU337" s="29">
        <v>109.47</v>
      </c>
      <c r="BV337" s="29">
        <v>46.36</v>
      </c>
      <c r="BW337" s="29">
        <v>80</v>
      </c>
      <c r="BX337" s="29">
        <v>652.65</v>
      </c>
      <c r="BY337" s="29">
        <v>2650.562634996641</v>
      </c>
      <c r="BZ337" s="29">
        <v>1950.2108809210997</v>
      </c>
      <c r="CA337" s="157">
        <v>1714.5133610649632</v>
      </c>
      <c r="CB337" s="157">
        <v>2886.2601548527778</v>
      </c>
      <c r="CC337" s="29">
        <v>0</v>
      </c>
      <c r="CD337" s="29">
        <v>2886.2601548527778</v>
      </c>
      <c r="CE337" s="29">
        <v>59329</v>
      </c>
      <c r="CF337" s="29">
        <v>0</v>
      </c>
      <c r="CG337" s="29">
        <v>54369</v>
      </c>
      <c r="CH337" s="29">
        <v>54369</v>
      </c>
      <c r="CI337" s="29">
        <v>627.72999999999922</v>
      </c>
      <c r="CJ337" s="25">
        <v>0</v>
      </c>
      <c r="CK337" s="25">
        <v>0</v>
      </c>
      <c r="CL337" s="29">
        <v>1082.5026349966417</v>
      </c>
      <c r="CM337" s="25">
        <v>0</v>
      </c>
      <c r="CN337" s="29">
        <v>2890.5408809210985</v>
      </c>
      <c r="CO337" s="25">
        <v>0</v>
      </c>
      <c r="CP337" s="25">
        <v>422.10999999999956</v>
      </c>
      <c r="CQ337" s="25">
        <v>0</v>
      </c>
      <c r="CR337" s="25">
        <v>0</v>
      </c>
      <c r="CS337" s="25">
        <v>37864</v>
      </c>
      <c r="CT337" s="25">
        <v>0</v>
      </c>
      <c r="CU337" s="25">
        <v>58545</v>
      </c>
      <c r="CV337" s="25">
        <v>0</v>
      </c>
      <c r="CW337" s="25">
        <v>11342</v>
      </c>
      <c r="CX337" s="33">
        <v>0</v>
      </c>
      <c r="CY337" s="33">
        <v>0</v>
      </c>
      <c r="CZ337" s="33">
        <v>0</v>
      </c>
      <c r="DA337" s="33">
        <v>0</v>
      </c>
      <c r="DB337" s="161">
        <v>37864</v>
      </c>
      <c r="DC337" s="33">
        <v>58545</v>
      </c>
      <c r="DD337" s="33">
        <v>5947</v>
      </c>
      <c r="DE337" s="33">
        <v>11342</v>
      </c>
      <c r="DF337" s="154">
        <v>0</v>
      </c>
      <c r="DG337" s="154">
        <v>0</v>
      </c>
      <c r="DH337" s="154">
        <v>0</v>
      </c>
      <c r="DI337" s="154">
        <v>0</v>
      </c>
      <c r="DJ337" s="154">
        <v>1082.5026349966417</v>
      </c>
      <c r="DK337" s="154">
        <v>2890.5408809210985</v>
      </c>
      <c r="DL337" s="154">
        <v>205.61999999999964</v>
      </c>
      <c r="DM337" s="154">
        <v>422.10999999999956</v>
      </c>
      <c r="DN337" s="25">
        <v>0</v>
      </c>
      <c r="DO337" s="25">
        <v>622325</v>
      </c>
      <c r="DP337" s="25">
        <v>1288.1226349966414</v>
      </c>
      <c r="DQ337" s="25">
        <v>43811</v>
      </c>
      <c r="DR337" s="25">
        <v>801398</v>
      </c>
      <c r="DS337" s="25">
        <v>5712.69</v>
      </c>
      <c r="ED337" s="156">
        <v>44105</v>
      </c>
      <c r="EE337" s="25">
        <v>1082.5026349966417</v>
      </c>
      <c r="EF337" s="25">
        <v>2890.5408809210985</v>
      </c>
      <c r="EG337" s="25">
        <v>205.61999999999964</v>
      </c>
      <c r="EH337" s="25">
        <v>422.10999999999956</v>
      </c>
    </row>
    <row r="338" spans="1:138" x14ac:dyDescent="0.25">
      <c r="A338" s="25" t="s">
        <v>67</v>
      </c>
      <c r="B338" s="25" t="s">
        <v>65</v>
      </c>
      <c r="C338" s="156">
        <v>44106</v>
      </c>
      <c r="D338" s="156">
        <v>44106</v>
      </c>
      <c r="E338" s="25" t="s">
        <v>126</v>
      </c>
      <c r="F338" s="25" t="s">
        <v>127</v>
      </c>
      <c r="G338" s="29">
        <v>29145.130000000034</v>
      </c>
      <c r="H338" s="29">
        <v>1678</v>
      </c>
      <c r="I338" s="29">
        <v>0</v>
      </c>
      <c r="J338" s="29">
        <v>0</v>
      </c>
      <c r="K338" s="29">
        <v>0</v>
      </c>
      <c r="L338" s="29">
        <v>0</v>
      </c>
      <c r="M338" s="29">
        <v>0</v>
      </c>
      <c r="N338" s="29">
        <v>177362</v>
      </c>
      <c r="O338" s="29">
        <v>1187827</v>
      </c>
      <c r="P338" s="29">
        <v>0</v>
      </c>
      <c r="Q338" s="29">
        <v>1187827</v>
      </c>
      <c r="R338" s="29">
        <v>0</v>
      </c>
      <c r="S338" s="29">
        <v>0</v>
      </c>
      <c r="T338" s="29">
        <v>1187827</v>
      </c>
      <c r="U338" s="29">
        <v>1174</v>
      </c>
      <c r="V338" s="29">
        <v>2355</v>
      </c>
      <c r="W338" s="29">
        <v>9042</v>
      </c>
      <c r="X338" s="29">
        <v>165256</v>
      </c>
      <c r="Y338" s="29">
        <v>151152</v>
      </c>
      <c r="Z338" s="29">
        <v>295913</v>
      </c>
      <c r="AA338" s="29">
        <v>113975</v>
      </c>
      <c r="AB338" s="29">
        <v>72118</v>
      </c>
      <c r="AC338" s="29">
        <v>7.1639994040000002E-2</v>
      </c>
      <c r="AD338" s="29">
        <v>1.7000000000000001E-2</v>
      </c>
      <c r="AE338" s="29">
        <v>94.401467354759234</v>
      </c>
      <c r="AF338" s="29">
        <v>44771</v>
      </c>
      <c r="AG338" s="29">
        <v>43</v>
      </c>
      <c r="AH338" s="29">
        <v>68</v>
      </c>
      <c r="AI338" s="29">
        <v>6.5709999999999997</v>
      </c>
      <c r="AJ338" s="29">
        <v>23.713999999999999</v>
      </c>
      <c r="AK338" s="29">
        <v>1</v>
      </c>
      <c r="AL338" s="29">
        <v>0</v>
      </c>
      <c r="AM338" s="29">
        <v>462</v>
      </c>
      <c r="AN338" s="29">
        <v>109</v>
      </c>
      <c r="AO338" s="29">
        <v>51</v>
      </c>
      <c r="AP338" s="29">
        <v>0</v>
      </c>
      <c r="AQ338" s="29">
        <v>636</v>
      </c>
      <c r="AR338" s="29">
        <v>130</v>
      </c>
      <c r="AS338" s="29">
        <v>191</v>
      </c>
      <c r="AT338" s="29">
        <v>69034</v>
      </c>
      <c r="AU338" s="29">
        <v>61081</v>
      </c>
      <c r="AV338" s="29">
        <v>17837</v>
      </c>
      <c r="AW338" s="29">
        <v>42438</v>
      </c>
      <c r="AX338" s="29">
        <v>69840</v>
      </c>
      <c r="AY338" s="29">
        <v>0</v>
      </c>
      <c r="AZ338" s="29">
        <v>1</v>
      </c>
      <c r="BA338" s="29">
        <v>0</v>
      </c>
      <c r="BB338" s="29">
        <v>0</v>
      </c>
      <c r="BC338" s="29">
        <v>0</v>
      </c>
      <c r="BD338" s="29">
        <v>0</v>
      </c>
      <c r="BE338" s="29">
        <v>0</v>
      </c>
      <c r="BF338" s="29">
        <v>0</v>
      </c>
      <c r="BG338" s="29">
        <v>0</v>
      </c>
      <c r="BH338" s="29">
        <v>0</v>
      </c>
      <c r="BI338" s="29">
        <v>0</v>
      </c>
      <c r="BJ338" s="29">
        <v>0</v>
      </c>
      <c r="BK338" s="29">
        <v>0</v>
      </c>
      <c r="BL338" s="29">
        <v>0</v>
      </c>
      <c r="BM338" s="29">
        <v>0</v>
      </c>
      <c r="BN338" s="29">
        <v>356.78</v>
      </c>
      <c r="BO338" s="29">
        <v>6027.83</v>
      </c>
      <c r="BP338" s="29">
        <v>0</v>
      </c>
      <c r="BQ338" s="29">
        <v>6027.83</v>
      </c>
      <c r="BR338" s="29">
        <v>0</v>
      </c>
      <c r="BS338" s="29">
        <v>0</v>
      </c>
      <c r="BT338" s="29">
        <v>6027.83</v>
      </c>
      <c r="BU338" s="29">
        <v>107.01</v>
      </c>
      <c r="BV338" s="29">
        <v>43.81</v>
      </c>
      <c r="BW338" s="29">
        <v>76</v>
      </c>
      <c r="BX338" s="29">
        <v>406.79999999999995</v>
      </c>
      <c r="BY338" s="29">
        <v>2646.933960677869</v>
      </c>
      <c r="BZ338" s="29">
        <v>1902.9969761243749</v>
      </c>
      <c r="CA338" s="157">
        <v>1879.0557532073954</v>
      </c>
      <c r="CB338" s="157">
        <v>2670.8751835948487</v>
      </c>
      <c r="CC338" s="29">
        <v>0</v>
      </c>
      <c r="CD338" s="29">
        <v>2670.8751835948487</v>
      </c>
      <c r="CE338" s="29">
        <v>70802</v>
      </c>
      <c r="CF338" s="29">
        <v>0</v>
      </c>
      <c r="CG338" s="29">
        <v>59313</v>
      </c>
      <c r="CH338" s="29">
        <v>59313</v>
      </c>
      <c r="CI338" s="29">
        <v>600.79022333847672</v>
      </c>
      <c r="CJ338" s="25">
        <v>0</v>
      </c>
      <c r="CK338" s="25">
        <v>0</v>
      </c>
      <c r="CL338" s="29">
        <v>1101.6302364227663</v>
      </c>
      <c r="CM338" s="25">
        <v>0</v>
      </c>
      <c r="CN338" s="29">
        <v>2847.5104770410007</v>
      </c>
      <c r="CO338" s="25">
        <v>0</v>
      </c>
      <c r="CP338" s="25">
        <v>410.05999999999983</v>
      </c>
      <c r="CQ338" s="25">
        <v>0</v>
      </c>
      <c r="CR338" s="25">
        <v>0</v>
      </c>
      <c r="CS338" s="25">
        <v>42438</v>
      </c>
      <c r="CT338" s="25">
        <v>0</v>
      </c>
      <c r="CU338" s="25">
        <v>69840</v>
      </c>
      <c r="CV338" s="25">
        <v>0</v>
      </c>
      <c r="CW338" s="25">
        <v>11818</v>
      </c>
      <c r="CX338" s="33">
        <v>0</v>
      </c>
      <c r="CY338" s="33">
        <v>0</v>
      </c>
      <c r="CZ338" s="33">
        <v>0</v>
      </c>
      <c r="DA338" s="33">
        <v>0</v>
      </c>
      <c r="DB338" s="161">
        <v>42438</v>
      </c>
      <c r="DC338" s="33">
        <v>69840</v>
      </c>
      <c r="DD338" s="33">
        <v>6019</v>
      </c>
      <c r="DE338" s="33">
        <v>11818</v>
      </c>
      <c r="DF338" s="154">
        <v>0</v>
      </c>
      <c r="DG338" s="154">
        <v>0</v>
      </c>
      <c r="DH338" s="154">
        <v>0</v>
      </c>
      <c r="DI338" s="154">
        <v>0</v>
      </c>
      <c r="DJ338" s="154">
        <v>1101.6302364227661</v>
      </c>
      <c r="DK338" s="154">
        <v>2847.5104770410007</v>
      </c>
      <c r="DL338" s="154">
        <v>190.730223338477</v>
      </c>
      <c r="DM338" s="154">
        <v>410.05999999999983</v>
      </c>
      <c r="DN338" s="25">
        <v>0</v>
      </c>
      <c r="DO338" s="25">
        <v>633158</v>
      </c>
      <c r="DP338" s="25">
        <v>1292.360459761243</v>
      </c>
      <c r="DQ338" s="25">
        <v>48457</v>
      </c>
      <c r="DR338" s="25">
        <v>1187827</v>
      </c>
      <c r="DS338" s="25">
        <v>6027.83</v>
      </c>
      <c r="ED338" s="156">
        <v>44106</v>
      </c>
      <c r="EE338" s="25">
        <v>1101.6302364227661</v>
      </c>
      <c r="EF338" s="25">
        <v>2847.5104770410007</v>
      </c>
      <c r="EG338" s="25">
        <v>190.730223338477</v>
      </c>
      <c r="EH338" s="25">
        <v>410.05999999999983</v>
      </c>
    </row>
    <row r="339" spans="1:138" x14ac:dyDescent="0.25">
      <c r="A339" s="25" t="s">
        <v>67</v>
      </c>
      <c r="B339" s="25" t="s">
        <v>65</v>
      </c>
      <c r="C339" s="156">
        <v>44107</v>
      </c>
      <c r="D339" s="156">
        <v>44107</v>
      </c>
      <c r="E339" s="25" t="s">
        <v>126</v>
      </c>
      <c r="F339" s="25" t="s">
        <v>127</v>
      </c>
      <c r="G339" s="29">
        <v>27869.580000000031</v>
      </c>
      <c r="H339" s="29">
        <v>1963</v>
      </c>
      <c r="I339" s="29">
        <v>0</v>
      </c>
      <c r="J339" s="29">
        <v>0</v>
      </c>
      <c r="K339" s="29">
        <v>0</v>
      </c>
      <c r="L339" s="29">
        <v>0</v>
      </c>
      <c r="M339" s="29">
        <v>0</v>
      </c>
      <c r="N339" s="29">
        <v>290784</v>
      </c>
      <c r="O339" s="29">
        <v>828885</v>
      </c>
      <c r="P339" s="29">
        <v>0</v>
      </c>
      <c r="Q339" s="29">
        <v>828885</v>
      </c>
      <c r="R339" s="29">
        <v>0</v>
      </c>
      <c r="S339" s="29">
        <v>0</v>
      </c>
      <c r="T339" s="29">
        <v>828885</v>
      </c>
      <c r="U339" s="29">
        <v>842</v>
      </c>
      <c r="V339" s="29">
        <v>2881</v>
      </c>
      <c r="W339" s="29">
        <v>8718</v>
      </c>
      <c r="X339" s="29">
        <v>421768</v>
      </c>
      <c r="Y339" s="29">
        <v>121710</v>
      </c>
      <c r="Z339" s="29">
        <v>251856</v>
      </c>
      <c r="AA339" s="29">
        <v>239289</v>
      </c>
      <c r="AB339" s="29">
        <v>74331</v>
      </c>
      <c r="AC339" s="29">
        <v>7.1639994040000002E-2</v>
      </c>
      <c r="AD339" s="29">
        <v>1.7000000000000001E-2</v>
      </c>
      <c r="AE339" s="29">
        <v>94.401467354759234</v>
      </c>
      <c r="AF339" s="29">
        <v>54471</v>
      </c>
      <c r="AG339" s="29">
        <v>43</v>
      </c>
      <c r="AH339" s="29">
        <v>68</v>
      </c>
      <c r="AI339" s="29">
        <v>6.5709999999999997</v>
      </c>
      <c r="AJ339" s="29">
        <v>22.286000000000001</v>
      </c>
      <c r="AK339" s="29">
        <v>1</v>
      </c>
      <c r="AL339" s="29">
        <v>0</v>
      </c>
      <c r="AM339" s="29">
        <v>0</v>
      </c>
      <c r="AN339" s="29">
        <v>0</v>
      </c>
      <c r="AO339" s="29">
        <v>51</v>
      </c>
      <c r="AP339" s="29">
        <v>0</v>
      </c>
      <c r="AQ339" s="29">
        <v>489</v>
      </c>
      <c r="AR339" s="29">
        <v>96</v>
      </c>
      <c r="AS339" s="29">
        <v>223</v>
      </c>
      <c r="AT339" s="29">
        <v>63826</v>
      </c>
      <c r="AU339" s="29">
        <v>54067</v>
      </c>
      <c r="AV339" s="29">
        <v>16147</v>
      </c>
      <c r="AW339" s="29">
        <v>38690</v>
      </c>
      <c r="AX339" s="29">
        <v>63056</v>
      </c>
      <c r="AY339" s="29">
        <v>0</v>
      </c>
      <c r="AZ339" s="29">
        <v>0</v>
      </c>
      <c r="BA339" s="29">
        <v>0</v>
      </c>
      <c r="BB339" s="29">
        <v>0</v>
      </c>
      <c r="BC339" s="29">
        <v>0</v>
      </c>
      <c r="BD339" s="29">
        <v>0</v>
      </c>
      <c r="BE339" s="29">
        <v>0</v>
      </c>
      <c r="BF339" s="29">
        <v>0</v>
      </c>
      <c r="BG339" s="29">
        <v>0</v>
      </c>
      <c r="BH339" s="29">
        <v>0</v>
      </c>
      <c r="BI339" s="29">
        <v>0</v>
      </c>
      <c r="BJ339" s="29">
        <v>0</v>
      </c>
      <c r="BK339" s="29">
        <v>0</v>
      </c>
      <c r="BL339" s="29">
        <v>0</v>
      </c>
      <c r="BM339" s="29">
        <v>0</v>
      </c>
      <c r="BN339" s="29">
        <v>1337.29</v>
      </c>
      <c r="BO339" s="29">
        <v>4873.95</v>
      </c>
      <c r="BP339" s="29">
        <v>0</v>
      </c>
      <c r="BQ339" s="29">
        <v>4873.95</v>
      </c>
      <c r="BR339" s="29">
        <v>0</v>
      </c>
      <c r="BS339" s="29">
        <v>0</v>
      </c>
      <c r="BT339" s="29">
        <v>4873.95</v>
      </c>
      <c r="BU339" s="29">
        <v>46.47</v>
      </c>
      <c r="BV339" s="29">
        <v>44.18</v>
      </c>
      <c r="BW339" s="29">
        <v>60</v>
      </c>
      <c r="BX339" s="29">
        <v>650.45000000000005</v>
      </c>
      <c r="BY339" s="29">
        <v>2713.748912859955</v>
      </c>
      <c r="BZ339" s="29">
        <v>1938.6799999999989</v>
      </c>
      <c r="CA339" s="157">
        <v>1764.6689128599562</v>
      </c>
      <c r="CB339" s="157">
        <v>2887.7599999999975</v>
      </c>
      <c r="CC339" s="29">
        <v>0</v>
      </c>
      <c r="CD339" s="29">
        <v>2887.7599999999975</v>
      </c>
      <c r="CE339" s="29">
        <v>64920</v>
      </c>
      <c r="CF339" s="29">
        <v>0</v>
      </c>
      <c r="CG339" s="29">
        <v>52973</v>
      </c>
      <c r="CH339" s="29">
        <v>52973</v>
      </c>
      <c r="CI339" s="29">
        <v>628.36891285995739</v>
      </c>
      <c r="CJ339" s="25">
        <v>0</v>
      </c>
      <c r="CK339" s="25">
        <v>0</v>
      </c>
      <c r="CL339" s="29">
        <v>1183.1799999999989</v>
      </c>
      <c r="CM339" s="25">
        <v>0</v>
      </c>
      <c r="CN339" s="29">
        <v>2840.8799999999947</v>
      </c>
      <c r="CO339" s="25">
        <v>0</v>
      </c>
      <c r="CP339" s="25">
        <v>448.7900000000011</v>
      </c>
      <c r="CQ339" s="25">
        <v>0</v>
      </c>
      <c r="CR339" s="25">
        <v>0</v>
      </c>
      <c r="CS339" s="25">
        <v>38690</v>
      </c>
      <c r="CT339" s="25">
        <v>0</v>
      </c>
      <c r="CU339" s="25">
        <v>63056</v>
      </c>
      <c r="CV339" s="25">
        <v>0</v>
      </c>
      <c r="CW339" s="25">
        <v>10489</v>
      </c>
      <c r="CX339" s="33">
        <v>0</v>
      </c>
      <c r="CY339" s="33">
        <v>0</v>
      </c>
      <c r="CZ339" s="33">
        <v>0</v>
      </c>
      <c r="DA339" s="33">
        <v>0</v>
      </c>
      <c r="DB339" s="161">
        <v>38690</v>
      </c>
      <c r="DC339" s="33">
        <v>63056</v>
      </c>
      <c r="DD339" s="33">
        <v>5658</v>
      </c>
      <c r="DE339" s="33">
        <v>10489</v>
      </c>
      <c r="DF339" s="154">
        <v>0</v>
      </c>
      <c r="DG339" s="154">
        <v>0</v>
      </c>
      <c r="DH339" s="154">
        <v>0</v>
      </c>
      <c r="DI339" s="154">
        <v>0</v>
      </c>
      <c r="DJ339" s="154">
        <v>1183.1799999999989</v>
      </c>
      <c r="DK339" s="154">
        <v>2840.8799999999947</v>
      </c>
      <c r="DL339" s="154">
        <v>179.57891285995632</v>
      </c>
      <c r="DM339" s="154">
        <v>448.7900000000011</v>
      </c>
      <c r="DN339" s="25">
        <v>0</v>
      </c>
      <c r="DO339" s="25">
        <v>687186</v>
      </c>
      <c r="DP339" s="25">
        <v>1362.7589128599552</v>
      </c>
      <c r="DQ339" s="25">
        <v>44348</v>
      </c>
      <c r="DR339" s="25">
        <v>828885</v>
      </c>
      <c r="DS339" s="25">
        <v>4873.95</v>
      </c>
      <c r="ED339" s="156">
        <v>44107</v>
      </c>
      <c r="EE339" s="25">
        <v>1183.1799999999989</v>
      </c>
      <c r="EF339" s="25">
        <v>2840.8799999999947</v>
      </c>
      <c r="EG339" s="25">
        <v>179.57891285995632</v>
      </c>
      <c r="EH339" s="25">
        <v>448.7900000000011</v>
      </c>
    </row>
    <row r="340" spans="1:138" x14ac:dyDescent="0.25">
      <c r="A340" s="25" t="s">
        <v>67</v>
      </c>
      <c r="B340" s="25" t="s">
        <v>65</v>
      </c>
      <c r="C340" s="156">
        <v>44108</v>
      </c>
      <c r="D340" s="156">
        <v>44108</v>
      </c>
      <c r="E340" s="25" t="s">
        <v>126</v>
      </c>
      <c r="F340" s="25" t="s">
        <v>127</v>
      </c>
      <c r="G340" s="29">
        <v>24449.550000000021</v>
      </c>
      <c r="H340" s="29">
        <v>1828</v>
      </c>
      <c r="I340" s="29">
        <v>0</v>
      </c>
      <c r="J340" s="29">
        <v>0</v>
      </c>
      <c r="K340" s="29">
        <v>0</v>
      </c>
      <c r="L340" s="29">
        <v>0</v>
      </c>
      <c r="M340" s="29">
        <v>0</v>
      </c>
      <c r="N340" s="29">
        <v>268311</v>
      </c>
      <c r="O340" s="29">
        <v>231894</v>
      </c>
      <c r="P340" s="29">
        <v>0</v>
      </c>
      <c r="Q340" s="29">
        <v>231894</v>
      </c>
      <c r="R340" s="29">
        <v>0</v>
      </c>
      <c r="S340" s="29">
        <v>0</v>
      </c>
      <c r="T340" s="29">
        <v>231894</v>
      </c>
      <c r="U340" s="29">
        <v>1019</v>
      </c>
      <c r="V340" s="29">
        <v>3171</v>
      </c>
      <c r="W340" s="29">
        <v>9008</v>
      </c>
      <c r="X340" s="29">
        <v>228600</v>
      </c>
      <c r="Y340" s="29">
        <v>120005</v>
      </c>
      <c r="Z340" s="29">
        <v>197687</v>
      </c>
      <c r="AA340" s="29">
        <v>204367</v>
      </c>
      <c r="AB340" s="29">
        <v>61714</v>
      </c>
      <c r="AC340" s="29">
        <v>7.1639994040000002E-2</v>
      </c>
      <c r="AD340" s="29">
        <v>1.7000000000000001E-2</v>
      </c>
      <c r="AE340" s="29">
        <v>94.401467354759234</v>
      </c>
      <c r="AF340" s="29">
        <v>50659</v>
      </c>
      <c r="AG340" s="29">
        <v>50</v>
      </c>
      <c r="AH340" s="29">
        <v>69</v>
      </c>
      <c r="AI340" s="29">
        <v>6.5709999999999997</v>
      </c>
      <c r="AJ340" s="29">
        <v>20.856999999999999</v>
      </c>
      <c r="AK340" s="29">
        <v>2</v>
      </c>
      <c r="AL340" s="29">
        <v>0</v>
      </c>
      <c r="AM340" s="29">
        <v>400</v>
      </c>
      <c r="AN340" s="29">
        <v>91</v>
      </c>
      <c r="AO340" s="29">
        <v>47</v>
      </c>
      <c r="AP340" s="29">
        <v>0</v>
      </c>
      <c r="AQ340" s="29">
        <v>518</v>
      </c>
      <c r="AR340" s="29">
        <v>100</v>
      </c>
      <c r="AS340" s="29">
        <v>190</v>
      </c>
      <c r="AT340" s="29">
        <v>54181</v>
      </c>
      <c r="AU340" s="29">
        <v>56287</v>
      </c>
      <c r="AV340" s="29">
        <v>15955</v>
      </c>
      <c r="AW340" s="29">
        <v>38204</v>
      </c>
      <c r="AX340" s="29">
        <v>56309</v>
      </c>
      <c r="AY340" s="29">
        <v>0</v>
      </c>
      <c r="AZ340" s="29">
        <v>0</v>
      </c>
      <c r="BA340" s="29">
        <v>0</v>
      </c>
      <c r="BB340" s="29">
        <v>0</v>
      </c>
      <c r="BC340" s="29">
        <v>0</v>
      </c>
      <c r="BD340" s="29">
        <v>0</v>
      </c>
      <c r="BE340" s="29">
        <v>0</v>
      </c>
      <c r="BF340" s="29">
        <v>0</v>
      </c>
      <c r="BG340" s="29">
        <v>0</v>
      </c>
      <c r="BH340" s="29">
        <v>0</v>
      </c>
      <c r="BI340" s="29">
        <v>0</v>
      </c>
      <c r="BJ340" s="29">
        <v>0</v>
      </c>
      <c r="BK340" s="29">
        <v>0</v>
      </c>
      <c r="BL340" s="29">
        <v>0</v>
      </c>
      <c r="BM340" s="29">
        <v>0</v>
      </c>
      <c r="BN340" s="29">
        <v>2203.64</v>
      </c>
      <c r="BO340" s="29">
        <v>3998.43</v>
      </c>
      <c r="BP340" s="29">
        <v>0</v>
      </c>
      <c r="BQ340" s="29">
        <v>3998.43</v>
      </c>
      <c r="BR340" s="29">
        <v>0</v>
      </c>
      <c r="BS340" s="29">
        <v>0</v>
      </c>
      <c r="BT340" s="29">
        <v>3998.43</v>
      </c>
      <c r="BU340" s="29">
        <v>88.61</v>
      </c>
      <c r="BV340" s="29">
        <v>43.62</v>
      </c>
      <c r="BW340" s="29">
        <v>48</v>
      </c>
      <c r="BX340" s="29">
        <v>602.4</v>
      </c>
      <c r="BY340" s="29">
        <v>2489.5800178677755</v>
      </c>
      <c r="BZ340" s="29">
        <v>1810.6499999999983</v>
      </c>
      <c r="CA340" s="157">
        <v>1442.5099999999993</v>
      </c>
      <c r="CB340" s="157">
        <v>2857.7200178677749</v>
      </c>
      <c r="CC340" s="29">
        <v>0</v>
      </c>
      <c r="CD340" s="29">
        <v>2857.7200178677749</v>
      </c>
      <c r="CE340" s="29">
        <v>58237</v>
      </c>
      <c r="CF340" s="29">
        <v>0</v>
      </c>
      <c r="CG340" s="29">
        <v>52231</v>
      </c>
      <c r="CH340" s="29">
        <v>52231</v>
      </c>
      <c r="CI340" s="29">
        <v>592.36001786777763</v>
      </c>
      <c r="CJ340" s="25">
        <v>0</v>
      </c>
      <c r="CK340" s="25">
        <v>0</v>
      </c>
      <c r="CL340" s="29">
        <v>1090.2899999999991</v>
      </c>
      <c r="CM340" s="25">
        <v>0</v>
      </c>
      <c r="CN340" s="29">
        <v>2617.5799999999967</v>
      </c>
      <c r="CO340" s="25">
        <v>0</v>
      </c>
      <c r="CP340" s="25">
        <v>397.66999999999979</v>
      </c>
      <c r="CQ340" s="25">
        <v>0</v>
      </c>
      <c r="CR340" s="25">
        <v>0</v>
      </c>
      <c r="CS340" s="25">
        <v>38204</v>
      </c>
      <c r="CT340" s="25">
        <v>0</v>
      </c>
      <c r="CU340" s="25">
        <v>56309</v>
      </c>
      <c r="CV340" s="25">
        <v>0</v>
      </c>
      <c r="CW340" s="25">
        <v>10354</v>
      </c>
      <c r="CX340" s="33">
        <v>0</v>
      </c>
      <c r="CY340" s="33">
        <v>0</v>
      </c>
      <c r="CZ340" s="33">
        <v>0</v>
      </c>
      <c r="DA340" s="33">
        <v>0</v>
      </c>
      <c r="DB340" s="161">
        <v>38204</v>
      </c>
      <c r="DC340" s="33">
        <v>56309</v>
      </c>
      <c r="DD340" s="33">
        <v>5601</v>
      </c>
      <c r="DE340" s="33">
        <v>10354</v>
      </c>
      <c r="DF340" s="154">
        <v>0</v>
      </c>
      <c r="DG340" s="154">
        <v>0</v>
      </c>
      <c r="DH340" s="154">
        <v>0</v>
      </c>
      <c r="DI340" s="154">
        <v>0</v>
      </c>
      <c r="DJ340" s="154">
        <v>1090.2899999999991</v>
      </c>
      <c r="DK340" s="154">
        <v>2617.5799999999967</v>
      </c>
      <c r="DL340" s="154">
        <v>194.69001786777801</v>
      </c>
      <c r="DM340" s="154">
        <v>397.66999999999979</v>
      </c>
      <c r="DN340" s="25">
        <v>0</v>
      </c>
      <c r="DO340" s="25">
        <v>583773</v>
      </c>
      <c r="DP340" s="25">
        <v>1284.980017867777</v>
      </c>
      <c r="DQ340" s="25">
        <v>43805</v>
      </c>
      <c r="DR340" s="25">
        <v>231894</v>
      </c>
      <c r="DS340" s="25">
        <v>3998.43</v>
      </c>
      <c r="ED340" s="156">
        <v>44108</v>
      </c>
      <c r="EE340" s="25">
        <v>1090.2899999999991</v>
      </c>
      <c r="EF340" s="25">
        <v>2617.5799999999967</v>
      </c>
      <c r="EG340" s="25">
        <v>194.69001786777801</v>
      </c>
      <c r="EH340" s="25">
        <v>397.66999999999979</v>
      </c>
    </row>
    <row r="341" spans="1:138" x14ac:dyDescent="0.25">
      <c r="A341" s="25" t="s">
        <v>67</v>
      </c>
      <c r="B341" s="25" t="s">
        <v>65</v>
      </c>
      <c r="C341" s="156">
        <v>44109</v>
      </c>
      <c r="D341" s="156">
        <v>44109</v>
      </c>
      <c r="E341" s="25" t="s">
        <v>126</v>
      </c>
      <c r="F341" s="25" t="s">
        <v>127</v>
      </c>
      <c r="G341" s="29">
        <v>17599.579999999976</v>
      </c>
      <c r="H341" s="29">
        <v>1705</v>
      </c>
      <c r="I341" s="29">
        <v>0</v>
      </c>
      <c r="J341" s="29">
        <v>0</v>
      </c>
      <c r="K341" s="29">
        <v>0</v>
      </c>
      <c r="L341" s="29">
        <v>0</v>
      </c>
      <c r="M341" s="29">
        <v>0</v>
      </c>
      <c r="N341" s="29">
        <v>222222</v>
      </c>
      <c r="O341" s="29">
        <v>148455</v>
      </c>
      <c r="P341" s="29">
        <v>0</v>
      </c>
      <c r="Q341" s="29">
        <v>148455</v>
      </c>
      <c r="R341" s="29">
        <v>0</v>
      </c>
      <c r="S341" s="29">
        <v>0</v>
      </c>
      <c r="T341" s="29">
        <v>148455</v>
      </c>
      <c r="U341" s="29">
        <v>932</v>
      </c>
      <c r="V341" s="29">
        <v>1723</v>
      </c>
      <c r="W341" s="29">
        <v>11044</v>
      </c>
      <c r="X341" s="29">
        <v>260276</v>
      </c>
      <c r="Y341" s="29">
        <v>116499</v>
      </c>
      <c r="Z341" s="29">
        <v>221910</v>
      </c>
      <c r="AA341" s="29">
        <v>180270</v>
      </c>
      <c r="AB341" s="29">
        <v>9824</v>
      </c>
      <c r="AC341" s="29">
        <v>7.1639994040000002E-2</v>
      </c>
      <c r="AD341" s="29">
        <v>1.7000000000000001E-2</v>
      </c>
      <c r="AE341" s="29">
        <v>94.401467354759234</v>
      </c>
      <c r="AF341" s="29">
        <v>34901</v>
      </c>
      <c r="AG341" s="29">
        <v>50</v>
      </c>
      <c r="AH341" s="29">
        <v>69</v>
      </c>
      <c r="AI341" s="29">
        <v>6.4290000000000003</v>
      </c>
      <c r="AJ341" s="29">
        <v>21.286000000000001</v>
      </c>
      <c r="AK341" s="29">
        <v>0</v>
      </c>
      <c r="AL341" s="29">
        <v>0</v>
      </c>
      <c r="AM341" s="29">
        <v>416</v>
      </c>
      <c r="AN341" s="29">
        <v>91</v>
      </c>
      <c r="AO341" s="29">
        <v>44</v>
      </c>
      <c r="AP341" s="29">
        <v>0</v>
      </c>
      <c r="AQ341" s="29">
        <v>0</v>
      </c>
      <c r="AR341" s="29">
        <v>0</v>
      </c>
      <c r="AS341" s="29">
        <v>0</v>
      </c>
      <c r="AT341" s="29">
        <v>65362</v>
      </c>
      <c r="AU341" s="29">
        <v>62307</v>
      </c>
      <c r="AV341" s="29">
        <v>19218</v>
      </c>
      <c r="AW341" s="29">
        <v>43639</v>
      </c>
      <c r="AX341" s="29">
        <v>64812</v>
      </c>
      <c r="AY341" s="29">
        <v>0</v>
      </c>
      <c r="AZ341" s="29">
        <v>0</v>
      </c>
      <c r="BA341" s="29">
        <v>0</v>
      </c>
      <c r="BB341" s="29">
        <v>0</v>
      </c>
      <c r="BC341" s="29">
        <v>0</v>
      </c>
      <c r="BD341" s="29">
        <v>0</v>
      </c>
      <c r="BE341" s="29">
        <v>0</v>
      </c>
      <c r="BF341" s="29">
        <v>0</v>
      </c>
      <c r="BG341" s="29">
        <v>0</v>
      </c>
      <c r="BH341" s="29">
        <v>0</v>
      </c>
      <c r="BI341" s="29">
        <v>0</v>
      </c>
      <c r="BJ341" s="29">
        <v>0</v>
      </c>
      <c r="BK341" s="29">
        <v>0</v>
      </c>
      <c r="BL341" s="29">
        <v>0</v>
      </c>
      <c r="BM341" s="29">
        <v>0</v>
      </c>
      <c r="BN341" s="29">
        <v>2553.0300000000002</v>
      </c>
      <c r="BO341" s="29">
        <v>4795.78</v>
      </c>
      <c r="BP341" s="29">
        <v>0</v>
      </c>
      <c r="BQ341" s="29">
        <v>4795.78</v>
      </c>
      <c r="BR341" s="29">
        <v>0</v>
      </c>
      <c r="BS341" s="29">
        <v>0</v>
      </c>
      <c r="BT341" s="29">
        <v>4795.78</v>
      </c>
      <c r="BU341" s="29">
        <v>33.75</v>
      </c>
      <c r="BV341" s="29">
        <v>42.89</v>
      </c>
      <c r="BW341" s="29">
        <v>48</v>
      </c>
      <c r="BX341" s="29">
        <v>532.35</v>
      </c>
      <c r="BY341" s="29">
        <v>2405.9762424353567</v>
      </c>
      <c r="BZ341" s="29">
        <v>1761.5799999999986</v>
      </c>
      <c r="CA341" s="157">
        <v>1426.4999999999989</v>
      </c>
      <c r="CB341" s="157">
        <v>2741.0562424353557</v>
      </c>
      <c r="CC341" s="29">
        <v>0</v>
      </c>
      <c r="CD341" s="29">
        <v>2741.0562424353557</v>
      </c>
      <c r="CE341" s="29">
        <v>67499</v>
      </c>
      <c r="CF341" s="29">
        <v>0</v>
      </c>
      <c r="CG341" s="29">
        <v>60170</v>
      </c>
      <c r="CH341" s="29">
        <v>60170</v>
      </c>
      <c r="CI341" s="29">
        <v>562.26000000000045</v>
      </c>
      <c r="CJ341" s="25">
        <v>0</v>
      </c>
      <c r="CK341" s="25">
        <v>0</v>
      </c>
      <c r="CL341" s="29">
        <v>1048.1999999999991</v>
      </c>
      <c r="CM341" s="25">
        <v>0</v>
      </c>
      <c r="CN341" s="29">
        <v>2557.0962424353534</v>
      </c>
      <c r="CO341" s="25">
        <v>0</v>
      </c>
      <c r="CP341" s="25">
        <v>373.81000000000091</v>
      </c>
      <c r="CQ341" s="25">
        <v>0</v>
      </c>
      <c r="CR341" s="25">
        <v>0</v>
      </c>
      <c r="CS341" s="25">
        <v>43639</v>
      </c>
      <c r="CT341" s="25">
        <v>0</v>
      </c>
      <c r="CU341" s="25">
        <v>64812</v>
      </c>
      <c r="CV341" s="25">
        <v>0</v>
      </c>
      <c r="CW341" s="25">
        <v>13200</v>
      </c>
      <c r="CX341" s="33">
        <v>0</v>
      </c>
      <c r="CY341" s="33">
        <v>0</v>
      </c>
      <c r="CZ341" s="33">
        <v>0</v>
      </c>
      <c r="DA341" s="33">
        <v>0</v>
      </c>
      <c r="DB341" s="161">
        <v>43639</v>
      </c>
      <c r="DC341" s="33">
        <v>64812</v>
      </c>
      <c r="DD341" s="33">
        <v>6018</v>
      </c>
      <c r="DE341" s="33">
        <v>13200</v>
      </c>
      <c r="DF341" s="154">
        <v>0</v>
      </c>
      <c r="DG341" s="154">
        <v>0</v>
      </c>
      <c r="DH341" s="154">
        <v>0</v>
      </c>
      <c r="DI341" s="154">
        <v>0</v>
      </c>
      <c r="DJ341" s="154">
        <v>1048.1999999999994</v>
      </c>
      <c r="DK341" s="154">
        <v>2557.0962424353534</v>
      </c>
      <c r="DL341" s="154">
        <v>188.44999999999965</v>
      </c>
      <c r="DM341" s="154">
        <v>373.81000000000091</v>
      </c>
      <c r="DN341" s="25">
        <v>0</v>
      </c>
      <c r="DO341" s="25">
        <v>528503</v>
      </c>
      <c r="DP341" s="25">
        <v>1236.649999999999</v>
      </c>
      <c r="DQ341" s="25">
        <v>49657</v>
      </c>
      <c r="DR341" s="25">
        <v>148455</v>
      </c>
      <c r="DS341" s="25">
        <v>4795.78</v>
      </c>
      <c r="ED341" s="156">
        <v>44109</v>
      </c>
      <c r="EE341" s="25">
        <v>1048.1999999999994</v>
      </c>
      <c r="EF341" s="25">
        <v>2557.0962424353534</v>
      </c>
      <c r="EG341" s="25">
        <v>188.44999999999965</v>
      </c>
      <c r="EH341" s="25">
        <v>373.81000000000091</v>
      </c>
    </row>
    <row r="342" spans="1:138" x14ac:dyDescent="0.25">
      <c r="A342" s="25" t="s">
        <v>67</v>
      </c>
      <c r="B342" s="25" t="s">
        <v>65</v>
      </c>
      <c r="C342" s="156">
        <v>44110</v>
      </c>
      <c r="D342" s="156">
        <v>44110</v>
      </c>
      <c r="E342" s="25" t="s">
        <v>126</v>
      </c>
      <c r="F342" s="25" t="s">
        <v>127</v>
      </c>
      <c r="G342" s="29">
        <v>18018.459999999974</v>
      </c>
      <c r="H342" s="29">
        <v>1602</v>
      </c>
      <c r="I342" s="29">
        <v>0</v>
      </c>
      <c r="J342" s="29">
        <v>0</v>
      </c>
      <c r="K342" s="29">
        <v>0</v>
      </c>
      <c r="L342" s="29">
        <v>0</v>
      </c>
      <c r="M342" s="29">
        <v>0</v>
      </c>
      <c r="N342" s="29">
        <v>298724</v>
      </c>
      <c r="O342" s="29">
        <v>102290</v>
      </c>
      <c r="P342" s="29">
        <v>0</v>
      </c>
      <c r="Q342" s="29">
        <v>102290</v>
      </c>
      <c r="R342" s="29">
        <v>0</v>
      </c>
      <c r="S342" s="29">
        <v>0</v>
      </c>
      <c r="T342" s="29">
        <v>102290</v>
      </c>
      <c r="U342" s="29">
        <v>810</v>
      </c>
      <c r="V342" s="29">
        <v>2279</v>
      </c>
      <c r="W342" s="29">
        <v>12027</v>
      </c>
      <c r="X342" s="29">
        <v>170374</v>
      </c>
      <c r="Y342" s="29">
        <v>121763</v>
      </c>
      <c r="Z342" s="29">
        <v>272845</v>
      </c>
      <c r="AA342" s="29">
        <v>153097</v>
      </c>
      <c r="AB342" s="29">
        <v>7430</v>
      </c>
      <c r="AC342" s="29">
        <v>7.1639994040000002E-2</v>
      </c>
      <c r="AD342" s="29">
        <v>1.7000000000000001E-2</v>
      </c>
      <c r="AE342" s="29">
        <v>94.401467354759234</v>
      </c>
      <c r="AF342" s="29">
        <v>40705</v>
      </c>
      <c r="AG342" s="29">
        <v>50</v>
      </c>
      <c r="AH342" s="29">
        <v>69</v>
      </c>
      <c r="AI342" s="29">
        <v>6.2859999999999996</v>
      </c>
      <c r="AJ342" s="29">
        <v>23.286000000000001</v>
      </c>
      <c r="AK342" s="29">
        <v>0</v>
      </c>
      <c r="AL342" s="29">
        <v>0</v>
      </c>
      <c r="AM342" s="29">
        <v>0</v>
      </c>
      <c r="AN342" s="29">
        <v>0</v>
      </c>
      <c r="AO342" s="29">
        <v>44</v>
      </c>
      <c r="AP342" s="29">
        <v>0</v>
      </c>
      <c r="AQ342" s="29">
        <v>0</v>
      </c>
      <c r="AR342" s="29">
        <v>0</v>
      </c>
      <c r="AS342" s="29">
        <v>0</v>
      </c>
      <c r="AT342" s="29">
        <v>70794</v>
      </c>
      <c r="AU342" s="29">
        <v>65231</v>
      </c>
      <c r="AV342" s="29">
        <v>20454</v>
      </c>
      <c r="AW342" s="29">
        <v>46041</v>
      </c>
      <c r="AX342" s="29">
        <v>69530</v>
      </c>
      <c r="AY342" s="29">
        <v>0</v>
      </c>
      <c r="AZ342" s="29">
        <v>0</v>
      </c>
      <c r="BA342" s="29">
        <v>0</v>
      </c>
      <c r="BB342" s="29">
        <v>0</v>
      </c>
      <c r="BC342" s="29">
        <v>0</v>
      </c>
      <c r="BD342" s="29">
        <v>0</v>
      </c>
      <c r="BE342" s="29">
        <v>0</v>
      </c>
      <c r="BF342" s="29">
        <v>0</v>
      </c>
      <c r="BG342" s="29">
        <v>0</v>
      </c>
      <c r="BH342" s="29">
        <v>0</v>
      </c>
      <c r="BI342" s="29">
        <v>0</v>
      </c>
      <c r="BJ342" s="29">
        <v>0</v>
      </c>
      <c r="BK342" s="29">
        <v>0</v>
      </c>
      <c r="BL342" s="29">
        <v>0</v>
      </c>
      <c r="BM342" s="29">
        <v>0</v>
      </c>
      <c r="BN342" s="29">
        <v>3130.61</v>
      </c>
      <c r="BO342" s="29">
        <v>4239.01</v>
      </c>
      <c r="BP342" s="29">
        <v>0</v>
      </c>
      <c r="BQ342" s="29">
        <v>4239.01</v>
      </c>
      <c r="BR342" s="29">
        <v>0</v>
      </c>
      <c r="BS342" s="29">
        <v>0</v>
      </c>
      <c r="BT342" s="29">
        <v>4239.01</v>
      </c>
      <c r="BU342" s="29">
        <v>81.180000000000007</v>
      </c>
      <c r="BV342" s="29">
        <v>38.44</v>
      </c>
      <c r="BW342" s="29">
        <v>96</v>
      </c>
      <c r="BX342" s="29">
        <v>507.04999999999995</v>
      </c>
      <c r="BY342" s="29">
        <v>2525.8112079720036</v>
      </c>
      <c r="BZ342" s="29">
        <v>1836.1316942129474</v>
      </c>
      <c r="CA342" s="157">
        <v>1510.2284503673507</v>
      </c>
      <c r="CB342" s="157">
        <v>2851.7144518176019</v>
      </c>
      <c r="CC342" s="29">
        <v>0</v>
      </c>
      <c r="CD342" s="29">
        <v>2851.7144518176019</v>
      </c>
      <c r="CE342" s="29">
        <v>67711</v>
      </c>
      <c r="CF342" s="29">
        <v>0</v>
      </c>
      <c r="CG342" s="29">
        <v>68314</v>
      </c>
      <c r="CH342" s="29">
        <v>68314</v>
      </c>
      <c r="CI342" s="29">
        <v>580.00370800473149</v>
      </c>
      <c r="CJ342" s="25">
        <v>0</v>
      </c>
      <c r="CK342" s="25">
        <v>0</v>
      </c>
      <c r="CL342" s="29">
        <v>1087.7491941802225</v>
      </c>
      <c r="CM342" s="25">
        <v>0</v>
      </c>
      <c r="CN342" s="29">
        <v>2694.1899999999987</v>
      </c>
      <c r="CO342" s="25">
        <v>0</v>
      </c>
      <c r="CP342" s="25">
        <v>365.73999999999933</v>
      </c>
      <c r="CQ342" s="25">
        <v>0</v>
      </c>
      <c r="CR342" s="25">
        <v>0</v>
      </c>
      <c r="CS342" s="25">
        <v>46041</v>
      </c>
      <c r="CT342" s="25">
        <v>0</v>
      </c>
      <c r="CU342" s="25">
        <v>69530</v>
      </c>
      <c r="CV342" s="25">
        <v>0</v>
      </c>
      <c r="CW342" s="25">
        <v>14467</v>
      </c>
      <c r="CX342" s="33">
        <v>0</v>
      </c>
      <c r="CY342" s="33">
        <v>0</v>
      </c>
      <c r="CZ342" s="33">
        <v>0</v>
      </c>
      <c r="DA342" s="33">
        <v>0</v>
      </c>
      <c r="DB342" s="161">
        <v>46041</v>
      </c>
      <c r="DC342" s="33">
        <v>69530</v>
      </c>
      <c r="DD342" s="33">
        <v>5987</v>
      </c>
      <c r="DE342" s="33">
        <v>14467</v>
      </c>
      <c r="DF342" s="154">
        <v>0</v>
      </c>
      <c r="DG342" s="154">
        <v>0</v>
      </c>
      <c r="DH342" s="154">
        <v>0</v>
      </c>
      <c r="DI342" s="154">
        <v>0</v>
      </c>
      <c r="DJ342" s="154">
        <v>1087.7491941802223</v>
      </c>
      <c r="DK342" s="154">
        <v>2694.1899999999987</v>
      </c>
      <c r="DL342" s="154">
        <v>214.26370800473239</v>
      </c>
      <c r="DM342" s="154">
        <v>365.73999999999933</v>
      </c>
      <c r="DN342" s="25">
        <v>0</v>
      </c>
      <c r="DO342" s="25">
        <v>555135</v>
      </c>
      <c r="DP342" s="25">
        <v>1302.0129021849548</v>
      </c>
      <c r="DQ342" s="25">
        <v>52028</v>
      </c>
      <c r="DR342" s="25">
        <v>102290</v>
      </c>
      <c r="DS342" s="25">
        <v>4239.01</v>
      </c>
      <c r="ED342" s="156">
        <v>44110</v>
      </c>
      <c r="EE342" s="25">
        <v>1087.7491941802223</v>
      </c>
      <c r="EF342" s="25">
        <v>2694.1899999999987</v>
      </c>
      <c r="EG342" s="25">
        <v>214.26370800473239</v>
      </c>
      <c r="EH342" s="25">
        <v>365.73999999999933</v>
      </c>
    </row>
    <row r="343" spans="1:138" x14ac:dyDescent="0.25">
      <c r="A343" s="25" t="s">
        <v>67</v>
      </c>
      <c r="B343" s="25" t="s">
        <v>65</v>
      </c>
      <c r="C343" s="156">
        <v>44111</v>
      </c>
      <c r="D343" s="156">
        <v>44111</v>
      </c>
      <c r="E343" s="25" t="s">
        <v>126</v>
      </c>
      <c r="F343" s="25" t="s">
        <v>127</v>
      </c>
      <c r="G343" s="29">
        <v>17586.68</v>
      </c>
      <c r="H343" s="29">
        <v>1697</v>
      </c>
      <c r="I343" s="29">
        <v>0</v>
      </c>
      <c r="J343" s="29">
        <v>0</v>
      </c>
      <c r="K343" s="29">
        <v>0</v>
      </c>
      <c r="L343" s="29">
        <v>0</v>
      </c>
      <c r="M343" s="29">
        <v>0</v>
      </c>
      <c r="N343" s="29">
        <v>227572</v>
      </c>
      <c r="O343" s="29">
        <v>108819</v>
      </c>
      <c r="P343" s="29">
        <v>0</v>
      </c>
      <c r="Q343" s="29">
        <v>108819</v>
      </c>
      <c r="R343" s="29">
        <v>0</v>
      </c>
      <c r="S343" s="29">
        <v>0</v>
      </c>
      <c r="T343" s="29">
        <v>108819</v>
      </c>
      <c r="U343" s="29">
        <v>637</v>
      </c>
      <c r="V343" s="29">
        <v>2052</v>
      </c>
      <c r="W343" s="29">
        <v>37584</v>
      </c>
      <c r="X343" s="29">
        <v>206968</v>
      </c>
      <c r="Y343" s="29">
        <v>124438</v>
      </c>
      <c r="Z343" s="29">
        <v>248170</v>
      </c>
      <c r="AA343" s="29">
        <v>164883</v>
      </c>
      <c r="AB343" s="29">
        <v>7422</v>
      </c>
      <c r="AC343" s="29">
        <v>7.1639994040000002E-2</v>
      </c>
      <c r="AD343" s="29">
        <v>1.7000000000000001E-2</v>
      </c>
      <c r="AE343" s="29">
        <v>94.401467354759234</v>
      </c>
      <c r="AF343" s="29">
        <v>43062</v>
      </c>
      <c r="AG343" s="29">
        <v>50</v>
      </c>
      <c r="AH343" s="29">
        <v>69</v>
      </c>
      <c r="AI343" s="29">
        <v>6.2859999999999996</v>
      </c>
      <c r="AJ343" s="29">
        <v>24.286000000000001</v>
      </c>
      <c r="AK343" s="29">
        <v>1</v>
      </c>
      <c r="AL343" s="29">
        <v>0</v>
      </c>
      <c r="AM343" s="29">
        <v>430</v>
      </c>
      <c r="AN343" s="29">
        <v>90</v>
      </c>
      <c r="AO343" s="29">
        <v>43</v>
      </c>
      <c r="AP343" s="29">
        <v>0</v>
      </c>
      <c r="AQ343" s="29">
        <v>0</v>
      </c>
      <c r="AR343" s="29">
        <v>0</v>
      </c>
      <c r="AS343" s="29">
        <v>0</v>
      </c>
      <c r="AT343" s="29">
        <v>68618</v>
      </c>
      <c r="AU343" s="29">
        <v>61138</v>
      </c>
      <c r="AV343" s="29">
        <v>17972</v>
      </c>
      <c r="AW343" s="29">
        <v>43704</v>
      </c>
      <c r="AX343" s="29">
        <v>68080</v>
      </c>
      <c r="AY343" s="29">
        <v>0</v>
      </c>
      <c r="AZ343" s="29">
        <v>0</v>
      </c>
      <c r="BA343" s="29">
        <v>0</v>
      </c>
      <c r="BB343" s="29">
        <v>0</v>
      </c>
      <c r="BC343" s="29">
        <v>0</v>
      </c>
      <c r="BD343" s="29">
        <v>0</v>
      </c>
      <c r="BE343" s="29">
        <v>0</v>
      </c>
      <c r="BF343" s="29">
        <v>0</v>
      </c>
      <c r="BG343" s="29">
        <v>0</v>
      </c>
      <c r="BH343" s="29">
        <v>0</v>
      </c>
      <c r="BI343" s="29">
        <v>0</v>
      </c>
      <c r="BJ343" s="29">
        <v>0</v>
      </c>
      <c r="BK343" s="29">
        <v>0</v>
      </c>
      <c r="BL343" s="29">
        <v>0</v>
      </c>
      <c r="BM343" s="29">
        <v>0</v>
      </c>
      <c r="BN343" s="29">
        <v>2769.36</v>
      </c>
      <c r="BO343" s="29">
        <v>4259.46</v>
      </c>
      <c r="BP343" s="29">
        <v>0</v>
      </c>
      <c r="BQ343" s="29">
        <v>4259.46</v>
      </c>
      <c r="BR343" s="29">
        <v>0</v>
      </c>
      <c r="BS343" s="29">
        <v>0</v>
      </c>
      <c r="BT343" s="29">
        <v>4259.46</v>
      </c>
      <c r="BU343" s="29">
        <v>39.380000000000003</v>
      </c>
      <c r="BV343" s="29">
        <v>51.6</v>
      </c>
      <c r="BW343" s="29">
        <v>76</v>
      </c>
      <c r="BX343" s="29">
        <v>459.85</v>
      </c>
      <c r="BY343" s="29">
        <v>2555.3099999999959</v>
      </c>
      <c r="BZ343" s="29">
        <v>1877.4299999999962</v>
      </c>
      <c r="CA343" s="157">
        <v>1608.070664608473</v>
      </c>
      <c r="CB343" s="157">
        <v>2824.6693353915202</v>
      </c>
      <c r="CC343" s="29">
        <v>0</v>
      </c>
      <c r="CD343" s="29">
        <v>2824.6693353915202</v>
      </c>
      <c r="CE343" s="29">
        <v>65430</v>
      </c>
      <c r="CF343" s="29">
        <v>0</v>
      </c>
      <c r="CG343" s="29">
        <v>64326</v>
      </c>
      <c r="CH343" s="29">
        <v>64326</v>
      </c>
      <c r="CI343" s="29">
        <v>607.24999999999943</v>
      </c>
      <c r="CJ343" s="25">
        <v>0</v>
      </c>
      <c r="CK343" s="25">
        <v>0</v>
      </c>
      <c r="CL343" s="29">
        <v>1089.2999999999993</v>
      </c>
      <c r="CM343" s="25">
        <v>0</v>
      </c>
      <c r="CN343" s="29">
        <v>2736.1899999999946</v>
      </c>
      <c r="CO343" s="25">
        <v>0</v>
      </c>
      <c r="CP343" s="25">
        <v>396.33999999999992</v>
      </c>
      <c r="CQ343" s="25">
        <v>0</v>
      </c>
      <c r="CR343" s="25">
        <v>0</v>
      </c>
      <c r="CS343" s="25">
        <v>43704</v>
      </c>
      <c r="CT343" s="25">
        <v>0</v>
      </c>
      <c r="CU343" s="25">
        <v>68080</v>
      </c>
      <c r="CV343" s="25">
        <v>0</v>
      </c>
      <c r="CW343" s="25">
        <v>11832</v>
      </c>
      <c r="CX343" s="33">
        <v>0</v>
      </c>
      <c r="CY343" s="33">
        <v>0</v>
      </c>
      <c r="CZ343" s="33">
        <v>0</v>
      </c>
      <c r="DA343" s="33">
        <v>0</v>
      </c>
      <c r="DB343" s="161">
        <v>43704</v>
      </c>
      <c r="DC343" s="33">
        <v>68080</v>
      </c>
      <c r="DD343" s="33">
        <v>6140</v>
      </c>
      <c r="DE343" s="33">
        <v>11832</v>
      </c>
      <c r="DF343" s="154">
        <v>0</v>
      </c>
      <c r="DG343" s="154">
        <v>0</v>
      </c>
      <c r="DH343" s="154">
        <v>0</v>
      </c>
      <c r="DI343" s="154">
        <v>0</v>
      </c>
      <c r="DJ343" s="154">
        <v>1089.2999999999993</v>
      </c>
      <c r="DK343" s="154">
        <v>2736.1899999999946</v>
      </c>
      <c r="DL343" s="154">
        <v>210.90999999999963</v>
      </c>
      <c r="DM343" s="154">
        <v>396.33999999999992</v>
      </c>
      <c r="DN343" s="25">
        <v>0</v>
      </c>
      <c r="DO343" s="25">
        <v>544913</v>
      </c>
      <c r="DP343" s="25">
        <v>1300.2099999999989</v>
      </c>
      <c r="DQ343" s="25">
        <v>49844</v>
      </c>
      <c r="DR343" s="25">
        <v>108819</v>
      </c>
      <c r="DS343" s="25">
        <v>4259.46</v>
      </c>
      <c r="ED343" s="156">
        <v>44111</v>
      </c>
      <c r="EE343" s="25">
        <v>1089.2999999999993</v>
      </c>
      <c r="EF343" s="25">
        <v>2736.1899999999946</v>
      </c>
      <c r="EG343" s="25">
        <v>210.90999999999963</v>
      </c>
      <c r="EH343" s="25">
        <v>396.33999999999992</v>
      </c>
    </row>
    <row r="344" spans="1:138" x14ac:dyDescent="0.25">
      <c r="A344" s="25" t="s">
        <v>67</v>
      </c>
      <c r="B344" s="25" t="s">
        <v>65</v>
      </c>
      <c r="C344" s="156">
        <v>44112</v>
      </c>
      <c r="D344" s="156">
        <v>44112</v>
      </c>
      <c r="E344" s="25" t="s">
        <v>126</v>
      </c>
      <c r="F344" s="25" t="s">
        <v>127</v>
      </c>
      <c r="G344" s="29">
        <v>23905.110000000041</v>
      </c>
      <c r="H344" s="29">
        <v>1585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172643</v>
      </c>
      <c r="O344" s="29">
        <v>102936</v>
      </c>
      <c r="P344" s="29">
        <v>0</v>
      </c>
      <c r="Q344" s="29">
        <v>102936</v>
      </c>
      <c r="R344" s="29">
        <v>0</v>
      </c>
      <c r="S344" s="29">
        <v>0</v>
      </c>
      <c r="T344" s="29">
        <v>102936</v>
      </c>
      <c r="U344" s="29">
        <v>664</v>
      </c>
      <c r="V344" s="29">
        <v>1041</v>
      </c>
      <c r="W344" s="29">
        <v>14242</v>
      </c>
      <c r="X344" s="29">
        <v>199848</v>
      </c>
      <c r="Y344" s="29">
        <v>156065</v>
      </c>
      <c r="Z344" s="29">
        <v>242762</v>
      </c>
      <c r="AA344" s="29">
        <v>149150</v>
      </c>
      <c r="AB344" s="29">
        <v>10759</v>
      </c>
      <c r="AC344" s="29">
        <v>7.1639994040000002E-2</v>
      </c>
      <c r="AD344" s="29">
        <v>1.7000000000000001E-2</v>
      </c>
      <c r="AE344" s="29">
        <v>94.401467354759234</v>
      </c>
      <c r="AF344" s="29">
        <v>48182</v>
      </c>
      <c r="AG344" s="29">
        <v>50</v>
      </c>
      <c r="AH344" s="29">
        <v>69</v>
      </c>
      <c r="AI344" s="29">
        <v>6.4290000000000003</v>
      </c>
      <c r="AJ344" s="29">
        <v>25.428999999999998</v>
      </c>
      <c r="AK344" s="29">
        <v>3</v>
      </c>
      <c r="AL344" s="29">
        <v>0</v>
      </c>
      <c r="AM344" s="29">
        <v>426</v>
      </c>
      <c r="AN344" s="29">
        <v>95</v>
      </c>
      <c r="AO344" s="29">
        <v>46</v>
      </c>
      <c r="AP344" s="29">
        <v>0</v>
      </c>
      <c r="AQ344" s="29">
        <v>632</v>
      </c>
      <c r="AR344" s="29">
        <v>120</v>
      </c>
      <c r="AS344" s="29">
        <v>255</v>
      </c>
      <c r="AT344" s="29">
        <v>67414</v>
      </c>
      <c r="AU344" s="29">
        <v>57586</v>
      </c>
      <c r="AV344" s="29">
        <v>17510</v>
      </c>
      <c r="AW344" s="29">
        <v>43160</v>
      </c>
      <c r="AX344" s="29">
        <v>64330</v>
      </c>
      <c r="AY344" s="29">
        <v>0</v>
      </c>
      <c r="AZ344" s="29">
        <v>0</v>
      </c>
      <c r="BA344" s="29">
        <v>0</v>
      </c>
      <c r="BB344" s="29">
        <v>0</v>
      </c>
      <c r="BC344" s="29">
        <v>0</v>
      </c>
      <c r="BD344" s="29">
        <v>0</v>
      </c>
      <c r="BE344" s="29">
        <v>0</v>
      </c>
      <c r="BF344" s="29">
        <v>0</v>
      </c>
      <c r="BG344" s="29">
        <v>0</v>
      </c>
      <c r="BH344" s="29">
        <v>0</v>
      </c>
      <c r="BI344" s="29">
        <v>0</v>
      </c>
      <c r="BJ344" s="29">
        <v>0</v>
      </c>
      <c r="BK344" s="29">
        <v>0</v>
      </c>
      <c r="BL344" s="29">
        <v>0</v>
      </c>
      <c r="BM344" s="29">
        <v>0</v>
      </c>
      <c r="BN344" s="29">
        <v>2093.65</v>
      </c>
      <c r="BO344" s="29">
        <v>4268.34</v>
      </c>
      <c r="BP344" s="29">
        <v>0</v>
      </c>
      <c r="BQ344" s="29">
        <v>4268.34</v>
      </c>
      <c r="BR344" s="29">
        <v>0</v>
      </c>
      <c r="BS344" s="29">
        <v>0</v>
      </c>
      <c r="BT344" s="29">
        <v>4268.34</v>
      </c>
      <c r="BU344" s="29">
        <v>74.17</v>
      </c>
      <c r="BV344" s="29">
        <v>25.47</v>
      </c>
      <c r="BW344" s="29">
        <v>104</v>
      </c>
      <c r="BX344" s="29">
        <v>549.45000000000005</v>
      </c>
      <c r="BY344" s="29">
        <v>2684.2147195613206</v>
      </c>
      <c r="BZ344" s="29">
        <v>1881.0599999999984</v>
      </c>
      <c r="CA344" s="157">
        <v>1510.6638863212017</v>
      </c>
      <c r="CB344" s="157">
        <v>3054.6108332401163</v>
      </c>
      <c r="CC344" s="29">
        <v>0</v>
      </c>
      <c r="CD344" s="29">
        <v>3054.6108332401163</v>
      </c>
      <c r="CE344" s="29">
        <v>57519</v>
      </c>
      <c r="CF344" s="29">
        <v>0</v>
      </c>
      <c r="CG344" s="29">
        <v>67481</v>
      </c>
      <c r="CH344" s="29">
        <v>67481</v>
      </c>
      <c r="CI344" s="29">
        <v>599.09847212384773</v>
      </c>
      <c r="CJ344" s="25">
        <v>0</v>
      </c>
      <c r="CK344" s="25">
        <v>0</v>
      </c>
      <c r="CL344" s="29">
        <v>1104.7899999999986</v>
      </c>
      <c r="CM344" s="25">
        <v>0</v>
      </c>
      <c r="CN344" s="29">
        <v>2861.3862474374732</v>
      </c>
      <c r="CO344" s="25">
        <v>0</v>
      </c>
      <c r="CP344" s="25">
        <v>382.81999999999931</v>
      </c>
      <c r="CQ344" s="25">
        <v>0</v>
      </c>
      <c r="CR344" s="25">
        <v>0</v>
      </c>
      <c r="CS344" s="25">
        <v>43160</v>
      </c>
      <c r="CT344" s="25">
        <v>0</v>
      </c>
      <c r="CU344" s="25">
        <v>64330</v>
      </c>
      <c r="CV344" s="25">
        <v>0</v>
      </c>
      <c r="CW344" s="25">
        <v>11442</v>
      </c>
      <c r="CX344" s="33">
        <v>0</v>
      </c>
      <c r="CY344" s="33">
        <v>0</v>
      </c>
      <c r="CZ344" s="33">
        <v>0</v>
      </c>
      <c r="DA344" s="33">
        <v>0</v>
      </c>
      <c r="DB344" s="161">
        <v>43160</v>
      </c>
      <c r="DC344" s="33">
        <v>64330</v>
      </c>
      <c r="DD344" s="33">
        <v>6068</v>
      </c>
      <c r="DE344" s="33">
        <v>11442</v>
      </c>
      <c r="DF344" s="154">
        <v>0</v>
      </c>
      <c r="DG344" s="154">
        <v>0</v>
      </c>
      <c r="DH344" s="154">
        <v>0</v>
      </c>
      <c r="DI344" s="154">
        <v>0</v>
      </c>
      <c r="DJ344" s="154">
        <v>1104.7899999999986</v>
      </c>
      <c r="DK344" s="154">
        <v>2861.3862474374732</v>
      </c>
      <c r="DL344" s="154">
        <v>216.27847212384853</v>
      </c>
      <c r="DM344" s="154">
        <v>382.81999999999931</v>
      </c>
      <c r="DN344" s="25">
        <v>0</v>
      </c>
      <c r="DO344" s="25">
        <v>558736</v>
      </c>
      <c r="DP344" s="25">
        <v>1321.0684721238472</v>
      </c>
      <c r="DQ344" s="25">
        <v>49228</v>
      </c>
      <c r="DR344" s="25">
        <v>102936</v>
      </c>
      <c r="DS344" s="25">
        <v>4268.34</v>
      </c>
      <c r="ED344" s="156">
        <v>44112</v>
      </c>
      <c r="EE344" s="25">
        <v>1104.7899999999986</v>
      </c>
      <c r="EF344" s="25">
        <v>2861.3862474374732</v>
      </c>
      <c r="EG344" s="25">
        <v>216.27847212384853</v>
      </c>
      <c r="EH344" s="25">
        <v>382.81999999999931</v>
      </c>
    </row>
    <row r="345" spans="1:138" x14ac:dyDescent="0.25">
      <c r="A345" s="25" t="s">
        <v>67</v>
      </c>
      <c r="B345" s="25" t="s">
        <v>65</v>
      </c>
      <c r="C345" s="156">
        <v>44113</v>
      </c>
      <c r="D345" s="156">
        <v>44113</v>
      </c>
      <c r="E345" s="25" t="s">
        <v>126</v>
      </c>
      <c r="F345" s="25" t="s">
        <v>127</v>
      </c>
      <c r="G345" s="29">
        <v>24258.470000000038</v>
      </c>
      <c r="H345" s="29">
        <v>1489</v>
      </c>
      <c r="I345" s="29">
        <v>0</v>
      </c>
      <c r="J345" s="29">
        <v>0</v>
      </c>
      <c r="K345" s="29">
        <v>0</v>
      </c>
      <c r="L345" s="29">
        <v>0</v>
      </c>
      <c r="M345" s="29">
        <v>0</v>
      </c>
      <c r="N345" s="29">
        <v>94410</v>
      </c>
      <c r="O345" s="29">
        <v>146320</v>
      </c>
      <c r="P345" s="29">
        <v>0</v>
      </c>
      <c r="Q345" s="29">
        <v>146320</v>
      </c>
      <c r="R345" s="29">
        <v>0</v>
      </c>
      <c r="S345" s="29">
        <v>0</v>
      </c>
      <c r="T345" s="29">
        <v>146320</v>
      </c>
      <c r="U345" s="29">
        <v>754</v>
      </c>
      <c r="V345" s="29">
        <v>944</v>
      </c>
      <c r="W345" s="29">
        <v>10555</v>
      </c>
      <c r="X345" s="29">
        <v>188177</v>
      </c>
      <c r="Y345" s="29">
        <v>131907</v>
      </c>
      <c r="Z345" s="29">
        <v>260170</v>
      </c>
      <c r="AA345" s="29">
        <v>87702</v>
      </c>
      <c r="AB345" s="29">
        <v>71301</v>
      </c>
      <c r="AC345" s="29">
        <v>7.1639994040000002E-2</v>
      </c>
      <c r="AD345" s="29">
        <v>1.7000000000000001E-2</v>
      </c>
      <c r="AE345" s="29">
        <v>94.401467354759234</v>
      </c>
      <c r="AF345" s="29">
        <v>56800</v>
      </c>
      <c r="AG345" s="29">
        <v>50</v>
      </c>
      <c r="AH345" s="29">
        <v>69</v>
      </c>
      <c r="AI345" s="29">
        <v>6.4290000000000003</v>
      </c>
      <c r="AJ345" s="29">
        <v>27.143000000000001</v>
      </c>
      <c r="AK345" s="29">
        <v>1</v>
      </c>
      <c r="AL345" s="29">
        <v>0</v>
      </c>
      <c r="AM345" s="29">
        <v>362</v>
      </c>
      <c r="AN345" s="29">
        <v>80</v>
      </c>
      <c r="AO345" s="29">
        <v>48</v>
      </c>
      <c r="AP345" s="29">
        <v>0</v>
      </c>
      <c r="AQ345" s="29">
        <v>572</v>
      </c>
      <c r="AR345" s="29">
        <v>108</v>
      </c>
      <c r="AS345" s="29">
        <v>238</v>
      </c>
      <c r="AT345" s="29">
        <v>60367</v>
      </c>
      <c r="AU345" s="29">
        <v>43122</v>
      </c>
      <c r="AV345" s="29">
        <v>16794</v>
      </c>
      <c r="AW345" s="29">
        <v>36744</v>
      </c>
      <c r="AX345" s="29">
        <v>49951</v>
      </c>
      <c r="AY345" s="29">
        <v>0</v>
      </c>
      <c r="AZ345" s="29">
        <v>1</v>
      </c>
      <c r="BA345" s="29">
        <v>0</v>
      </c>
      <c r="BB345" s="29">
        <v>0</v>
      </c>
      <c r="BC345" s="29">
        <v>0</v>
      </c>
      <c r="BD345" s="29">
        <v>0</v>
      </c>
      <c r="BE345" s="29">
        <v>0</v>
      </c>
      <c r="BF345" s="29">
        <v>0</v>
      </c>
      <c r="BG345" s="29">
        <v>0</v>
      </c>
      <c r="BH345" s="29">
        <v>0</v>
      </c>
      <c r="BI345" s="29">
        <v>0</v>
      </c>
      <c r="BJ345" s="29">
        <v>0</v>
      </c>
      <c r="BK345" s="29">
        <v>0</v>
      </c>
      <c r="BL345" s="29">
        <v>0</v>
      </c>
      <c r="BM345" s="29">
        <v>0</v>
      </c>
      <c r="BN345" s="29">
        <v>175.34</v>
      </c>
      <c r="BO345" s="29">
        <v>4218.3900000000003</v>
      </c>
      <c r="BP345" s="29">
        <v>0</v>
      </c>
      <c r="BQ345" s="29">
        <v>4218.3900000000003</v>
      </c>
      <c r="BR345" s="29">
        <v>0</v>
      </c>
      <c r="BS345" s="29">
        <v>0</v>
      </c>
      <c r="BT345" s="29">
        <v>4218.3900000000003</v>
      </c>
      <c r="BU345" s="29">
        <v>42.03</v>
      </c>
      <c r="BV345" s="29">
        <v>29.04</v>
      </c>
      <c r="BW345" s="29">
        <v>72</v>
      </c>
      <c r="BX345" s="29">
        <v>554.20000000000005</v>
      </c>
      <c r="BY345" s="29">
        <v>2773.8523033020751</v>
      </c>
      <c r="BZ345" s="29">
        <v>1815.8899999999983</v>
      </c>
      <c r="CA345" s="157">
        <v>985.77588782703685</v>
      </c>
      <c r="CB345" s="157">
        <v>3603.9664154750371</v>
      </c>
      <c r="CC345" s="29">
        <v>0</v>
      </c>
      <c r="CD345" s="29">
        <v>3603.9664154750371</v>
      </c>
      <c r="CE345" s="29">
        <v>38389</v>
      </c>
      <c r="CF345" s="29">
        <v>0</v>
      </c>
      <c r="CG345" s="29">
        <v>65100</v>
      </c>
      <c r="CH345" s="29">
        <v>65100</v>
      </c>
      <c r="CI345" s="29">
        <v>582.82230330207688</v>
      </c>
      <c r="CJ345" s="25">
        <v>0</v>
      </c>
      <c r="CK345" s="25">
        <v>0</v>
      </c>
      <c r="CL345" s="29">
        <v>1095.2399999999991</v>
      </c>
      <c r="CM345" s="25">
        <v>0</v>
      </c>
      <c r="CN345" s="29">
        <v>2911.6799999999967</v>
      </c>
      <c r="CO345" s="25">
        <v>0</v>
      </c>
      <c r="CP345" s="25">
        <v>366.77999999999838</v>
      </c>
      <c r="CQ345" s="25">
        <v>0</v>
      </c>
      <c r="CR345" s="25">
        <v>0</v>
      </c>
      <c r="CS345" s="25">
        <v>36744</v>
      </c>
      <c r="CT345" s="25">
        <v>0</v>
      </c>
      <c r="CU345" s="25">
        <v>49951</v>
      </c>
      <c r="CV345" s="25">
        <v>0</v>
      </c>
      <c r="CW345" s="25">
        <v>10813</v>
      </c>
      <c r="CX345" s="33">
        <v>0</v>
      </c>
      <c r="CY345" s="33">
        <v>0</v>
      </c>
      <c r="CZ345" s="33">
        <v>0</v>
      </c>
      <c r="DA345" s="33">
        <v>0</v>
      </c>
      <c r="DB345" s="161">
        <v>36744</v>
      </c>
      <c r="DC345" s="33">
        <v>49951</v>
      </c>
      <c r="DD345" s="33">
        <v>5981</v>
      </c>
      <c r="DE345" s="33">
        <v>10813</v>
      </c>
      <c r="DF345" s="154">
        <v>0</v>
      </c>
      <c r="DG345" s="154">
        <v>0</v>
      </c>
      <c r="DH345" s="154">
        <v>0</v>
      </c>
      <c r="DI345" s="154">
        <v>0</v>
      </c>
      <c r="DJ345" s="154">
        <v>1095.2399999999991</v>
      </c>
      <c r="DK345" s="154">
        <v>2911.6799999999967</v>
      </c>
      <c r="DL345" s="154">
        <v>216.04230330207864</v>
      </c>
      <c r="DM345" s="154">
        <v>366.77999999999838</v>
      </c>
      <c r="DN345" s="25">
        <v>0</v>
      </c>
      <c r="DO345" s="25">
        <v>551080</v>
      </c>
      <c r="DP345" s="25">
        <v>1311.2823033020777</v>
      </c>
      <c r="DQ345" s="25">
        <v>42725</v>
      </c>
      <c r="DR345" s="25">
        <v>146320</v>
      </c>
      <c r="DS345" s="25">
        <v>4218.3900000000003</v>
      </c>
      <c r="ED345" s="156">
        <v>44113</v>
      </c>
      <c r="EE345" s="25">
        <v>1095.2399999999991</v>
      </c>
      <c r="EF345" s="25">
        <v>2911.6799999999967</v>
      </c>
      <c r="EG345" s="25">
        <v>216.04230330207864</v>
      </c>
      <c r="EH345" s="25">
        <v>366.77999999999838</v>
      </c>
    </row>
    <row r="346" spans="1:138" x14ac:dyDescent="0.25">
      <c r="A346" s="25" t="s">
        <v>67</v>
      </c>
      <c r="B346" s="25" t="s">
        <v>65</v>
      </c>
      <c r="C346" s="156">
        <v>44114</v>
      </c>
      <c r="D346" s="156">
        <v>44114</v>
      </c>
      <c r="E346" s="25" t="s">
        <v>126</v>
      </c>
      <c r="F346" s="25" t="s">
        <v>127</v>
      </c>
      <c r="G346" s="29">
        <v>25037.270000000026</v>
      </c>
      <c r="H346" s="29">
        <v>1754</v>
      </c>
      <c r="I346" s="29">
        <v>0</v>
      </c>
      <c r="J346" s="29">
        <v>0</v>
      </c>
      <c r="K346" s="29">
        <v>0</v>
      </c>
      <c r="L346" s="29">
        <v>0</v>
      </c>
      <c r="M346" s="29">
        <v>0</v>
      </c>
      <c r="N346" s="29">
        <v>41593</v>
      </c>
      <c r="O346" s="29">
        <v>207394</v>
      </c>
      <c r="P346" s="29">
        <v>0</v>
      </c>
      <c r="Q346" s="29">
        <v>207394</v>
      </c>
      <c r="R346" s="29">
        <v>0</v>
      </c>
      <c r="S346" s="29">
        <v>0</v>
      </c>
      <c r="T346" s="29">
        <v>207394</v>
      </c>
      <c r="U346" s="29">
        <v>1307</v>
      </c>
      <c r="V346" s="29">
        <v>1280</v>
      </c>
      <c r="W346" s="29">
        <v>40444</v>
      </c>
      <c r="X346" s="29">
        <v>252682</v>
      </c>
      <c r="Y346" s="29">
        <v>144513</v>
      </c>
      <c r="Z346" s="29">
        <v>304824</v>
      </c>
      <c r="AA346" s="29">
        <v>89046</v>
      </c>
      <c r="AB346" s="29">
        <v>72851</v>
      </c>
      <c r="AC346" s="29">
        <v>7.1639994040000002E-2</v>
      </c>
      <c r="AD346" s="29">
        <v>1.7000000000000001E-2</v>
      </c>
      <c r="AE346" s="29">
        <v>94.401467354759234</v>
      </c>
      <c r="AF346" s="29">
        <v>58082</v>
      </c>
      <c r="AG346" s="29">
        <v>50</v>
      </c>
      <c r="AH346" s="29">
        <v>69</v>
      </c>
      <c r="AI346" s="29">
        <v>6.5709999999999997</v>
      </c>
      <c r="AJ346" s="29">
        <v>27.713999999999999</v>
      </c>
      <c r="AK346" s="29">
        <v>1</v>
      </c>
      <c r="AL346" s="29">
        <v>0</v>
      </c>
      <c r="AM346" s="29">
        <v>331</v>
      </c>
      <c r="AN346" s="29">
        <v>76</v>
      </c>
      <c r="AO346" s="29">
        <v>47</v>
      </c>
      <c r="AP346" s="29">
        <v>0</v>
      </c>
      <c r="AQ346" s="29">
        <v>0</v>
      </c>
      <c r="AR346" s="29">
        <v>0</v>
      </c>
      <c r="AS346" s="29">
        <v>0</v>
      </c>
      <c r="AT346" s="29">
        <v>61110</v>
      </c>
      <c r="AU346" s="29">
        <v>44961</v>
      </c>
      <c r="AV346" s="29">
        <v>17129</v>
      </c>
      <c r="AW346" s="29">
        <v>38724</v>
      </c>
      <c r="AX346" s="29">
        <v>50218</v>
      </c>
      <c r="AY346" s="29">
        <v>0</v>
      </c>
      <c r="AZ346" s="29">
        <v>0</v>
      </c>
      <c r="BA346" s="29">
        <v>0</v>
      </c>
      <c r="BB346" s="29">
        <v>0</v>
      </c>
      <c r="BC346" s="29">
        <v>0</v>
      </c>
      <c r="BD346" s="29">
        <v>0</v>
      </c>
      <c r="BE346" s="29">
        <v>0</v>
      </c>
      <c r="BF346" s="29">
        <v>0</v>
      </c>
      <c r="BG346" s="29">
        <v>0</v>
      </c>
      <c r="BH346" s="29">
        <v>0</v>
      </c>
      <c r="BI346" s="29">
        <v>0</v>
      </c>
      <c r="BJ346" s="29">
        <v>0</v>
      </c>
      <c r="BK346" s="29">
        <v>0</v>
      </c>
      <c r="BL346" s="29">
        <v>0</v>
      </c>
      <c r="BM346" s="29">
        <v>0</v>
      </c>
      <c r="BN346" s="29">
        <v>85.43</v>
      </c>
      <c r="BO346" s="29">
        <v>5707.5</v>
      </c>
      <c r="BP346" s="29">
        <v>0</v>
      </c>
      <c r="BQ346" s="29">
        <v>5707.5</v>
      </c>
      <c r="BR346" s="29">
        <v>0</v>
      </c>
      <c r="BS346" s="29">
        <v>0</v>
      </c>
      <c r="BT346" s="29">
        <v>5707.5</v>
      </c>
      <c r="BU346" s="29">
        <v>222.94</v>
      </c>
      <c r="BV346" s="29">
        <v>47.13</v>
      </c>
      <c r="BW346" s="29">
        <v>152</v>
      </c>
      <c r="BX346" s="29">
        <v>517.1</v>
      </c>
      <c r="BY346" s="29">
        <v>2766.5799999999954</v>
      </c>
      <c r="BZ346" s="29">
        <v>1821.3399999999979</v>
      </c>
      <c r="CA346" s="157">
        <v>974.90999999999917</v>
      </c>
      <c r="CB346" s="157">
        <v>3613.009999999992</v>
      </c>
      <c r="CC346" s="29">
        <v>0</v>
      </c>
      <c r="CD346" s="29">
        <v>3613.009999999992</v>
      </c>
      <c r="CE346" s="29">
        <v>38141</v>
      </c>
      <c r="CF346" s="29">
        <v>0</v>
      </c>
      <c r="CG346" s="29">
        <v>67930</v>
      </c>
      <c r="CH346" s="29">
        <v>67930</v>
      </c>
      <c r="CI346" s="29">
        <v>605.4099999999994</v>
      </c>
      <c r="CJ346" s="25">
        <v>0</v>
      </c>
      <c r="CK346" s="25">
        <v>0</v>
      </c>
      <c r="CL346" s="29">
        <v>1129.1899999999994</v>
      </c>
      <c r="CM346" s="25">
        <v>0</v>
      </c>
      <c r="CN346" s="29">
        <v>2853.3199999999933</v>
      </c>
      <c r="CO346" s="25">
        <v>0</v>
      </c>
      <c r="CP346" s="25">
        <v>393.39</v>
      </c>
      <c r="CQ346" s="25">
        <v>0</v>
      </c>
      <c r="CR346" s="25">
        <v>0</v>
      </c>
      <c r="CS346" s="25">
        <v>38724</v>
      </c>
      <c r="CT346" s="25">
        <v>0</v>
      </c>
      <c r="CU346" s="25">
        <v>50218</v>
      </c>
      <c r="CV346" s="25">
        <v>0</v>
      </c>
      <c r="CW346" s="25">
        <v>11196</v>
      </c>
      <c r="CX346" s="33">
        <v>0</v>
      </c>
      <c r="CY346" s="33">
        <v>0</v>
      </c>
      <c r="CZ346" s="33">
        <v>0</v>
      </c>
      <c r="DA346" s="33">
        <v>0</v>
      </c>
      <c r="DB346" s="161">
        <v>38724</v>
      </c>
      <c r="DC346" s="33">
        <v>50218</v>
      </c>
      <c r="DD346" s="33">
        <v>5933</v>
      </c>
      <c r="DE346" s="33">
        <v>11196</v>
      </c>
      <c r="DF346" s="154">
        <v>0</v>
      </c>
      <c r="DG346" s="154">
        <v>0</v>
      </c>
      <c r="DH346" s="154">
        <v>0</v>
      </c>
      <c r="DI346" s="154">
        <v>0</v>
      </c>
      <c r="DJ346" s="154">
        <v>1129.1899999999994</v>
      </c>
      <c r="DK346" s="154">
        <v>2853.3199999999933</v>
      </c>
      <c r="DL346" s="154">
        <v>212.01999999999964</v>
      </c>
      <c r="DM346" s="154">
        <v>393.39</v>
      </c>
      <c r="DN346" s="25">
        <v>0</v>
      </c>
      <c r="DO346" s="25">
        <v>611234</v>
      </c>
      <c r="DP346" s="25">
        <v>1341.2099999999991</v>
      </c>
      <c r="DQ346" s="25">
        <v>44657</v>
      </c>
      <c r="DR346" s="25">
        <v>207394</v>
      </c>
      <c r="DS346" s="25">
        <v>5707.5</v>
      </c>
      <c r="ED346" s="156">
        <v>44114</v>
      </c>
      <c r="EE346" s="25">
        <v>1129.1899999999994</v>
      </c>
      <c r="EF346" s="25">
        <v>2853.3199999999933</v>
      </c>
      <c r="EG346" s="25">
        <v>212.01999999999964</v>
      </c>
      <c r="EH346" s="25">
        <v>393.39</v>
      </c>
    </row>
    <row r="347" spans="1:138" x14ac:dyDescent="0.25">
      <c r="A347" s="25" t="s">
        <v>67</v>
      </c>
      <c r="B347" s="25" t="s">
        <v>65</v>
      </c>
      <c r="C347" s="156">
        <v>44115</v>
      </c>
      <c r="D347" s="156">
        <v>44115</v>
      </c>
      <c r="E347" s="25" t="s">
        <v>126</v>
      </c>
      <c r="F347" s="25" t="s">
        <v>127</v>
      </c>
      <c r="G347" s="29">
        <v>20716.810000000005</v>
      </c>
      <c r="H347" s="29">
        <v>1931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45262</v>
      </c>
      <c r="O347" s="29">
        <v>358721</v>
      </c>
      <c r="P347" s="29">
        <v>0</v>
      </c>
      <c r="Q347" s="29">
        <v>358721</v>
      </c>
      <c r="R347" s="29">
        <v>0</v>
      </c>
      <c r="S347" s="29">
        <v>0</v>
      </c>
      <c r="T347" s="29">
        <v>358721</v>
      </c>
      <c r="U347" s="29">
        <v>2912</v>
      </c>
      <c r="V347" s="29">
        <v>1058</v>
      </c>
      <c r="W347" s="29">
        <v>9732</v>
      </c>
      <c r="X347" s="29">
        <v>185426</v>
      </c>
      <c r="Y347" s="29">
        <v>146184</v>
      </c>
      <c r="Z347" s="29">
        <v>252932</v>
      </c>
      <c r="AA347" s="29">
        <v>152978</v>
      </c>
      <c r="AB347" s="29">
        <v>62167</v>
      </c>
      <c r="AC347" s="29">
        <v>7.1639994040000002E-2</v>
      </c>
      <c r="AD347" s="29">
        <v>1.7000000000000001E-2</v>
      </c>
      <c r="AE347" s="29">
        <v>94.401467354759234</v>
      </c>
      <c r="AF347" s="29">
        <v>54271</v>
      </c>
      <c r="AG347" s="29">
        <v>51</v>
      </c>
      <c r="AH347" s="29">
        <v>37</v>
      </c>
      <c r="AI347" s="29">
        <v>6.7140000000000004</v>
      </c>
      <c r="AJ347" s="29">
        <v>27.713999999999999</v>
      </c>
      <c r="AK347" s="29">
        <v>2</v>
      </c>
      <c r="AL347" s="29">
        <v>0</v>
      </c>
      <c r="AM347" s="29">
        <v>392</v>
      </c>
      <c r="AN347" s="29">
        <v>91</v>
      </c>
      <c r="AO347" s="29">
        <v>45</v>
      </c>
      <c r="AP347" s="29">
        <v>0</v>
      </c>
      <c r="AQ347" s="29">
        <v>0</v>
      </c>
      <c r="AR347" s="29">
        <v>0</v>
      </c>
      <c r="AS347" s="29">
        <v>0</v>
      </c>
      <c r="AT347" s="29">
        <v>60708</v>
      </c>
      <c r="AU347" s="29">
        <v>46844</v>
      </c>
      <c r="AV347" s="29">
        <v>18520</v>
      </c>
      <c r="AW347" s="29">
        <v>35516</v>
      </c>
      <c r="AX347" s="29">
        <v>53516</v>
      </c>
      <c r="AY347" s="29">
        <v>0</v>
      </c>
      <c r="AZ347" s="29">
        <v>0</v>
      </c>
      <c r="BA347" s="29">
        <v>0</v>
      </c>
      <c r="BB347" s="29">
        <v>0</v>
      </c>
      <c r="BC347" s="29">
        <v>0</v>
      </c>
      <c r="BD347" s="29">
        <v>0</v>
      </c>
      <c r="BE347" s="29">
        <v>0</v>
      </c>
      <c r="BF347" s="29">
        <v>0</v>
      </c>
      <c r="BG347" s="29">
        <v>0</v>
      </c>
      <c r="BH347" s="29">
        <v>0</v>
      </c>
      <c r="BI347" s="29">
        <v>0</v>
      </c>
      <c r="BJ347" s="29">
        <v>0</v>
      </c>
      <c r="BK347" s="29">
        <v>0</v>
      </c>
      <c r="BL347" s="29">
        <v>0</v>
      </c>
      <c r="BM347" s="29">
        <v>0</v>
      </c>
      <c r="BN347" s="29">
        <v>105.32</v>
      </c>
      <c r="BO347" s="29">
        <v>9540.1</v>
      </c>
      <c r="BP347" s="29">
        <v>0</v>
      </c>
      <c r="BQ347" s="29">
        <v>9540.1</v>
      </c>
      <c r="BR347" s="29">
        <v>0</v>
      </c>
      <c r="BS347" s="29">
        <v>0</v>
      </c>
      <c r="BT347" s="29">
        <v>9540.1</v>
      </c>
      <c r="BU347" s="29">
        <v>558.14</v>
      </c>
      <c r="BV347" s="29">
        <v>47.74</v>
      </c>
      <c r="BW347" s="29">
        <v>88</v>
      </c>
      <c r="BX347" s="29">
        <v>472.95000000000005</v>
      </c>
      <c r="BY347" s="29">
        <v>2637.6599999999944</v>
      </c>
      <c r="BZ347" s="29">
        <v>1759.5199999999968</v>
      </c>
      <c r="CA347" s="157">
        <v>993.8199999999988</v>
      </c>
      <c r="CB347" s="157">
        <v>3403.359999999991</v>
      </c>
      <c r="CC347" s="29">
        <v>0</v>
      </c>
      <c r="CD347" s="29">
        <v>3403.359999999991</v>
      </c>
      <c r="CE347" s="29">
        <v>38708</v>
      </c>
      <c r="CF347" s="29">
        <v>0</v>
      </c>
      <c r="CG347" s="29">
        <v>68844</v>
      </c>
      <c r="CH347" s="29">
        <v>68844</v>
      </c>
      <c r="CI347" s="29">
        <v>596.63999999999942</v>
      </c>
      <c r="CJ347" s="25">
        <v>0</v>
      </c>
      <c r="CK347" s="25">
        <v>0</v>
      </c>
      <c r="CL347" s="29">
        <v>1044.9499999999978</v>
      </c>
      <c r="CM347" s="25">
        <v>0</v>
      </c>
      <c r="CN347" s="29">
        <v>2755.5899999999933</v>
      </c>
      <c r="CO347" s="25">
        <v>0</v>
      </c>
      <c r="CP347" s="25">
        <v>392.16999999999979</v>
      </c>
      <c r="CQ347" s="25">
        <v>0</v>
      </c>
      <c r="CR347" s="25">
        <v>0</v>
      </c>
      <c r="CS347" s="25">
        <v>35516</v>
      </c>
      <c r="CT347" s="25">
        <v>0</v>
      </c>
      <c r="CU347" s="25">
        <v>53516</v>
      </c>
      <c r="CV347" s="25">
        <v>0</v>
      </c>
      <c r="CW347" s="25">
        <v>12639</v>
      </c>
      <c r="CX347" s="33">
        <v>0</v>
      </c>
      <c r="CY347" s="33">
        <v>0</v>
      </c>
      <c r="CZ347" s="33">
        <v>0</v>
      </c>
      <c r="DA347" s="33">
        <v>0</v>
      </c>
      <c r="DB347" s="161">
        <v>35516</v>
      </c>
      <c r="DC347" s="33">
        <v>53516</v>
      </c>
      <c r="DD347" s="33">
        <v>5881</v>
      </c>
      <c r="DE347" s="33">
        <v>12639</v>
      </c>
      <c r="DF347" s="154">
        <v>0</v>
      </c>
      <c r="DG347" s="154">
        <v>0</v>
      </c>
      <c r="DH347" s="154">
        <v>0</v>
      </c>
      <c r="DI347" s="154">
        <v>0</v>
      </c>
      <c r="DJ347" s="154">
        <v>1044.949999999998</v>
      </c>
      <c r="DK347" s="154">
        <v>2755.5899999999933</v>
      </c>
      <c r="DL347" s="154">
        <v>204.46999999999983</v>
      </c>
      <c r="DM347" s="154">
        <v>392.16999999999979</v>
      </c>
      <c r="DN347" s="25">
        <v>0</v>
      </c>
      <c r="DO347" s="25">
        <v>614261</v>
      </c>
      <c r="DP347" s="25">
        <v>1249.4199999999978</v>
      </c>
      <c r="DQ347" s="25">
        <v>41397</v>
      </c>
      <c r="DR347" s="25">
        <v>358721</v>
      </c>
      <c r="DS347" s="25">
        <v>9540.1</v>
      </c>
      <c r="ED347" s="156">
        <v>44115</v>
      </c>
      <c r="EE347" s="25">
        <v>1044.949999999998</v>
      </c>
      <c r="EF347" s="25">
        <v>2755.5899999999933</v>
      </c>
      <c r="EG347" s="25">
        <v>204.46999999999983</v>
      </c>
      <c r="EH347" s="25">
        <v>392.16999999999979</v>
      </c>
    </row>
    <row r="348" spans="1:138" x14ac:dyDescent="0.25">
      <c r="A348" s="25" t="s">
        <v>67</v>
      </c>
      <c r="B348" s="25" t="s">
        <v>65</v>
      </c>
      <c r="C348" s="156">
        <v>44116</v>
      </c>
      <c r="D348" s="156">
        <v>44116</v>
      </c>
      <c r="E348" s="25" t="s">
        <v>126</v>
      </c>
      <c r="F348" s="25" t="s">
        <v>127</v>
      </c>
      <c r="G348" s="29">
        <v>16930.369999999984</v>
      </c>
      <c r="H348" s="29">
        <v>1821</v>
      </c>
      <c r="I348" s="29">
        <v>0</v>
      </c>
      <c r="J348" s="29">
        <v>0</v>
      </c>
      <c r="K348" s="29">
        <v>0</v>
      </c>
      <c r="L348" s="29">
        <v>0</v>
      </c>
      <c r="M348" s="29">
        <v>0</v>
      </c>
      <c r="N348" s="29">
        <v>156490</v>
      </c>
      <c r="O348" s="29">
        <v>746413</v>
      </c>
      <c r="P348" s="29">
        <v>0</v>
      </c>
      <c r="Q348" s="29">
        <v>746413</v>
      </c>
      <c r="R348" s="29">
        <v>0</v>
      </c>
      <c r="S348" s="29">
        <v>0</v>
      </c>
      <c r="T348" s="29">
        <v>746413</v>
      </c>
      <c r="U348" s="29">
        <v>4457</v>
      </c>
      <c r="V348" s="29">
        <v>1097</v>
      </c>
      <c r="W348" s="29">
        <v>9995</v>
      </c>
      <c r="X348" s="29">
        <v>255277</v>
      </c>
      <c r="Y348" s="29">
        <v>130937</v>
      </c>
      <c r="Z348" s="29">
        <v>184846</v>
      </c>
      <c r="AA348" s="29">
        <v>188231</v>
      </c>
      <c r="AB348" s="29">
        <v>7270</v>
      </c>
      <c r="AC348" s="29">
        <v>7.1639994040000002E-2</v>
      </c>
      <c r="AD348" s="29">
        <v>1.7000000000000001E-2</v>
      </c>
      <c r="AE348" s="29">
        <v>94.401467354759234</v>
      </c>
      <c r="AF348" s="29">
        <v>43597</v>
      </c>
      <c r="AG348" s="29">
        <v>51</v>
      </c>
      <c r="AH348" s="29">
        <v>37</v>
      </c>
      <c r="AI348" s="29">
        <v>7</v>
      </c>
      <c r="AJ348" s="29">
        <v>26.856999999999999</v>
      </c>
      <c r="AK348" s="29">
        <v>0</v>
      </c>
      <c r="AL348" s="29">
        <v>0</v>
      </c>
      <c r="AM348" s="29">
        <v>402</v>
      </c>
      <c r="AN348" s="29">
        <v>89</v>
      </c>
      <c r="AO348" s="29">
        <v>45</v>
      </c>
      <c r="AP348" s="29">
        <v>0</v>
      </c>
      <c r="AQ348" s="29">
        <v>462</v>
      </c>
      <c r="AR348" s="29">
        <v>85</v>
      </c>
      <c r="AS348" s="29">
        <v>244</v>
      </c>
      <c r="AT348" s="29">
        <v>69510</v>
      </c>
      <c r="AU348" s="29">
        <v>45132</v>
      </c>
      <c r="AV348" s="29">
        <v>18974</v>
      </c>
      <c r="AW348" s="29">
        <v>35836</v>
      </c>
      <c r="AX348" s="29">
        <v>59832</v>
      </c>
      <c r="AY348" s="29">
        <v>0</v>
      </c>
      <c r="AZ348" s="29">
        <v>0</v>
      </c>
      <c r="BA348" s="29">
        <v>0</v>
      </c>
      <c r="BB348" s="29">
        <v>0</v>
      </c>
      <c r="BC348" s="29">
        <v>0</v>
      </c>
      <c r="BD348" s="29">
        <v>0</v>
      </c>
      <c r="BE348" s="29">
        <v>0</v>
      </c>
      <c r="BF348" s="29">
        <v>0</v>
      </c>
      <c r="BG348" s="29">
        <v>0</v>
      </c>
      <c r="BH348" s="29">
        <v>0</v>
      </c>
      <c r="BI348" s="29">
        <v>0</v>
      </c>
      <c r="BJ348" s="29">
        <v>0</v>
      </c>
      <c r="BK348" s="29">
        <v>0</v>
      </c>
      <c r="BL348" s="29">
        <v>0</v>
      </c>
      <c r="BM348" s="29">
        <v>0</v>
      </c>
      <c r="BN348" s="29">
        <v>319.48</v>
      </c>
      <c r="BO348" s="29">
        <v>10711.96</v>
      </c>
      <c r="BP348" s="29">
        <v>0</v>
      </c>
      <c r="BQ348" s="29">
        <v>10711.96</v>
      </c>
      <c r="BR348" s="29">
        <v>0</v>
      </c>
      <c r="BS348" s="29">
        <v>0</v>
      </c>
      <c r="BT348" s="29">
        <v>10711.96</v>
      </c>
      <c r="BU348" s="29">
        <v>703.6</v>
      </c>
      <c r="BV348" s="29">
        <v>47.56</v>
      </c>
      <c r="BW348" s="29">
        <v>64</v>
      </c>
      <c r="BX348" s="29">
        <v>564.04999999999995</v>
      </c>
      <c r="BY348" s="29">
        <v>2609.3099999999954</v>
      </c>
      <c r="BZ348" s="29">
        <v>1678.1599999999992</v>
      </c>
      <c r="CA348" s="157">
        <v>892.39999999999884</v>
      </c>
      <c r="CB348" s="157">
        <v>3395.0699999999938</v>
      </c>
      <c r="CC348" s="29">
        <v>0</v>
      </c>
      <c r="CD348" s="29">
        <v>3395.0699999999938</v>
      </c>
      <c r="CE348" s="29">
        <v>38434</v>
      </c>
      <c r="CF348" s="29">
        <v>0</v>
      </c>
      <c r="CG348" s="29">
        <v>76208</v>
      </c>
      <c r="CH348" s="29">
        <v>76208</v>
      </c>
      <c r="CI348" s="29">
        <v>528.21999999999923</v>
      </c>
      <c r="CJ348" s="25">
        <v>0</v>
      </c>
      <c r="CK348" s="25">
        <v>0</v>
      </c>
      <c r="CL348" s="29">
        <v>1012.1899999999995</v>
      </c>
      <c r="CM348" s="25">
        <v>0</v>
      </c>
      <c r="CN348" s="29">
        <v>2747.0599999999945</v>
      </c>
      <c r="CO348" s="25">
        <v>0</v>
      </c>
      <c r="CP348" s="25">
        <v>339.11999999999978</v>
      </c>
      <c r="CQ348" s="25">
        <v>0</v>
      </c>
      <c r="CR348" s="25">
        <v>0</v>
      </c>
      <c r="CS348" s="25">
        <v>35836</v>
      </c>
      <c r="CT348" s="25">
        <v>0</v>
      </c>
      <c r="CU348" s="25">
        <v>59832</v>
      </c>
      <c r="CV348" s="25">
        <v>0</v>
      </c>
      <c r="CW348" s="25">
        <v>12528</v>
      </c>
      <c r="CX348" s="33">
        <v>0</v>
      </c>
      <c r="CY348" s="33">
        <v>0</v>
      </c>
      <c r="CZ348" s="33">
        <v>0</v>
      </c>
      <c r="DA348" s="33">
        <v>0</v>
      </c>
      <c r="DB348" s="161">
        <v>35836</v>
      </c>
      <c r="DC348" s="33">
        <v>59832</v>
      </c>
      <c r="DD348" s="33">
        <v>6446</v>
      </c>
      <c r="DE348" s="33">
        <v>12528</v>
      </c>
      <c r="DF348" s="154">
        <v>0</v>
      </c>
      <c r="DG348" s="154">
        <v>0</v>
      </c>
      <c r="DH348" s="154">
        <v>0</v>
      </c>
      <c r="DI348" s="154">
        <v>0</v>
      </c>
      <c r="DJ348" s="154">
        <v>1012.1899999999995</v>
      </c>
      <c r="DK348" s="154">
        <v>2747.0599999999945</v>
      </c>
      <c r="DL348" s="154">
        <v>189.09999999999948</v>
      </c>
      <c r="DM348" s="154">
        <v>339.11999999999978</v>
      </c>
      <c r="DN348" s="25">
        <v>0</v>
      </c>
      <c r="DO348" s="25">
        <v>511284</v>
      </c>
      <c r="DP348" s="25">
        <v>1201.2899999999991</v>
      </c>
      <c r="DQ348" s="25">
        <v>42282</v>
      </c>
      <c r="DR348" s="25">
        <v>746413</v>
      </c>
      <c r="DS348" s="25">
        <v>10711.96</v>
      </c>
      <c r="ED348" s="156">
        <v>44116</v>
      </c>
      <c r="EE348" s="25">
        <v>1012.1899999999995</v>
      </c>
      <c r="EF348" s="25">
        <v>2747.0599999999945</v>
      </c>
      <c r="EG348" s="25">
        <v>189.09999999999948</v>
      </c>
      <c r="EH348" s="25">
        <v>339.11999999999978</v>
      </c>
    </row>
    <row r="349" spans="1:138" x14ac:dyDescent="0.25">
      <c r="A349" s="25" t="s">
        <v>67</v>
      </c>
      <c r="B349" s="25" t="s">
        <v>65</v>
      </c>
      <c r="C349" s="156">
        <v>44117</v>
      </c>
      <c r="D349" s="156">
        <v>44117</v>
      </c>
      <c r="E349" s="25" t="s">
        <v>126</v>
      </c>
      <c r="F349" s="25" t="s">
        <v>127</v>
      </c>
      <c r="G349" s="29">
        <v>17308.779999999977</v>
      </c>
      <c r="H349" s="29">
        <v>1584</v>
      </c>
      <c r="I349" s="29">
        <v>0</v>
      </c>
      <c r="J349" s="29">
        <v>0</v>
      </c>
      <c r="K349" s="29">
        <v>0</v>
      </c>
      <c r="L349" s="29">
        <v>0</v>
      </c>
      <c r="M349" s="29">
        <v>0</v>
      </c>
      <c r="N349" s="29">
        <v>97805</v>
      </c>
      <c r="O349" s="29">
        <v>701601</v>
      </c>
      <c r="P349" s="29">
        <v>0</v>
      </c>
      <c r="Q349" s="29">
        <v>701601</v>
      </c>
      <c r="R349" s="29">
        <v>0</v>
      </c>
      <c r="S349" s="29">
        <v>0</v>
      </c>
      <c r="T349" s="29">
        <v>701601</v>
      </c>
      <c r="U349" s="29">
        <v>2758</v>
      </c>
      <c r="V349" s="29">
        <v>957</v>
      </c>
      <c r="W349" s="29">
        <v>10606</v>
      </c>
      <c r="X349" s="29">
        <v>184536</v>
      </c>
      <c r="Y349" s="29">
        <v>123630</v>
      </c>
      <c r="Z349" s="29">
        <v>167220</v>
      </c>
      <c r="AA349" s="29">
        <v>183636</v>
      </c>
      <c r="AB349" s="29">
        <v>7537</v>
      </c>
      <c r="AC349" s="29">
        <v>7.1639994040000002E-2</v>
      </c>
      <c r="AD349" s="29">
        <v>1.7000000000000001E-2</v>
      </c>
      <c r="AE349" s="29">
        <v>94.401467354759234</v>
      </c>
      <c r="AF349" s="29">
        <v>41653</v>
      </c>
      <c r="AG349" s="29">
        <v>51</v>
      </c>
      <c r="AH349" s="29">
        <v>37</v>
      </c>
      <c r="AI349" s="29">
        <v>7.1429999999999998</v>
      </c>
      <c r="AJ349" s="29">
        <v>25.856999999999999</v>
      </c>
      <c r="AK349" s="29">
        <v>2</v>
      </c>
      <c r="AL349" s="29">
        <v>0</v>
      </c>
      <c r="AM349" s="29">
        <v>457</v>
      </c>
      <c r="AN349" s="29">
        <v>100</v>
      </c>
      <c r="AO349" s="29">
        <v>46</v>
      </c>
      <c r="AP349" s="29">
        <v>0</v>
      </c>
      <c r="AQ349" s="29">
        <v>0</v>
      </c>
      <c r="AR349" s="29">
        <v>0</v>
      </c>
      <c r="AS349" s="29">
        <v>0</v>
      </c>
      <c r="AT349" s="29">
        <v>72489</v>
      </c>
      <c r="AU349" s="29">
        <v>49308</v>
      </c>
      <c r="AV349" s="29">
        <v>18909</v>
      </c>
      <c r="AW349" s="29">
        <v>34901</v>
      </c>
      <c r="AX349" s="29">
        <v>67987</v>
      </c>
      <c r="AY349" s="29">
        <v>0</v>
      </c>
      <c r="AZ349" s="29">
        <v>0</v>
      </c>
      <c r="BA349" s="29">
        <v>0</v>
      </c>
      <c r="BB349" s="29">
        <v>0</v>
      </c>
      <c r="BC349" s="29">
        <v>0</v>
      </c>
      <c r="BD349" s="29">
        <v>0</v>
      </c>
      <c r="BE349" s="29">
        <v>0</v>
      </c>
      <c r="BF349" s="29">
        <v>0</v>
      </c>
      <c r="BG349" s="29">
        <v>0</v>
      </c>
      <c r="BH349" s="29">
        <v>0</v>
      </c>
      <c r="BI349" s="29">
        <v>0</v>
      </c>
      <c r="BJ349" s="29">
        <v>0</v>
      </c>
      <c r="BK349" s="29">
        <v>0</v>
      </c>
      <c r="BL349" s="29">
        <v>0</v>
      </c>
      <c r="BM349" s="29">
        <v>0</v>
      </c>
      <c r="BN349" s="29">
        <v>325.13</v>
      </c>
      <c r="BO349" s="29">
        <v>8106.34</v>
      </c>
      <c r="BP349" s="29">
        <v>0</v>
      </c>
      <c r="BQ349" s="29">
        <v>8106.34</v>
      </c>
      <c r="BR349" s="29">
        <v>0</v>
      </c>
      <c r="BS349" s="29">
        <v>0</v>
      </c>
      <c r="BT349" s="29">
        <v>8106.34</v>
      </c>
      <c r="BU349" s="29">
        <v>591.51</v>
      </c>
      <c r="BV349" s="29">
        <v>45.5</v>
      </c>
      <c r="BW349" s="29">
        <v>76</v>
      </c>
      <c r="BX349" s="29">
        <v>452</v>
      </c>
      <c r="BY349" s="29">
        <v>2599.6599999999921</v>
      </c>
      <c r="BZ349" s="29">
        <v>1779.6099999999983</v>
      </c>
      <c r="CA349" s="157">
        <v>900.1099999999991</v>
      </c>
      <c r="CB349" s="157">
        <v>3479.159999999993</v>
      </c>
      <c r="CC349" s="29">
        <v>0</v>
      </c>
      <c r="CD349" s="29">
        <v>3479.159999999993</v>
      </c>
      <c r="CE349" s="29">
        <v>37222</v>
      </c>
      <c r="CF349" s="29">
        <v>0</v>
      </c>
      <c r="CG349" s="29">
        <v>84575</v>
      </c>
      <c r="CH349" s="29">
        <v>84575</v>
      </c>
      <c r="CI349" s="29">
        <v>603.86999999999898</v>
      </c>
      <c r="CJ349" s="25">
        <v>0</v>
      </c>
      <c r="CK349" s="25">
        <v>0</v>
      </c>
      <c r="CL349" s="29">
        <v>1030.3599999999988</v>
      </c>
      <c r="CM349" s="25">
        <v>0</v>
      </c>
      <c r="CN349" s="29">
        <v>2745.0399999999936</v>
      </c>
      <c r="CO349" s="25">
        <v>0</v>
      </c>
      <c r="CP349" s="25">
        <v>398.39999999999958</v>
      </c>
      <c r="CQ349" s="25">
        <v>0</v>
      </c>
      <c r="CR349" s="25">
        <v>0</v>
      </c>
      <c r="CS349" s="25">
        <v>34901</v>
      </c>
      <c r="CT349" s="25">
        <v>0</v>
      </c>
      <c r="CU349" s="25">
        <v>67987</v>
      </c>
      <c r="CV349" s="25">
        <v>0</v>
      </c>
      <c r="CW349" s="25">
        <v>12963</v>
      </c>
      <c r="CX349" s="33">
        <v>0</v>
      </c>
      <c r="CY349" s="33">
        <v>0</v>
      </c>
      <c r="CZ349" s="33">
        <v>0</v>
      </c>
      <c r="DA349" s="33">
        <v>0</v>
      </c>
      <c r="DB349" s="161">
        <v>34901</v>
      </c>
      <c r="DC349" s="33">
        <v>67987</v>
      </c>
      <c r="DD349" s="33">
        <v>5946</v>
      </c>
      <c r="DE349" s="33">
        <v>12963</v>
      </c>
      <c r="DF349" s="154">
        <v>0</v>
      </c>
      <c r="DG349" s="154">
        <v>0</v>
      </c>
      <c r="DH349" s="154">
        <v>0</v>
      </c>
      <c r="DI349" s="154">
        <v>0</v>
      </c>
      <c r="DJ349" s="154">
        <v>1030.3599999999988</v>
      </c>
      <c r="DK349" s="154">
        <v>2745.0399999999936</v>
      </c>
      <c r="DL349" s="154">
        <v>205.46999999999946</v>
      </c>
      <c r="DM349" s="154">
        <v>398.39999999999958</v>
      </c>
      <c r="DN349" s="25">
        <v>0</v>
      </c>
      <c r="DO349" s="25">
        <v>482023</v>
      </c>
      <c r="DP349" s="25">
        <v>1235.8299999999981</v>
      </c>
      <c r="DQ349" s="25">
        <v>40847</v>
      </c>
      <c r="DR349" s="25">
        <v>701601</v>
      </c>
      <c r="DS349" s="25">
        <v>8106.34</v>
      </c>
      <c r="ED349" s="156">
        <v>44117</v>
      </c>
      <c r="EE349" s="25">
        <v>1030.3599999999988</v>
      </c>
      <c r="EF349" s="25">
        <v>2745.0399999999936</v>
      </c>
      <c r="EG349" s="25">
        <v>205.46999999999946</v>
      </c>
      <c r="EH349" s="25">
        <v>398.39999999999958</v>
      </c>
    </row>
    <row r="350" spans="1:138" x14ac:dyDescent="0.25">
      <c r="A350" s="25" t="s">
        <v>67</v>
      </c>
      <c r="B350" s="25" t="s">
        <v>65</v>
      </c>
      <c r="C350" s="156">
        <v>44118</v>
      </c>
      <c r="D350" s="156">
        <v>44118</v>
      </c>
      <c r="E350" s="25" t="s">
        <v>126</v>
      </c>
      <c r="F350" s="25" t="s">
        <v>127</v>
      </c>
      <c r="G350" s="29">
        <v>20118.870000000021</v>
      </c>
      <c r="H350" s="29">
        <v>1515</v>
      </c>
      <c r="I350" s="29">
        <v>0</v>
      </c>
      <c r="J350" s="29">
        <v>0</v>
      </c>
      <c r="K350" s="29">
        <v>0</v>
      </c>
      <c r="L350" s="29">
        <v>0</v>
      </c>
      <c r="M350" s="29">
        <v>0</v>
      </c>
      <c r="N350" s="29">
        <v>102790</v>
      </c>
      <c r="O350" s="29">
        <v>278131</v>
      </c>
      <c r="P350" s="29">
        <v>0</v>
      </c>
      <c r="Q350" s="29">
        <v>278131</v>
      </c>
      <c r="R350" s="29">
        <v>0</v>
      </c>
      <c r="S350" s="29">
        <v>0</v>
      </c>
      <c r="T350" s="29">
        <v>278131</v>
      </c>
      <c r="U350" s="29">
        <v>842</v>
      </c>
      <c r="V350" s="29">
        <v>549</v>
      </c>
      <c r="W350" s="29">
        <v>10891</v>
      </c>
      <c r="X350" s="29">
        <v>162002</v>
      </c>
      <c r="Y350" s="29">
        <v>136290</v>
      </c>
      <c r="Z350" s="29">
        <v>219590</v>
      </c>
      <c r="AA350" s="29">
        <v>198458</v>
      </c>
      <c r="AB350" s="29">
        <v>7723</v>
      </c>
      <c r="AC350" s="29">
        <v>7.1639994040000002E-2</v>
      </c>
      <c r="AD350" s="29">
        <v>1.7000000000000001E-2</v>
      </c>
      <c r="AE350" s="29">
        <v>94.401467354759234</v>
      </c>
      <c r="AF350" s="29">
        <v>52517</v>
      </c>
      <c r="AG350" s="29">
        <v>51</v>
      </c>
      <c r="AH350" s="29">
        <v>37</v>
      </c>
      <c r="AI350" s="29">
        <v>7.2859999999999996</v>
      </c>
      <c r="AJ350" s="29">
        <v>26</v>
      </c>
      <c r="AK350" s="29">
        <v>0</v>
      </c>
      <c r="AL350" s="29">
        <v>0</v>
      </c>
      <c r="AM350" s="29">
        <v>440</v>
      </c>
      <c r="AN350" s="29">
        <v>100</v>
      </c>
      <c r="AO350" s="29">
        <v>0</v>
      </c>
      <c r="AP350" s="29">
        <v>0</v>
      </c>
      <c r="AQ350" s="29">
        <v>439</v>
      </c>
      <c r="AR350" s="29">
        <v>81</v>
      </c>
      <c r="AS350" s="29">
        <v>191</v>
      </c>
      <c r="AT350" s="29">
        <v>61769</v>
      </c>
      <c r="AU350" s="29">
        <v>45084</v>
      </c>
      <c r="AV350" s="29">
        <v>16505</v>
      </c>
      <c r="AW350" s="29">
        <v>33412</v>
      </c>
      <c r="AX350" s="29">
        <v>56936</v>
      </c>
      <c r="AY350" s="29">
        <v>0</v>
      </c>
      <c r="AZ350" s="29">
        <v>0</v>
      </c>
      <c r="BA350" s="29">
        <v>0</v>
      </c>
      <c r="BB350" s="29">
        <v>0</v>
      </c>
      <c r="BC350" s="29">
        <v>0</v>
      </c>
      <c r="BD350" s="29">
        <v>0</v>
      </c>
      <c r="BE350" s="29">
        <v>0</v>
      </c>
      <c r="BF350" s="29">
        <v>0</v>
      </c>
      <c r="BG350" s="29">
        <v>0</v>
      </c>
      <c r="BH350" s="29">
        <v>0</v>
      </c>
      <c r="BI350" s="29">
        <v>0</v>
      </c>
      <c r="BJ350" s="29">
        <v>0</v>
      </c>
      <c r="BK350" s="29">
        <v>0</v>
      </c>
      <c r="BL350" s="29">
        <v>0</v>
      </c>
      <c r="BM350" s="29">
        <v>0</v>
      </c>
      <c r="BN350" s="29">
        <v>741.54</v>
      </c>
      <c r="BO350" s="29">
        <v>5449.15</v>
      </c>
      <c r="BP350" s="29">
        <v>0</v>
      </c>
      <c r="BQ350" s="29">
        <v>5449.15</v>
      </c>
      <c r="BR350" s="29">
        <v>0</v>
      </c>
      <c r="BS350" s="29">
        <v>0</v>
      </c>
      <c r="BT350" s="29">
        <v>5449.15</v>
      </c>
      <c r="BU350" s="29">
        <v>64.760000000000005</v>
      </c>
      <c r="BV350" s="29">
        <v>51.69</v>
      </c>
      <c r="BW350" s="29">
        <v>56</v>
      </c>
      <c r="BX350" s="29">
        <v>524.75</v>
      </c>
      <c r="BY350" s="29">
        <v>2590.8699999999967</v>
      </c>
      <c r="BZ350" s="29">
        <v>1673.5453495217046</v>
      </c>
      <c r="CA350" s="157">
        <v>919.22999999999911</v>
      </c>
      <c r="CB350" s="157">
        <v>3345.1853495217024</v>
      </c>
      <c r="CC350" s="29">
        <v>0</v>
      </c>
      <c r="CD350" s="29">
        <v>3345.1853495217024</v>
      </c>
      <c r="CE350" s="29">
        <v>37324</v>
      </c>
      <c r="CF350" s="29">
        <v>0</v>
      </c>
      <c r="CG350" s="29">
        <v>69529</v>
      </c>
      <c r="CH350" s="29">
        <v>69529</v>
      </c>
      <c r="CI350" s="29">
        <v>540.86999999999921</v>
      </c>
      <c r="CJ350" s="25">
        <v>0</v>
      </c>
      <c r="CK350" s="25">
        <v>0</v>
      </c>
      <c r="CL350" s="29">
        <v>1000.1699999999992</v>
      </c>
      <c r="CM350" s="25">
        <v>0</v>
      </c>
      <c r="CN350" s="29">
        <v>2723.3753495217024</v>
      </c>
      <c r="CO350" s="25">
        <v>0</v>
      </c>
      <c r="CP350" s="25">
        <v>333.29999999999967</v>
      </c>
      <c r="CQ350" s="25">
        <v>0</v>
      </c>
      <c r="CR350" s="25">
        <v>0</v>
      </c>
      <c r="CS350" s="25">
        <v>33412</v>
      </c>
      <c r="CT350" s="25">
        <v>0</v>
      </c>
      <c r="CU350" s="25">
        <v>56936</v>
      </c>
      <c r="CV350" s="25">
        <v>0</v>
      </c>
      <c r="CW350" s="25">
        <v>10571</v>
      </c>
      <c r="CX350" s="33">
        <v>0</v>
      </c>
      <c r="CY350" s="33">
        <v>0</v>
      </c>
      <c r="CZ350" s="33">
        <v>0</v>
      </c>
      <c r="DA350" s="33">
        <v>0</v>
      </c>
      <c r="DB350" s="161">
        <v>33412</v>
      </c>
      <c r="DC350" s="33">
        <v>56936</v>
      </c>
      <c r="DD350" s="33">
        <v>5934</v>
      </c>
      <c r="DE350" s="33">
        <v>10571</v>
      </c>
      <c r="DF350" s="154">
        <v>0</v>
      </c>
      <c r="DG350" s="154">
        <v>0</v>
      </c>
      <c r="DH350" s="154">
        <v>0</v>
      </c>
      <c r="DI350" s="154">
        <v>0</v>
      </c>
      <c r="DJ350" s="154">
        <v>1000.1699999999992</v>
      </c>
      <c r="DK350" s="154">
        <v>2723.3753495217024</v>
      </c>
      <c r="DL350" s="154">
        <v>207.56999999999968</v>
      </c>
      <c r="DM350" s="154">
        <v>333.29999999999967</v>
      </c>
      <c r="DN350" s="25">
        <v>0</v>
      </c>
      <c r="DO350" s="25">
        <v>562061</v>
      </c>
      <c r="DP350" s="25">
        <v>1207.7399999999989</v>
      </c>
      <c r="DQ350" s="25">
        <v>39346</v>
      </c>
      <c r="DR350" s="25">
        <v>278131</v>
      </c>
      <c r="DS350" s="25">
        <v>5449.15</v>
      </c>
      <c r="ED350" s="156">
        <v>44118</v>
      </c>
      <c r="EE350" s="25">
        <v>1000.1699999999992</v>
      </c>
      <c r="EF350" s="25">
        <v>2723.3753495217024</v>
      </c>
      <c r="EG350" s="25">
        <v>207.56999999999968</v>
      </c>
      <c r="EH350" s="25">
        <v>333.29999999999967</v>
      </c>
    </row>
    <row r="351" spans="1:138" x14ac:dyDescent="0.25">
      <c r="A351" s="25" t="s">
        <v>67</v>
      </c>
      <c r="B351" s="25" t="s">
        <v>65</v>
      </c>
      <c r="C351" s="156">
        <v>44119</v>
      </c>
      <c r="D351" s="156">
        <v>44119</v>
      </c>
      <c r="E351" s="25" t="s">
        <v>126</v>
      </c>
      <c r="F351" s="25" t="s">
        <v>127</v>
      </c>
      <c r="G351" s="29">
        <v>24932.310000000019</v>
      </c>
      <c r="H351" s="29">
        <v>1433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59775</v>
      </c>
      <c r="O351" s="29">
        <v>415032</v>
      </c>
      <c r="P351" s="29">
        <v>0</v>
      </c>
      <c r="Q351" s="29">
        <v>415032</v>
      </c>
      <c r="R351" s="29">
        <v>0</v>
      </c>
      <c r="S351" s="29">
        <v>0</v>
      </c>
      <c r="T351" s="29">
        <v>415032</v>
      </c>
      <c r="U351" s="29">
        <v>901</v>
      </c>
      <c r="V351" s="29">
        <v>883</v>
      </c>
      <c r="W351" s="29">
        <v>11782</v>
      </c>
      <c r="X351" s="29">
        <v>175881</v>
      </c>
      <c r="Y351" s="29">
        <v>205925</v>
      </c>
      <c r="Z351" s="29">
        <v>275522</v>
      </c>
      <c r="AA351" s="29">
        <v>114012</v>
      </c>
      <c r="AB351" s="29">
        <v>8018</v>
      </c>
      <c r="AC351" s="29">
        <v>7.1639994040000002E-2</v>
      </c>
      <c r="AD351" s="29">
        <v>1.7000000000000001E-2</v>
      </c>
      <c r="AE351" s="29">
        <v>94.401467354759234</v>
      </c>
      <c r="AF351" s="29">
        <v>59386</v>
      </c>
      <c r="AG351" s="29">
        <v>51</v>
      </c>
      <c r="AH351" s="29">
        <v>37</v>
      </c>
      <c r="AI351" s="29">
        <v>7.2859999999999996</v>
      </c>
      <c r="AJ351" s="29">
        <v>25.143000000000001</v>
      </c>
      <c r="AK351" s="29">
        <v>2</v>
      </c>
      <c r="AL351" s="29">
        <v>0</v>
      </c>
      <c r="AM351" s="29">
        <v>371</v>
      </c>
      <c r="AN351" s="29">
        <v>82</v>
      </c>
      <c r="AO351" s="29">
        <v>0</v>
      </c>
      <c r="AP351" s="29">
        <v>0</v>
      </c>
      <c r="AQ351" s="29">
        <v>557</v>
      </c>
      <c r="AR351" s="29">
        <v>110</v>
      </c>
      <c r="AS351" s="29">
        <v>217</v>
      </c>
      <c r="AT351" s="29">
        <v>60296</v>
      </c>
      <c r="AU351" s="29">
        <v>42529</v>
      </c>
      <c r="AV351" s="29">
        <v>17734</v>
      </c>
      <c r="AW351" s="29">
        <v>30582</v>
      </c>
      <c r="AX351" s="29">
        <v>54509</v>
      </c>
      <c r="AY351" s="29">
        <v>0</v>
      </c>
      <c r="AZ351" s="29">
        <v>0</v>
      </c>
      <c r="BA351" s="29">
        <v>0</v>
      </c>
      <c r="BB351" s="29">
        <v>0</v>
      </c>
      <c r="BC351" s="29">
        <v>0</v>
      </c>
      <c r="BD351" s="29">
        <v>0</v>
      </c>
      <c r="BE351" s="29">
        <v>0</v>
      </c>
      <c r="BF351" s="29">
        <v>0</v>
      </c>
      <c r="BG351" s="29">
        <v>0</v>
      </c>
      <c r="BH351" s="29">
        <v>0</v>
      </c>
      <c r="BI351" s="29">
        <v>0</v>
      </c>
      <c r="BJ351" s="29">
        <v>0</v>
      </c>
      <c r="BK351" s="29">
        <v>0</v>
      </c>
      <c r="BL351" s="29">
        <v>0</v>
      </c>
      <c r="BM351" s="29">
        <v>0</v>
      </c>
      <c r="BN351" s="29">
        <v>438.19</v>
      </c>
      <c r="BO351" s="29">
        <v>5251.21</v>
      </c>
      <c r="BP351" s="29">
        <v>0</v>
      </c>
      <c r="BQ351" s="29">
        <v>5251.21</v>
      </c>
      <c r="BR351" s="29">
        <v>0</v>
      </c>
      <c r="BS351" s="29">
        <v>0</v>
      </c>
      <c r="BT351" s="29">
        <v>5251.21</v>
      </c>
      <c r="BU351" s="29">
        <v>81.56</v>
      </c>
      <c r="BV351" s="29">
        <v>54.69</v>
      </c>
      <c r="BW351" s="29">
        <v>76</v>
      </c>
      <c r="BX351" s="29">
        <v>494.69999999999993</v>
      </c>
      <c r="BY351" s="29">
        <v>2658.7799999999938</v>
      </c>
      <c r="BZ351" s="29">
        <v>1789.9899999999959</v>
      </c>
      <c r="CA351" s="157">
        <v>968.44999999999959</v>
      </c>
      <c r="CB351" s="157">
        <v>3480.3199999999897</v>
      </c>
      <c r="CC351" s="29">
        <v>0</v>
      </c>
      <c r="CD351" s="29">
        <v>3480.3199999999897</v>
      </c>
      <c r="CE351" s="29">
        <v>35333</v>
      </c>
      <c r="CF351" s="29">
        <v>0</v>
      </c>
      <c r="CG351" s="29">
        <v>67492</v>
      </c>
      <c r="CH351" s="29">
        <v>67492</v>
      </c>
      <c r="CI351" s="29">
        <v>642.23999999999819</v>
      </c>
      <c r="CJ351" s="25">
        <v>0</v>
      </c>
      <c r="CK351" s="25">
        <v>0</v>
      </c>
      <c r="CL351" s="29">
        <v>1043.2399999999991</v>
      </c>
      <c r="CM351" s="25">
        <v>0</v>
      </c>
      <c r="CN351" s="29">
        <v>2763.2899999999909</v>
      </c>
      <c r="CO351" s="25">
        <v>0</v>
      </c>
      <c r="CP351" s="25">
        <v>421.73999999999864</v>
      </c>
      <c r="CQ351" s="25">
        <v>0</v>
      </c>
      <c r="CR351" s="25">
        <v>0</v>
      </c>
      <c r="CS351" s="25">
        <v>30582</v>
      </c>
      <c r="CT351" s="25">
        <v>0</v>
      </c>
      <c r="CU351" s="25">
        <v>54509</v>
      </c>
      <c r="CV351" s="25">
        <v>0</v>
      </c>
      <c r="CW351" s="25">
        <v>12044</v>
      </c>
      <c r="CX351" s="33">
        <v>0</v>
      </c>
      <c r="CY351" s="33">
        <v>0</v>
      </c>
      <c r="CZ351" s="33">
        <v>0</v>
      </c>
      <c r="DA351" s="33">
        <v>0</v>
      </c>
      <c r="DB351" s="161">
        <v>30582</v>
      </c>
      <c r="DC351" s="33">
        <v>54509</v>
      </c>
      <c r="DD351" s="33">
        <v>5690</v>
      </c>
      <c r="DE351" s="33">
        <v>12044</v>
      </c>
      <c r="DF351" s="154">
        <v>0</v>
      </c>
      <c r="DG351" s="154">
        <v>0</v>
      </c>
      <c r="DH351" s="154">
        <v>0</v>
      </c>
      <c r="DI351" s="154">
        <v>0</v>
      </c>
      <c r="DJ351" s="154">
        <v>1043.2399999999993</v>
      </c>
      <c r="DK351" s="154">
        <v>2763.2899999999909</v>
      </c>
      <c r="DL351" s="154">
        <v>220.49999999999955</v>
      </c>
      <c r="DM351" s="154">
        <v>421.73999999999864</v>
      </c>
      <c r="DN351" s="25">
        <v>0</v>
      </c>
      <c r="DO351" s="25">
        <v>603477</v>
      </c>
      <c r="DP351" s="25">
        <v>1263.7399999999989</v>
      </c>
      <c r="DQ351" s="25">
        <v>36272</v>
      </c>
      <c r="DR351" s="25">
        <v>415032</v>
      </c>
      <c r="DS351" s="25">
        <v>5251.21</v>
      </c>
      <c r="ED351" s="156">
        <v>44119</v>
      </c>
      <c r="EE351" s="25">
        <v>1043.2399999999993</v>
      </c>
      <c r="EF351" s="25">
        <v>2763.2899999999909</v>
      </c>
      <c r="EG351" s="25">
        <v>220.49999999999955</v>
      </c>
      <c r="EH351" s="25">
        <v>421.73999999999864</v>
      </c>
    </row>
    <row r="352" spans="1:138" x14ac:dyDescent="0.25">
      <c r="A352" s="25" t="s">
        <v>67</v>
      </c>
      <c r="B352" s="25" t="s">
        <v>65</v>
      </c>
      <c r="C352" s="156">
        <v>44120</v>
      </c>
      <c r="D352" s="156">
        <v>44120</v>
      </c>
      <c r="E352" s="25" t="s">
        <v>126</v>
      </c>
      <c r="F352" s="25" t="s">
        <v>127</v>
      </c>
      <c r="G352" s="29">
        <v>28770.420000000042</v>
      </c>
      <c r="H352" s="29">
        <v>1463</v>
      </c>
      <c r="I352" s="29">
        <v>0</v>
      </c>
      <c r="J352" s="29">
        <v>0</v>
      </c>
      <c r="K352" s="29">
        <v>0</v>
      </c>
      <c r="L352" s="29">
        <v>0</v>
      </c>
      <c r="M352" s="29">
        <v>1</v>
      </c>
      <c r="N352" s="29">
        <v>58817</v>
      </c>
      <c r="O352" s="29">
        <v>118556</v>
      </c>
      <c r="P352" s="29">
        <v>0</v>
      </c>
      <c r="Q352" s="29">
        <v>118556</v>
      </c>
      <c r="R352" s="29">
        <v>0</v>
      </c>
      <c r="S352" s="29">
        <v>0</v>
      </c>
      <c r="T352" s="29">
        <v>118556</v>
      </c>
      <c r="U352" s="29">
        <v>1389</v>
      </c>
      <c r="V352" s="29">
        <v>1289</v>
      </c>
      <c r="W352" s="29">
        <v>15552</v>
      </c>
      <c r="X352" s="29">
        <v>183496</v>
      </c>
      <c r="Y352" s="29">
        <v>196385</v>
      </c>
      <c r="Z352" s="29">
        <v>307584</v>
      </c>
      <c r="AA352" s="29">
        <v>90181</v>
      </c>
      <c r="AB352" s="29">
        <v>76021</v>
      </c>
      <c r="AC352" s="29">
        <v>7.1639994040000002E-2</v>
      </c>
      <c r="AD352" s="29">
        <v>1.7000000000000001E-2</v>
      </c>
      <c r="AE352" s="29">
        <v>94.401467354759234</v>
      </c>
      <c r="AF352" s="29">
        <v>63785</v>
      </c>
      <c r="AG352" s="29">
        <v>51</v>
      </c>
      <c r="AH352" s="29">
        <v>37</v>
      </c>
      <c r="AI352" s="29">
        <v>7.4290000000000003</v>
      </c>
      <c r="AJ352" s="29">
        <v>22</v>
      </c>
      <c r="AK352" s="29">
        <v>0</v>
      </c>
      <c r="AL352" s="29">
        <v>0</v>
      </c>
      <c r="AM352" s="29">
        <v>375</v>
      </c>
      <c r="AN352" s="29">
        <v>87</v>
      </c>
      <c r="AO352" s="29">
        <v>45</v>
      </c>
      <c r="AP352" s="29">
        <v>0</v>
      </c>
      <c r="AQ352" s="29">
        <v>585</v>
      </c>
      <c r="AR352" s="29">
        <v>116</v>
      </c>
      <c r="AS352" s="29">
        <v>274</v>
      </c>
      <c r="AT352" s="29">
        <v>59878</v>
      </c>
      <c r="AU352" s="29">
        <v>44298</v>
      </c>
      <c r="AV352" s="29">
        <v>15641</v>
      </c>
      <c r="AW352" s="29">
        <v>32956</v>
      </c>
      <c r="AX352" s="29">
        <v>55579</v>
      </c>
      <c r="AY352" s="29">
        <v>0</v>
      </c>
      <c r="AZ352" s="29">
        <v>1</v>
      </c>
      <c r="BA352" s="29">
        <v>0</v>
      </c>
      <c r="BB352" s="29">
        <v>0</v>
      </c>
      <c r="BC352" s="29">
        <v>0</v>
      </c>
      <c r="BD352" s="29">
        <v>0</v>
      </c>
      <c r="BE352" s="29">
        <v>0</v>
      </c>
      <c r="BF352" s="29">
        <v>0</v>
      </c>
      <c r="BG352" s="29">
        <v>0</v>
      </c>
      <c r="BH352" s="29">
        <v>1</v>
      </c>
      <c r="BI352" s="29">
        <v>0</v>
      </c>
      <c r="BJ352" s="29">
        <v>0</v>
      </c>
      <c r="BK352" s="29">
        <v>0</v>
      </c>
      <c r="BL352" s="29">
        <v>0</v>
      </c>
      <c r="BM352" s="29">
        <v>0</v>
      </c>
      <c r="BN352" s="29">
        <v>352.55</v>
      </c>
      <c r="BO352" s="29">
        <v>4455.67</v>
      </c>
      <c r="BP352" s="29">
        <v>0</v>
      </c>
      <c r="BQ352" s="29">
        <v>4455.67</v>
      </c>
      <c r="BR352" s="29">
        <v>0</v>
      </c>
      <c r="BS352" s="29">
        <v>0</v>
      </c>
      <c r="BT352" s="29">
        <v>4455.67</v>
      </c>
      <c r="BU352" s="29">
        <v>89.47</v>
      </c>
      <c r="BV352" s="29">
        <v>42.86</v>
      </c>
      <c r="BW352" s="29">
        <v>68</v>
      </c>
      <c r="BX352" s="29">
        <v>419.09999999999997</v>
      </c>
      <c r="BY352" s="29">
        <v>2554.5513701431423</v>
      </c>
      <c r="BZ352" s="29">
        <v>1753.3755664845121</v>
      </c>
      <c r="CA352" s="157">
        <v>896.39225732798423</v>
      </c>
      <c r="CB352" s="157">
        <v>3411.5346792996697</v>
      </c>
      <c r="CC352" s="29">
        <v>0</v>
      </c>
      <c r="CD352" s="29">
        <v>3411.5346792996697</v>
      </c>
      <c r="CE352" s="29">
        <v>34260</v>
      </c>
      <c r="CF352" s="29">
        <v>0</v>
      </c>
      <c r="CG352" s="29">
        <v>69916</v>
      </c>
      <c r="CH352" s="29">
        <v>69916</v>
      </c>
      <c r="CI352" s="29">
        <v>574.1199999999983</v>
      </c>
      <c r="CJ352" s="25">
        <v>0</v>
      </c>
      <c r="CK352" s="25">
        <v>0</v>
      </c>
      <c r="CL352" s="29">
        <v>1064.9955664845152</v>
      </c>
      <c r="CM352" s="25">
        <v>0</v>
      </c>
      <c r="CN352" s="29">
        <v>2668.8113701431407</v>
      </c>
      <c r="CO352" s="25">
        <v>0</v>
      </c>
      <c r="CP352" s="25">
        <v>380.11999999999853</v>
      </c>
      <c r="CQ352" s="25">
        <v>0</v>
      </c>
      <c r="CR352" s="25">
        <v>0</v>
      </c>
      <c r="CS352" s="25">
        <v>32956</v>
      </c>
      <c r="CT352" s="25">
        <v>0</v>
      </c>
      <c r="CU352" s="25">
        <v>55579</v>
      </c>
      <c r="CV352" s="25">
        <v>0</v>
      </c>
      <c r="CW352" s="25">
        <v>9896</v>
      </c>
      <c r="CX352" s="33">
        <v>0</v>
      </c>
      <c r="CY352" s="33">
        <v>0</v>
      </c>
      <c r="CZ352" s="33">
        <v>0</v>
      </c>
      <c r="DA352" s="33">
        <v>0</v>
      </c>
      <c r="DB352" s="161">
        <v>32956</v>
      </c>
      <c r="DC352" s="33">
        <v>55579</v>
      </c>
      <c r="DD352" s="33">
        <v>5745</v>
      </c>
      <c r="DE352" s="33">
        <v>9896</v>
      </c>
      <c r="DF352" s="154">
        <v>0</v>
      </c>
      <c r="DG352" s="154">
        <v>0</v>
      </c>
      <c r="DH352" s="154">
        <v>0</v>
      </c>
      <c r="DI352" s="154">
        <v>0</v>
      </c>
      <c r="DJ352" s="154">
        <v>1064.9955664845152</v>
      </c>
      <c r="DK352" s="154">
        <v>2668.8113701431407</v>
      </c>
      <c r="DL352" s="154">
        <v>193.99999999999952</v>
      </c>
      <c r="DM352" s="154">
        <v>380.11999999999853</v>
      </c>
      <c r="DN352" s="25">
        <v>0</v>
      </c>
      <c r="DO352" s="25">
        <v>670171</v>
      </c>
      <c r="DP352" s="25">
        <v>1258.9955664845147</v>
      </c>
      <c r="DQ352" s="25">
        <v>38701</v>
      </c>
      <c r="DR352" s="25">
        <v>118556</v>
      </c>
      <c r="DS352" s="25">
        <v>4455.67</v>
      </c>
      <c r="ED352" s="156">
        <v>44120</v>
      </c>
      <c r="EE352" s="25">
        <v>1064.9955664845152</v>
      </c>
      <c r="EF352" s="25">
        <v>2668.8113701431407</v>
      </c>
      <c r="EG352" s="25">
        <v>193.99999999999952</v>
      </c>
      <c r="EH352" s="25">
        <v>380.11999999999853</v>
      </c>
    </row>
    <row r="353" spans="1:138" x14ac:dyDescent="0.25">
      <c r="A353" s="25" t="s">
        <v>67</v>
      </c>
      <c r="B353" s="25" t="s">
        <v>65</v>
      </c>
      <c r="C353" s="156">
        <v>44121</v>
      </c>
      <c r="D353" s="156">
        <v>44121</v>
      </c>
      <c r="E353" s="25" t="s">
        <v>126</v>
      </c>
      <c r="F353" s="25" t="s">
        <v>127</v>
      </c>
      <c r="G353" s="29">
        <v>25351.010000000006</v>
      </c>
      <c r="H353" s="29">
        <v>1605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113805</v>
      </c>
      <c r="O353" s="29">
        <v>142030</v>
      </c>
      <c r="P353" s="29">
        <v>0</v>
      </c>
      <c r="Q353" s="29">
        <v>142030</v>
      </c>
      <c r="R353" s="29">
        <v>0</v>
      </c>
      <c r="S353" s="29">
        <v>0</v>
      </c>
      <c r="T353" s="29">
        <v>142030</v>
      </c>
      <c r="U353" s="29">
        <v>1662</v>
      </c>
      <c r="V353" s="29">
        <v>731</v>
      </c>
      <c r="W353" s="29">
        <v>12791</v>
      </c>
      <c r="X353" s="29">
        <v>160402</v>
      </c>
      <c r="Y353" s="29">
        <v>180564</v>
      </c>
      <c r="Z353" s="29">
        <v>297326</v>
      </c>
      <c r="AA353" s="29">
        <v>90973</v>
      </c>
      <c r="AB353" s="29">
        <v>75138</v>
      </c>
      <c r="AC353" s="29">
        <v>7.1639994040000002E-2</v>
      </c>
      <c r="AD353" s="29">
        <v>1.7000000000000001E-2</v>
      </c>
      <c r="AE353" s="29">
        <v>94.401467354759234</v>
      </c>
      <c r="AF353" s="29">
        <v>70256</v>
      </c>
      <c r="AG353" s="29">
        <v>51</v>
      </c>
      <c r="AH353" s="29">
        <v>37</v>
      </c>
      <c r="AI353" s="29">
        <v>7.4290000000000003</v>
      </c>
      <c r="AJ353" s="29">
        <v>21.286000000000001</v>
      </c>
      <c r="AK353" s="29">
        <v>1</v>
      </c>
      <c r="AL353" s="29">
        <v>0</v>
      </c>
      <c r="AM353" s="29">
        <v>438</v>
      </c>
      <c r="AN353" s="29">
        <v>97</v>
      </c>
      <c r="AO353" s="29">
        <v>47</v>
      </c>
      <c r="AP353" s="29">
        <v>0</v>
      </c>
      <c r="AQ353" s="29">
        <v>509</v>
      </c>
      <c r="AR353" s="29">
        <v>98</v>
      </c>
      <c r="AS353" s="29">
        <v>221</v>
      </c>
      <c r="AT353" s="29">
        <v>55573</v>
      </c>
      <c r="AU353" s="29">
        <v>35899</v>
      </c>
      <c r="AV353" s="29">
        <v>15527</v>
      </c>
      <c r="AW353" s="29">
        <v>24554</v>
      </c>
      <c r="AX353" s="29">
        <v>51391</v>
      </c>
      <c r="AY353" s="29">
        <v>0</v>
      </c>
      <c r="AZ353" s="29">
        <v>0</v>
      </c>
      <c r="BA353" s="29">
        <v>0</v>
      </c>
      <c r="BB353" s="29">
        <v>0</v>
      </c>
      <c r="BC353" s="29">
        <v>0</v>
      </c>
      <c r="BD353" s="29">
        <v>0</v>
      </c>
      <c r="BE353" s="29">
        <v>0</v>
      </c>
      <c r="BF353" s="29">
        <v>0</v>
      </c>
      <c r="BG353" s="29">
        <v>0</v>
      </c>
      <c r="BH353" s="29">
        <v>0</v>
      </c>
      <c r="BI353" s="29">
        <v>0</v>
      </c>
      <c r="BJ353" s="29">
        <v>0</v>
      </c>
      <c r="BK353" s="29">
        <v>0</v>
      </c>
      <c r="BL353" s="29">
        <v>0</v>
      </c>
      <c r="BM353" s="29">
        <v>0</v>
      </c>
      <c r="BN353" s="29">
        <v>153.97</v>
      </c>
      <c r="BO353" s="29">
        <v>8016.19</v>
      </c>
      <c r="BP353" s="29">
        <v>0</v>
      </c>
      <c r="BQ353" s="29">
        <v>8016.19</v>
      </c>
      <c r="BR353" s="29">
        <v>0</v>
      </c>
      <c r="BS353" s="29">
        <v>0</v>
      </c>
      <c r="BT353" s="29">
        <v>8016.19</v>
      </c>
      <c r="BU353" s="29">
        <v>99.6</v>
      </c>
      <c r="BV353" s="29">
        <v>51.18</v>
      </c>
      <c r="BW353" s="29">
        <v>76</v>
      </c>
      <c r="BX353" s="29">
        <v>570.54999999999995</v>
      </c>
      <c r="BY353" s="29">
        <v>2589.6899999999964</v>
      </c>
      <c r="BZ353" s="29">
        <v>1828.7099999999987</v>
      </c>
      <c r="CA353" s="157">
        <v>712.33999999999924</v>
      </c>
      <c r="CB353" s="157">
        <v>3706.0599999999959</v>
      </c>
      <c r="CC353" s="29">
        <v>0</v>
      </c>
      <c r="CD353" s="29">
        <v>3706.0599999999959</v>
      </c>
      <c r="CE353" s="29">
        <v>16742</v>
      </c>
      <c r="CF353" s="29">
        <v>0</v>
      </c>
      <c r="CG353" s="29">
        <v>74730</v>
      </c>
      <c r="CH353" s="29">
        <v>74730</v>
      </c>
      <c r="CI353" s="29">
        <v>626.08999999999935</v>
      </c>
      <c r="CJ353" s="25">
        <v>0</v>
      </c>
      <c r="CK353" s="25">
        <v>0</v>
      </c>
      <c r="CL353" s="29">
        <v>1099.1899999999994</v>
      </c>
      <c r="CM353" s="25">
        <v>0</v>
      </c>
      <c r="CN353" s="29">
        <v>2693.1199999999967</v>
      </c>
      <c r="CO353" s="25">
        <v>0</v>
      </c>
      <c r="CP353" s="25">
        <v>419.86999999999972</v>
      </c>
      <c r="CQ353" s="25">
        <v>0</v>
      </c>
      <c r="CR353" s="25">
        <v>0</v>
      </c>
      <c r="CS353" s="25">
        <v>24554</v>
      </c>
      <c r="CT353" s="25">
        <v>0</v>
      </c>
      <c r="CU353" s="25">
        <v>51391</v>
      </c>
      <c r="CV353" s="25">
        <v>0</v>
      </c>
      <c r="CW353" s="25">
        <v>9879</v>
      </c>
      <c r="CX353" s="33">
        <v>0</v>
      </c>
      <c r="CY353" s="33">
        <v>0</v>
      </c>
      <c r="CZ353" s="33">
        <v>0</v>
      </c>
      <c r="DA353" s="33">
        <v>0</v>
      </c>
      <c r="DB353" s="161">
        <v>24554</v>
      </c>
      <c r="DC353" s="33">
        <v>51391</v>
      </c>
      <c r="DD353" s="33">
        <v>5648</v>
      </c>
      <c r="DE353" s="33">
        <v>9879</v>
      </c>
      <c r="DF353" s="154">
        <v>0</v>
      </c>
      <c r="DG353" s="154">
        <v>0</v>
      </c>
      <c r="DH353" s="154">
        <v>0</v>
      </c>
      <c r="DI353" s="154">
        <v>0</v>
      </c>
      <c r="DJ353" s="154">
        <v>1099.1899999999991</v>
      </c>
      <c r="DK353" s="154">
        <v>2693.1199999999967</v>
      </c>
      <c r="DL353" s="154">
        <v>206.21999999999966</v>
      </c>
      <c r="DM353" s="154">
        <v>419.86999999999972</v>
      </c>
      <c r="DN353" s="25">
        <v>0</v>
      </c>
      <c r="DO353" s="25">
        <v>644001</v>
      </c>
      <c r="DP353" s="25">
        <v>1305.4099999999987</v>
      </c>
      <c r="DQ353" s="25">
        <v>30202</v>
      </c>
      <c r="DR353" s="25">
        <v>142030</v>
      </c>
      <c r="DS353" s="25">
        <v>8016.19</v>
      </c>
      <c r="ED353" s="156">
        <v>44121</v>
      </c>
      <c r="EE353" s="25">
        <v>1099.1899999999991</v>
      </c>
      <c r="EF353" s="25">
        <v>2693.1199999999967</v>
      </c>
      <c r="EG353" s="25">
        <v>206.21999999999966</v>
      </c>
      <c r="EH353" s="25">
        <v>419.86999999999972</v>
      </c>
    </row>
    <row r="354" spans="1:138" x14ac:dyDescent="0.25">
      <c r="A354" s="25" t="s">
        <v>67</v>
      </c>
      <c r="B354" s="25" t="s">
        <v>65</v>
      </c>
      <c r="C354" s="156">
        <v>44122</v>
      </c>
      <c r="D354" s="156">
        <v>44122</v>
      </c>
      <c r="E354" s="25" t="s">
        <v>126</v>
      </c>
      <c r="F354" s="25" t="s">
        <v>127</v>
      </c>
      <c r="G354" s="29">
        <v>20215.960000000036</v>
      </c>
      <c r="H354" s="29">
        <v>1592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51628</v>
      </c>
      <c r="O354" s="29">
        <v>153497</v>
      </c>
      <c r="P354" s="29">
        <v>0</v>
      </c>
      <c r="Q354" s="29">
        <v>153497</v>
      </c>
      <c r="R354" s="29">
        <v>0</v>
      </c>
      <c r="S354" s="29">
        <v>0</v>
      </c>
      <c r="T354" s="29">
        <v>153497</v>
      </c>
      <c r="U354" s="29">
        <v>1255</v>
      </c>
      <c r="V354" s="29">
        <v>1038</v>
      </c>
      <c r="W354" s="29">
        <v>11001</v>
      </c>
      <c r="X354" s="29">
        <v>316953</v>
      </c>
      <c r="Y354" s="29">
        <v>176994</v>
      </c>
      <c r="Z354" s="29">
        <v>359844</v>
      </c>
      <c r="AA354" s="29">
        <v>166159</v>
      </c>
      <c r="AB354" s="29">
        <v>63995</v>
      </c>
      <c r="AC354" s="29">
        <v>7.1639994040000002E-2</v>
      </c>
      <c r="AD354" s="29">
        <v>1.7000000000000001E-2</v>
      </c>
      <c r="AE354" s="29">
        <v>94.401467354759234</v>
      </c>
      <c r="AF354" s="29">
        <v>56611</v>
      </c>
      <c r="AG354" s="29">
        <v>66</v>
      </c>
      <c r="AH354" s="29">
        <v>0</v>
      </c>
      <c r="AI354" s="29">
        <v>7.4290000000000003</v>
      </c>
      <c r="AJ354" s="29">
        <v>20.286000000000001</v>
      </c>
      <c r="AK354" s="29">
        <v>2</v>
      </c>
      <c r="AL354" s="29">
        <v>0</v>
      </c>
      <c r="AM354" s="29">
        <v>437</v>
      </c>
      <c r="AN354" s="29">
        <v>98</v>
      </c>
      <c r="AO354" s="29">
        <v>45</v>
      </c>
      <c r="AP354" s="29">
        <v>0</v>
      </c>
      <c r="AQ354" s="29">
        <v>494</v>
      </c>
      <c r="AR354" s="29">
        <v>100</v>
      </c>
      <c r="AS354" s="29">
        <v>291</v>
      </c>
      <c r="AT354" s="29">
        <v>50325</v>
      </c>
      <c r="AU354" s="29">
        <v>32965</v>
      </c>
      <c r="AV354" s="29">
        <v>14040</v>
      </c>
      <c r="AW354" s="29">
        <v>21175</v>
      </c>
      <c r="AX354" s="29">
        <v>48075</v>
      </c>
      <c r="AY354" s="29">
        <v>0</v>
      </c>
      <c r="AZ354" s="29">
        <v>0</v>
      </c>
      <c r="BA354" s="29">
        <v>0</v>
      </c>
      <c r="BB354" s="29">
        <v>0</v>
      </c>
      <c r="BC354" s="29">
        <v>0</v>
      </c>
      <c r="BD354" s="29">
        <v>0</v>
      </c>
      <c r="BE354" s="29">
        <v>0</v>
      </c>
      <c r="BF354" s="29">
        <v>0</v>
      </c>
      <c r="BG354" s="29">
        <v>0</v>
      </c>
      <c r="BH354" s="29">
        <v>0</v>
      </c>
      <c r="BI354" s="29">
        <v>0</v>
      </c>
      <c r="BJ354" s="29">
        <v>0</v>
      </c>
      <c r="BK354" s="29">
        <v>0</v>
      </c>
      <c r="BL354" s="29">
        <v>0</v>
      </c>
      <c r="BM354" s="29">
        <v>0</v>
      </c>
      <c r="BN354" s="29">
        <v>150.99</v>
      </c>
      <c r="BO354" s="29">
        <v>8723.35</v>
      </c>
      <c r="BP354" s="29">
        <v>0</v>
      </c>
      <c r="BQ354" s="29">
        <v>8723.35</v>
      </c>
      <c r="BR354" s="29">
        <v>0</v>
      </c>
      <c r="BS354" s="29">
        <v>0</v>
      </c>
      <c r="BT354" s="29">
        <v>8723.35</v>
      </c>
      <c r="BU354" s="29">
        <v>97.94</v>
      </c>
      <c r="BV354" s="29">
        <v>48.69</v>
      </c>
      <c r="BW354" s="29">
        <v>64</v>
      </c>
      <c r="BX354" s="29">
        <v>399.55</v>
      </c>
      <c r="BY354" s="29">
        <v>2356.6721714406031</v>
      </c>
      <c r="BZ354" s="29">
        <v>1778.7899999999977</v>
      </c>
      <c r="CA354" s="157">
        <v>590.14999999999986</v>
      </c>
      <c r="CB354" s="157">
        <v>3545.3121714406007</v>
      </c>
      <c r="CC354" s="29">
        <v>0</v>
      </c>
      <c r="CD354" s="29">
        <v>3545.3121714406007</v>
      </c>
      <c r="CE354" s="29">
        <v>13742</v>
      </c>
      <c r="CF354" s="29">
        <v>0</v>
      </c>
      <c r="CG354" s="29">
        <v>69548</v>
      </c>
      <c r="CH354" s="29">
        <v>69548</v>
      </c>
      <c r="CI354" s="29">
        <v>525.70999999999947</v>
      </c>
      <c r="CJ354" s="25">
        <v>0</v>
      </c>
      <c r="CK354" s="25">
        <v>0</v>
      </c>
      <c r="CL354" s="29">
        <v>1028.4499999999982</v>
      </c>
      <c r="CM354" s="25">
        <v>0</v>
      </c>
      <c r="CN354" s="29">
        <v>2581.3021714406023</v>
      </c>
      <c r="CO354" s="25">
        <v>0</v>
      </c>
      <c r="CP354" s="25">
        <v>325.33999999999992</v>
      </c>
      <c r="CQ354" s="25">
        <v>0</v>
      </c>
      <c r="CR354" s="25">
        <v>0</v>
      </c>
      <c r="CS354" s="25">
        <v>21175</v>
      </c>
      <c r="CT354" s="25">
        <v>0</v>
      </c>
      <c r="CU354" s="25">
        <v>48075</v>
      </c>
      <c r="CV354" s="25">
        <v>0</v>
      </c>
      <c r="CW354" s="25">
        <v>8393</v>
      </c>
      <c r="CX354" s="33">
        <v>0</v>
      </c>
      <c r="CY354" s="33">
        <v>0</v>
      </c>
      <c r="CZ354" s="33">
        <v>0</v>
      </c>
      <c r="DA354" s="33">
        <v>0</v>
      </c>
      <c r="DB354" s="161">
        <v>21175</v>
      </c>
      <c r="DC354" s="33">
        <v>48075</v>
      </c>
      <c r="DD354" s="33">
        <v>5647</v>
      </c>
      <c r="DE354" s="33">
        <v>8393</v>
      </c>
      <c r="DF354" s="154">
        <v>0</v>
      </c>
      <c r="DG354" s="154">
        <v>0</v>
      </c>
      <c r="DH354" s="154">
        <v>0</v>
      </c>
      <c r="DI354" s="154">
        <v>0</v>
      </c>
      <c r="DJ354" s="154">
        <v>1028.4499999999985</v>
      </c>
      <c r="DK354" s="154">
        <v>2581.3021714406023</v>
      </c>
      <c r="DL354" s="154">
        <v>200.36999999999961</v>
      </c>
      <c r="DM354" s="154">
        <v>325.33999999999992</v>
      </c>
      <c r="DN354" s="25">
        <v>0</v>
      </c>
      <c r="DO354" s="25">
        <v>766992</v>
      </c>
      <c r="DP354" s="25">
        <v>1228.8199999999981</v>
      </c>
      <c r="DQ354" s="25">
        <v>26822</v>
      </c>
      <c r="DR354" s="25">
        <v>153497</v>
      </c>
      <c r="DS354" s="25">
        <v>8723.35</v>
      </c>
      <c r="ED354" s="156">
        <v>44122</v>
      </c>
      <c r="EE354" s="25">
        <v>1028.4499999999985</v>
      </c>
      <c r="EF354" s="25">
        <v>2581.3021714406023</v>
      </c>
      <c r="EG354" s="25">
        <v>200.36999999999961</v>
      </c>
      <c r="EH354" s="25">
        <v>325.33999999999992</v>
      </c>
    </row>
    <row r="355" spans="1:138" x14ac:dyDescent="0.25">
      <c r="A355" s="25" t="s">
        <v>67</v>
      </c>
      <c r="B355" s="25" t="s">
        <v>65</v>
      </c>
      <c r="C355" s="156">
        <v>44123</v>
      </c>
      <c r="D355" s="156">
        <v>44123</v>
      </c>
      <c r="E355" s="25" t="s">
        <v>126</v>
      </c>
      <c r="F355" s="25" t="s">
        <v>127</v>
      </c>
      <c r="G355" s="29">
        <v>17363.349999999988</v>
      </c>
      <c r="H355" s="29">
        <v>1351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29">
        <v>14694</v>
      </c>
      <c r="O355" s="29">
        <v>116631</v>
      </c>
      <c r="P355" s="29">
        <v>0</v>
      </c>
      <c r="Q355" s="29">
        <v>116631</v>
      </c>
      <c r="R355" s="29">
        <v>0</v>
      </c>
      <c r="S355" s="29">
        <v>0</v>
      </c>
      <c r="T355" s="29">
        <v>116631</v>
      </c>
      <c r="U355" s="29">
        <v>1095</v>
      </c>
      <c r="V355" s="29">
        <v>644</v>
      </c>
      <c r="W355" s="29">
        <v>12270</v>
      </c>
      <c r="X355" s="29">
        <v>155292</v>
      </c>
      <c r="Y355" s="29">
        <v>151564</v>
      </c>
      <c r="Z355" s="29">
        <v>300716</v>
      </c>
      <c r="AA355" s="29">
        <v>168502</v>
      </c>
      <c r="AB355" s="29">
        <v>7280</v>
      </c>
      <c r="AC355" s="29">
        <v>7.1639994040000002E-2</v>
      </c>
      <c r="AD355" s="29">
        <v>1.7000000000000001E-2</v>
      </c>
      <c r="AE355" s="29">
        <v>94.401467354759234</v>
      </c>
      <c r="AF355" s="29">
        <v>47843</v>
      </c>
      <c r="AG355" s="29">
        <v>66</v>
      </c>
      <c r="AH355" s="29">
        <v>0</v>
      </c>
      <c r="AI355" s="29">
        <v>7.2859999999999996</v>
      </c>
      <c r="AJ355" s="29">
        <v>19.571000000000002</v>
      </c>
      <c r="AK355" s="29">
        <v>3</v>
      </c>
      <c r="AL355" s="29">
        <v>0</v>
      </c>
      <c r="AM355" s="29">
        <v>0</v>
      </c>
      <c r="AN355" s="29">
        <v>0</v>
      </c>
      <c r="AO355" s="29">
        <v>46</v>
      </c>
      <c r="AP355" s="29">
        <v>0</v>
      </c>
      <c r="AQ355" s="29">
        <v>408</v>
      </c>
      <c r="AR355" s="29">
        <v>76</v>
      </c>
      <c r="AS355" s="29">
        <v>287</v>
      </c>
      <c r="AT355" s="29">
        <v>49963</v>
      </c>
      <c r="AU355" s="29">
        <v>33618</v>
      </c>
      <c r="AV355" s="29">
        <v>14863</v>
      </c>
      <c r="AW355" s="29">
        <v>22032</v>
      </c>
      <c r="AX355" s="29">
        <v>46686</v>
      </c>
      <c r="AY355" s="29">
        <v>0</v>
      </c>
      <c r="AZ355" s="29">
        <v>0</v>
      </c>
      <c r="BA355" s="29">
        <v>0</v>
      </c>
      <c r="BB355" s="29">
        <v>0</v>
      </c>
      <c r="BC355" s="29">
        <v>0</v>
      </c>
      <c r="BD355" s="29">
        <v>0</v>
      </c>
      <c r="BE355" s="29">
        <v>0</v>
      </c>
      <c r="BF355" s="29">
        <v>0</v>
      </c>
      <c r="BG355" s="29">
        <v>0</v>
      </c>
      <c r="BH355" s="29">
        <v>0</v>
      </c>
      <c r="BI355" s="29">
        <v>0</v>
      </c>
      <c r="BJ355" s="29">
        <v>0</v>
      </c>
      <c r="BK355" s="29">
        <v>0</v>
      </c>
      <c r="BL355" s="29">
        <v>0</v>
      </c>
      <c r="BM355" s="29">
        <v>0</v>
      </c>
      <c r="BN355" s="29">
        <v>50.79</v>
      </c>
      <c r="BO355" s="29">
        <v>7941.67</v>
      </c>
      <c r="BP355" s="29">
        <v>0</v>
      </c>
      <c r="BQ355" s="29">
        <v>7941.67</v>
      </c>
      <c r="BR355" s="29">
        <v>0</v>
      </c>
      <c r="BS355" s="29">
        <v>0</v>
      </c>
      <c r="BT355" s="29">
        <v>7941.67</v>
      </c>
      <c r="BU355" s="29">
        <v>82.06</v>
      </c>
      <c r="BV355" s="29">
        <v>33.06</v>
      </c>
      <c r="BW355" s="29">
        <v>84</v>
      </c>
      <c r="BX355" s="29">
        <v>687.8</v>
      </c>
      <c r="BY355" s="29">
        <v>2225.4999999999959</v>
      </c>
      <c r="BZ355" s="29">
        <v>1799.9099999999976</v>
      </c>
      <c r="CA355" s="157">
        <v>684.31999999999937</v>
      </c>
      <c r="CB355" s="157">
        <v>3341.0899999999951</v>
      </c>
      <c r="CC355" s="29">
        <v>0</v>
      </c>
      <c r="CD355" s="29">
        <v>3341.0899999999951</v>
      </c>
      <c r="CE355" s="29">
        <v>17082</v>
      </c>
      <c r="CF355" s="29">
        <v>0</v>
      </c>
      <c r="CG355" s="29">
        <v>66499</v>
      </c>
      <c r="CH355" s="29">
        <v>66499</v>
      </c>
      <c r="CI355" s="29">
        <v>516.43999999999971</v>
      </c>
      <c r="CJ355" s="25">
        <v>0</v>
      </c>
      <c r="CK355" s="25">
        <v>0</v>
      </c>
      <c r="CL355" s="29">
        <v>962.89999999999816</v>
      </c>
      <c r="CM355" s="25">
        <v>0</v>
      </c>
      <c r="CN355" s="29">
        <v>2546.0699999999974</v>
      </c>
      <c r="CO355" s="25">
        <v>0</v>
      </c>
      <c r="CP355" s="25">
        <v>318.68999999999988</v>
      </c>
      <c r="CQ355" s="25">
        <v>0</v>
      </c>
      <c r="CR355" s="25">
        <v>0</v>
      </c>
      <c r="CS355" s="25">
        <v>22032</v>
      </c>
      <c r="CT355" s="25">
        <v>0</v>
      </c>
      <c r="CU355" s="25">
        <v>46686</v>
      </c>
      <c r="CV355" s="25">
        <v>0</v>
      </c>
      <c r="CW355" s="25">
        <v>9029</v>
      </c>
      <c r="CX355" s="33">
        <v>0</v>
      </c>
      <c r="CY355" s="33">
        <v>0</v>
      </c>
      <c r="CZ355" s="33">
        <v>0</v>
      </c>
      <c r="DA355" s="33">
        <v>0</v>
      </c>
      <c r="DB355" s="161">
        <v>22032</v>
      </c>
      <c r="DC355" s="33">
        <v>46686</v>
      </c>
      <c r="DD355" s="33">
        <v>5834</v>
      </c>
      <c r="DE355" s="33">
        <v>9029</v>
      </c>
      <c r="DF355" s="154">
        <v>0</v>
      </c>
      <c r="DG355" s="154">
        <v>0</v>
      </c>
      <c r="DH355" s="154">
        <v>0</v>
      </c>
      <c r="DI355" s="154">
        <v>0</v>
      </c>
      <c r="DJ355" s="154">
        <v>962.89999999999793</v>
      </c>
      <c r="DK355" s="154">
        <v>2546.0699999999974</v>
      </c>
      <c r="DL355" s="154">
        <v>197.74999999999969</v>
      </c>
      <c r="DM355" s="154">
        <v>318.68999999999988</v>
      </c>
      <c r="DN355" s="25">
        <v>0</v>
      </c>
      <c r="DO355" s="25">
        <v>628062</v>
      </c>
      <c r="DP355" s="25">
        <v>1160.6499999999976</v>
      </c>
      <c r="DQ355" s="25">
        <v>27866</v>
      </c>
      <c r="DR355" s="25">
        <v>116631</v>
      </c>
      <c r="DS355" s="25">
        <v>7941.67</v>
      </c>
      <c r="ED355" s="156">
        <v>44123</v>
      </c>
      <c r="EE355" s="25">
        <v>962.89999999999793</v>
      </c>
      <c r="EF355" s="25">
        <v>2546.0699999999974</v>
      </c>
      <c r="EG355" s="25">
        <v>197.74999999999969</v>
      </c>
      <c r="EH355" s="25">
        <v>318.68999999999988</v>
      </c>
    </row>
    <row r="356" spans="1:138" x14ac:dyDescent="0.25">
      <c r="A356" s="25" t="s">
        <v>67</v>
      </c>
      <c r="B356" s="25" t="s">
        <v>65</v>
      </c>
      <c r="C356" s="156">
        <v>44124</v>
      </c>
      <c r="D356" s="156">
        <v>44124</v>
      </c>
      <c r="E356" s="25" t="s">
        <v>126</v>
      </c>
      <c r="F356" s="25" t="s">
        <v>127</v>
      </c>
      <c r="G356" s="29">
        <v>19548.540000000005</v>
      </c>
      <c r="H356" s="29">
        <v>1415</v>
      </c>
      <c r="I356" s="29">
        <v>0</v>
      </c>
      <c r="J356" s="29">
        <v>0</v>
      </c>
      <c r="K356" s="29">
        <v>0</v>
      </c>
      <c r="L356" s="29">
        <v>0</v>
      </c>
      <c r="M356" s="29">
        <v>0</v>
      </c>
      <c r="N356" s="29">
        <v>79167</v>
      </c>
      <c r="O356" s="29">
        <v>306226</v>
      </c>
      <c r="P356" s="29">
        <v>0</v>
      </c>
      <c r="Q356" s="29">
        <v>306226</v>
      </c>
      <c r="R356" s="29">
        <v>0</v>
      </c>
      <c r="S356" s="29">
        <v>0</v>
      </c>
      <c r="T356" s="29">
        <v>306226</v>
      </c>
      <c r="U356" s="29">
        <v>1616</v>
      </c>
      <c r="V356" s="29">
        <v>1170</v>
      </c>
      <c r="W356" s="29">
        <v>13700</v>
      </c>
      <c r="X356" s="29">
        <v>293502</v>
      </c>
      <c r="Y356" s="29">
        <v>230151</v>
      </c>
      <c r="Z356" s="29">
        <v>385319</v>
      </c>
      <c r="AA356" s="29">
        <v>134190</v>
      </c>
      <c r="AB356" s="29">
        <v>7375</v>
      </c>
      <c r="AC356" s="29">
        <v>7.1639994040000002E-2</v>
      </c>
      <c r="AD356" s="29">
        <v>1.7000000000000001E-2</v>
      </c>
      <c r="AE356" s="29">
        <v>94.401467354759234</v>
      </c>
      <c r="AF356" s="29">
        <v>60160</v>
      </c>
      <c r="AG356" s="29">
        <v>66</v>
      </c>
      <c r="AH356" s="29">
        <v>0</v>
      </c>
      <c r="AI356" s="29">
        <v>7.2859999999999996</v>
      </c>
      <c r="AJ356" s="29">
        <v>18.428999999999998</v>
      </c>
      <c r="AK356" s="29">
        <v>2</v>
      </c>
      <c r="AL356" s="29">
        <v>0</v>
      </c>
      <c r="AM356" s="29">
        <v>432</v>
      </c>
      <c r="AN356" s="29">
        <v>94</v>
      </c>
      <c r="AO356" s="29">
        <v>0</v>
      </c>
      <c r="AP356" s="29">
        <v>0</v>
      </c>
      <c r="AQ356" s="29">
        <v>454</v>
      </c>
      <c r="AR356" s="29">
        <v>84</v>
      </c>
      <c r="AS356" s="29">
        <v>234</v>
      </c>
      <c r="AT356" s="29">
        <v>46710</v>
      </c>
      <c r="AU356" s="29">
        <v>33468</v>
      </c>
      <c r="AV356" s="29">
        <v>14283</v>
      </c>
      <c r="AW356" s="29">
        <v>19488</v>
      </c>
      <c r="AX356" s="29">
        <v>46407</v>
      </c>
      <c r="AY356" s="29">
        <v>0</v>
      </c>
      <c r="AZ356" s="29">
        <v>0</v>
      </c>
      <c r="BA356" s="29">
        <v>0</v>
      </c>
      <c r="BB356" s="29">
        <v>0</v>
      </c>
      <c r="BC356" s="29">
        <v>0</v>
      </c>
      <c r="BD356" s="29">
        <v>0</v>
      </c>
      <c r="BE356" s="29">
        <v>0</v>
      </c>
      <c r="BF356" s="29">
        <v>0</v>
      </c>
      <c r="BG356" s="29">
        <v>0</v>
      </c>
      <c r="BH356" s="29">
        <v>0</v>
      </c>
      <c r="BI356" s="29">
        <v>0</v>
      </c>
      <c r="BJ356" s="29">
        <v>0</v>
      </c>
      <c r="BK356" s="29">
        <v>0</v>
      </c>
      <c r="BL356" s="29">
        <v>0</v>
      </c>
      <c r="BM356" s="29">
        <v>0</v>
      </c>
      <c r="BN356" s="29">
        <v>109.51</v>
      </c>
      <c r="BO356" s="29">
        <v>6604.38</v>
      </c>
      <c r="BP356" s="29">
        <v>0</v>
      </c>
      <c r="BQ356" s="29">
        <v>6604.38</v>
      </c>
      <c r="BR356" s="29">
        <v>0</v>
      </c>
      <c r="BS356" s="29">
        <v>0</v>
      </c>
      <c r="BT356" s="29">
        <v>6604.38</v>
      </c>
      <c r="BU356" s="29">
        <v>225.94</v>
      </c>
      <c r="BV356" s="29">
        <v>34.51</v>
      </c>
      <c r="BW356" s="29">
        <v>80</v>
      </c>
      <c r="BX356" s="29">
        <v>694.1</v>
      </c>
      <c r="BY356" s="29">
        <v>2042.0310851916481</v>
      </c>
      <c r="BZ356" s="29">
        <v>1765.6752566464834</v>
      </c>
      <c r="CA356" s="157">
        <v>855.14186619494239</v>
      </c>
      <c r="CB356" s="157">
        <v>2952.5644756431911</v>
      </c>
      <c r="CC356" s="29">
        <v>0</v>
      </c>
      <c r="CD356" s="29">
        <v>2952.5644756431911</v>
      </c>
      <c r="CE356" s="29">
        <v>23960</v>
      </c>
      <c r="CF356" s="29">
        <v>0</v>
      </c>
      <c r="CG356" s="29">
        <v>56218</v>
      </c>
      <c r="CH356" s="29">
        <v>56218</v>
      </c>
      <c r="CI356" s="29">
        <v>489.65696353012294</v>
      </c>
      <c r="CJ356" s="25">
        <v>0</v>
      </c>
      <c r="CK356" s="25">
        <v>0</v>
      </c>
      <c r="CL356" s="29">
        <v>829.20793661012272</v>
      </c>
      <c r="CM356" s="25">
        <v>0</v>
      </c>
      <c r="CN356" s="29">
        <v>2488.8414416978881</v>
      </c>
      <c r="CO356" s="25">
        <v>0</v>
      </c>
      <c r="CP356" s="25">
        <v>298.4200000000003</v>
      </c>
      <c r="CQ356" s="25">
        <v>0</v>
      </c>
      <c r="CR356" s="25">
        <v>0</v>
      </c>
      <c r="CS356" s="25">
        <v>19488</v>
      </c>
      <c r="CT356" s="25">
        <v>0</v>
      </c>
      <c r="CU356" s="25">
        <v>46407</v>
      </c>
      <c r="CV356" s="25">
        <v>0</v>
      </c>
      <c r="CW356" s="25">
        <v>8437</v>
      </c>
      <c r="CX356" s="33">
        <v>0</v>
      </c>
      <c r="CY356" s="33">
        <v>0</v>
      </c>
      <c r="CZ356" s="33">
        <v>0</v>
      </c>
      <c r="DA356" s="33">
        <v>0</v>
      </c>
      <c r="DB356" s="161">
        <v>19488</v>
      </c>
      <c r="DC356" s="33">
        <v>46407</v>
      </c>
      <c r="DD356" s="33">
        <v>5846</v>
      </c>
      <c r="DE356" s="33">
        <v>8437</v>
      </c>
      <c r="DF356" s="154">
        <v>0</v>
      </c>
      <c r="DG356" s="154">
        <v>0</v>
      </c>
      <c r="DH356" s="154">
        <v>0</v>
      </c>
      <c r="DI356" s="154">
        <v>0</v>
      </c>
      <c r="DJ356" s="154">
        <v>829.20793661012272</v>
      </c>
      <c r="DK356" s="154">
        <v>2488.8414416978881</v>
      </c>
      <c r="DL356" s="154">
        <v>191.23696353012269</v>
      </c>
      <c r="DM356" s="154">
        <v>298.4200000000003</v>
      </c>
      <c r="DN356" s="25">
        <v>0</v>
      </c>
      <c r="DO356" s="25">
        <v>757035</v>
      </c>
      <c r="DP356" s="25">
        <v>1020.4449001402454</v>
      </c>
      <c r="DQ356" s="25">
        <v>25334</v>
      </c>
      <c r="DR356" s="25">
        <v>306226</v>
      </c>
      <c r="DS356" s="25">
        <v>6604.38</v>
      </c>
      <c r="ED356" s="156">
        <v>44124</v>
      </c>
      <c r="EE356" s="25">
        <v>829.20793661012272</v>
      </c>
      <c r="EF356" s="25">
        <v>2488.8414416978881</v>
      </c>
      <c r="EG356" s="25">
        <v>191.23696353012269</v>
      </c>
      <c r="EH356" s="25">
        <v>298.4200000000003</v>
      </c>
    </row>
    <row r="357" spans="1:138" x14ac:dyDescent="0.25">
      <c r="A357" s="25" t="s">
        <v>67</v>
      </c>
      <c r="B357" s="25" t="s">
        <v>65</v>
      </c>
      <c r="C357" s="156">
        <v>44125</v>
      </c>
      <c r="D357" s="156">
        <v>44125</v>
      </c>
      <c r="E357" s="25" t="s">
        <v>126</v>
      </c>
      <c r="F357" s="25" t="s">
        <v>127</v>
      </c>
      <c r="G357" s="29">
        <v>17682.329999999994</v>
      </c>
      <c r="H357" s="29">
        <v>1351</v>
      </c>
      <c r="I357" s="29">
        <v>0</v>
      </c>
      <c r="J357" s="29">
        <v>0</v>
      </c>
      <c r="K357" s="29">
        <v>0</v>
      </c>
      <c r="L357" s="29">
        <v>0</v>
      </c>
      <c r="M357" s="29">
        <v>0</v>
      </c>
      <c r="N357" s="29">
        <v>108372</v>
      </c>
      <c r="O357" s="29">
        <v>299509</v>
      </c>
      <c r="P357" s="29">
        <v>0</v>
      </c>
      <c r="Q357" s="29">
        <v>299509</v>
      </c>
      <c r="R357" s="29">
        <v>0</v>
      </c>
      <c r="S357" s="29">
        <v>0</v>
      </c>
      <c r="T357" s="29">
        <v>299509</v>
      </c>
      <c r="U357" s="29">
        <v>923</v>
      </c>
      <c r="V357" s="29">
        <v>1132</v>
      </c>
      <c r="W357" s="29">
        <v>11597</v>
      </c>
      <c r="X357" s="29">
        <v>191798</v>
      </c>
      <c r="Y357" s="29">
        <v>151460</v>
      </c>
      <c r="Z357" s="29">
        <v>287028</v>
      </c>
      <c r="AA357" s="29">
        <v>111477</v>
      </c>
      <c r="AB357" s="29">
        <v>7681</v>
      </c>
      <c r="AC357" s="29">
        <v>7.1639994040000002E-2</v>
      </c>
      <c r="AD357" s="29">
        <v>1.7000000000000001E-2</v>
      </c>
      <c r="AE357" s="29">
        <v>94.401467354759234</v>
      </c>
      <c r="AF357" s="29">
        <v>58549</v>
      </c>
      <c r="AG357" s="29">
        <v>66</v>
      </c>
      <c r="AH357" s="29">
        <v>0</v>
      </c>
      <c r="AI357" s="29">
        <v>7.2859999999999996</v>
      </c>
      <c r="AJ357" s="29">
        <v>16.713999999999999</v>
      </c>
      <c r="AK357" s="29">
        <v>3</v>
      </c>
      <c r="AL357" s="29">
        <v>0</v>
      </c>
      <c r="AM357" s="29">
        <v>457</v>
      </c>
      <c r="AN357" s="29">
        <v>95</v>
      </c>
      <c r="AO357" s="29">
        <v>43</v>
      </c>
      <c r="AP357" s="29">
        <v>0</v>
      </c>
      <c r="AQ357" s="29">
        <v>512</v>
      </c>
      <c r="AR357" s="29">
        <v>95</v>
      </c>
      <c r="AS357" s="29">
        <v>258</v>
      </c>
      <c r="AT357" s="29">
        <v>46188</v>
      </c>
      <c r="AU357" s="29">
        <v>33996</v>
      </c>
      <c r="AV357" s="29">
        <v>17801</v>
      </c>
      <c r="AW357" s="29">
        <v>17674</v>
      </c>
      <c r="AX357" s="29">
        <v>44709</v>
      </c>
      <c r="AY357" s="29">
        <v>0</v>
      </c>
      <c r="AZ357" s="29">
        <v>0</v>
      </c>
      <c r="BA357" s="29">
        <v>0</v>
      </c>
      <c r="BB357" s="29">
        <v>0</v>
      </c>
      <c r="BC357" s="29">
        <v>0</v>
      </c>
      <c r="BD357" s="29">
        <v>0</v>
      </c>
      <c r="BE357" s="29">
        <v>0</v>
      </c>
      <c r="BF357" s="29">
        <v>0</v>
      </c>
      <c r="BG357" s="29">
        <v>0</v>
      </c>
      <c r="BH357" s="29">
        <v>0</v>
      </c>
      <c r="BI357" s="29">
        <v>0</v>
      </c>
      <c r="BJ357" s="29">
        <v>0</v>
      </c>
      <c r="BK357" s="29">
        <v>0</v>
      </c>
      <c r="BL357" s="29">
        <v>0</v>
      </c>
      <c r="BM357" s="29">
        <v>0</v>
      </c>
      <c r="BN357" s="29">
        <v>100.32</v>
      </c>
      <c r="BO357" s="29">
        <v>4986.05</v>
      </c>
      <c r="BP357" s="29">
        <v>0</v>
      </c>
      <c r="BQ357" s="29">
        <v>4986.05</v>
      </c>
      <c r="BR357" s="29">
        <v>0</v>
      </c>
      <c r="BS357" s="29">
        <v>0</v>
      </c>
      <c r="BT357" s="29">
        <v>4986.05</v>
      </c>
      <c r="BU357" s="29">
        <v>101.79</v>
      </c>
      <c r="BV357" s="29">
        <v>56.81</v>
      </c>
      <c r="BW357" s="29">
        <v>44</v>
      </c>
      <c r="BX357" s="29">
        <v>423.8</v>
      </c>
      <c r="BY357" s="29">
        <v>2097.9439574090461</v>
      </c>
      <c r="BZ357" s="29">
        <v>1875.296408496029</v>
      </c>
      <c r="CA357" s="157">
        <v>813.36999999999898</v>
      </c>
      <c r="CB357" s="157">
        <v>3159.8703659050775</v>
      </c>
      <c r="CC357" s="29">
        <v>0</v>
      </c>
      <c r="CD357" s="29">
        <v>3159.8703659050775</v>
      </c>
      <c r="CE357" s="29">
        <v>21445</v>
      </c>
      <c r="CF357" s="29">
        <v>0</v>
      </c>
      <c r="CG357" s="29">
        <v>58739</v>
      </c>
      <c r="CH357" s="29">
        <v>58739</v>
      </c>
      <c r="CI357" s="29">
        <v>596.22999999999843</v>
      </c>
      <c r="CJ357" s="25">
        <v>0</v>
      </c>
      <c r="CK357" s="25">
        <v>0</v>
      </c>
      <c r="CL357" s="29">
        <v>837.513957409049</v>
      </c>
      <c r="CM357" s="25">
        <v>0</v>
      </c>
      <c r="CN357" s="29">
        <v>2539.4964084960279</v>
      </c>
      <c r="CO357" s="25">
        <v>0</v>
      </c>
      <c r="CP357" s="25">
        <v>389.08999999999895</v>
      </c>
      <c r="CQ357" s="25">
        <v>0</v>
      </c>
      <c r="CR357" s="25">
        <v>0</v>
      </c>
      <c r="CS357" s="25">
        <v>17674</v>
      </c>
      <c r="CT357" s="25">
        <v>0</v>
      </c>
      <c r="CU357" s="25">
        <v>44709</v>
      </c>
      <c r="CV357" s="25">
        <v>0</v>
      </c>
      <c r="CW357" s="25">
        <v>11914</v>
      </c>
      <c r="CX357" s="33">
        <v>0</v>
      </c>
      <c r="CY357" s="33">
        <v>0</v>
      </c>
      <c r="CZ357" s="33">
        <v>0</v>
      </c>
      <c r="DA357" s="33">
        <v>0</v>
      </c>
      <c r="DB357" s="161">
        <v>17674</v>
      </c>
      <c r="DC357" s="33">
        <v>44709</v>
      </c>
      <c r="DD357" s="33">
        <v>5887</v>
      </c>
      <c r="DE357" s="33">
        <v>11914</v>
      </c>
      <c r="DF357" s="154">
        <v>0</v>
      </c>
      <c r="DG357" s="154">
        <v>0</v>
      </c>
      <c r="DH357" s="154">
        <v>0</v>
      </c>
      <c r="DI357" s="154">
        <v>0</v>
      </c>
      <c r="DJ357" s="154">
        <v>837.51395740904888</v>
      </c>
      <c r="DK357" s="154">
        <v>2539.4964084960279</v>
      </c>
      <c r="DL357" s="154">
        <v>207.13999999999962</v>
      </c>
      <c r="DM357" s="154">
        <v>389.08999999999895</v>
      </c>
      <c r="DN357" s="25">
        <v>0</v>
      </c>
      <c r="DO357" s="25">
        <v>557646</v>
      </c>
      <c r="DP357" s="25">
        <v>1044.6539574090484</v>
      </c>
      <c r="DQ357" s="25">
        <v>23561</v>
      </c>
      <c r="DR357" s="25">
        <v>299509</v>
      </c>
      <c r="DS357" s="25">
        <v>4986.05</v>
      </c>
      <c r="ED357" s="156">
        <v>44125</v>
      </c>
      <c r="EE357" s="25">
        <v>837.51395740904888</v>
      </c>
      <c r="EF357" s="25">
        <v>2539.4964084960279</v>
      </c>
      <c r="EG357" s="25">
        <v>207.13999999999962</v>
      </c>
      <c r="EH357" s="25">
        <v>389.08999999999895</v>
      </c>
    </row>
    <row r="358" spans="1:138" x14ac:dyDescent="0.25">
      <c r="A358" s="25" t="s">
        <v>67</v>
      </c>
      <c r="B358" s="25" t="s">
        <v>65</v>
      </c>
      <c r="C358" s="156">
        <v>44126</v>
      </c>
      <c r="D358" s="156">
        <v>44126</v>
      </c>
      <c r="E358" s="25" t="s">
        <v>126</v>
      </c>
      <c r="F358" s="25" t="s">
        <v>127</v>
      </c>
      <c r="G358" s="29">
        <v>18745.330000000005</v>
      </c>
      <c r="H358" s="29">
        <v>1325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15783</v>
      </c>
      <c r="O358" s="29">
        <v>314330</v>
      </c>
      <c r="P358" s="29">
        <v>0</v>
      </c>
      <c r="Q358" s="29">
        <v>314330</v>
      </c>
      <c r="R358" s="29">
        <v>0</v>
      </c>
      <c r="S358" s="29">
        <v>0</v>
      </c>
      <c r="T358" s="29">
        <v>314330</v>
      </c>
      <c r="U358" s="29">
        <v>993</v>
      </c>
      <c r="V358" s="29">
        <v>1219</v>
      </c>
      <c r="W358" s="29">
        <v>16787</v>
      </c>
      <c r="X358" s="29">
        <v>143466</v>
      </c>
      <c r="Y358" s="29">
        <v>176486</v>
      </c>
      <c r="Z358" s="29">
        <v>316343</v>
      </c>
      <c r="AA358" s="29">
        <v>130521</v>
      </c>
      <c r="AB358" s="29">
        <v>8855</v>
      </c>
      <c r="AC358" s="29">
        <v>7.1639994040000002E-2</v>
      </c>
      <c r="AD358" s="29">
        <v>1.7000000000000001E-2</v>
      </c>
      <c r="AE358" s="29">
        <v>94.401467354759234</v>
      </c>
      <c r="AF358" s="29">
        <v>62978</v>
      </c>
      <c r="AG358" s="29">
        <v>66</v>
      </c>
      <c r="AH358" s="29">
        <v>0</v>
      </c>
      <c r="AI358" s="29">
        <v>7.2859999999999996</v>
      </c>
      <c r="AJ358" s="29">
        <v>16.286000000000001</v>
      </c>
      <c r="AK358" s="29">
        <v>0</v>
      </c>
      <c r="AL358" s="29">
        <v>0</v>
      </c>
      <c r="AM358" s="29">
        <v>371</v>
      </c>
      <c r="AN358" s="29">
        <v>84</v>
      </c>
      <c r="AO358" s="29">
        <v>43</v>
      </c>
      <c r="AP358" s="29">
        <v>0</v>
      </c>
      <c r="AQ358" s="29">
        <v>463</v>
      </c>
      <c r="AR358" s="29">
        <v>88</v>
      </c>
      <c r="AS358" s="29">
        <v>234</v>
      </c>
      <c r="AT358" s="29">
        <v>52696</v>
      </c>
      <c r="AU358" s="29">
        <v>35757</v>
      </c>
      <c r="AV358" s="29">
        <v>15332</v>
      </c>
      <c r="AW358" s="29">
        <v>18948</v>
      </c>
      <c r="AX358" s="29">
        <v>54173</v>
      </c>
      <c r="AY358" s="29">
        <v>0</v>
      </c>
      <c r="AZ358" s="29">
        <v>0</v>
      </c>
      <c r="BA358" s="29">
        <v>0</v>
      </c>
      <c r="BB358" s="29">
        <v>0</v>
      </c>
      <c r="BC358" s="29">
        <v>0</v>
      </c>
      <c r="BD358" s="29">
        <v>0</v>
      </c>
      <c r="BE358" s="29">
        <v>0</v>
      </c>
      <c r="BF358" s="29">
        <v>0</v>
      </c>
      <c r="BG358" s="29">
        <v>0</v>
      </c>
      <c r="BH358" s="29">
        <v>0</v>
      </c>
      <c r="BI358" s="29">
        <v>0</v>
      </c>
      <c r="BJ358" s="29">
        <v>0</v>
      </c>
      <c r="BK358" s="29">
        <v>0</v>
      </c>
      <c r="BL358" s="29">
        <v>0</v>
      </c>
      <c r="BM358" s="29">
        <v>0</v>
      </c>
      <c r="BN358" s="29">
        <v>36.93</v>
      </c>
      <c r="BO358" s="29">
        <v>5818.13</v>
      </c>
      <c r="BP358" s="29">
        <v>0</v>
      </c>
      <c r="BQ358" s="29">
        <v>5818.13</v>
      </c>
      <c r="BR358" s="29">
        <v>0</v>
      </c>
      <c r="BS358" s="29">
        <v>0</v>
      </c>
      <c r="BT358" s="29">
        <v>5818.13</v>
      </c>
      <c r="BU358" s="29">
        <v>101.17</v>
      </c>
      <c r="BV358" s="29">
        <v>44.72</v>
      </c>
      <c r="BW358" s="29">
        <v>68</v>
      </c>
      <c r="BX358" s="29">
        <v>365.8</v>
      </c>
      <c r="BY358" s="29">
        <v>2128.6261555332335</v>
      </c>
      <c r="BZ358" s="29">
        <v>1867.3462735535322</v>
      </c>
      <c r="CA358" s="157">
        <v>907.07630019904491</v>
      </c>
      <c r="CB358" s="157">
        <v>3088.8961288877222</v>
      </c>
      <c r="CC358" s="29">
        <v>0</v>
      </c>
      <c r="CD358" s="29">
        <v>3088.8961288877222</v>
      </c>
      <c r="CE358" s="29">
        <v>25179</v>
      </c>
      <c r="CF358" s="29">
        <v>0</v>
      </c>
      <c r="CG358" s="29">
        <v>63274</v>
      </c>
      <c r="CH358" s="29">
        <v>63274</v>
      </c>
      <c r="CI358" s="29">
        <v>544.90365161805676</v>
      </c>
      <c r="CJ358" s="25">
        <v>0</v>
      </c>
      <c r="CK358" s="25">
        <v>0</v>
      </c>
      <c r="CL358" s="29">
        <v>851.17999999999893</v>
      </c>
      <c r="CM358" s="25">
        <v>0</v>
      </c>
      <c r="CN358" s="29">
        <v>2599.8887774687091</v>
      </c>
      <c r="CO358" s="25">
        <v>0</v>
      </c>
      <c r="CP358" s="25">
        <v>341.04999999999882</v>
      </c>
      <c r="CQ358" s="25">
        <v>0</v>
      </c>
      <c r="CR358" s="25">
        <v>0</v>
      </c>
      <c r="CS358" s="25">
        <v>18948</v>
      </c>
      <c r="CT358" s="25">
        <v>0</v>
      </c>
      <c r="CU358" s="25">
        <v>54173</v>
      </c>
      <c r="CV358" s="25">
        <v>0</v>
      </c>
      <c r="CW358" s="25">
        <v>9722</v>
      </c>
      <c r="CX358" s="33">
        <v>0</v>
      </c>
      <c r="CY358" s="33">
        <v>0</v>
      </c>
      <c r="CZ358" s="33">
        <v>0</v>
      </c>
      <c r="DA358" s="33">
        <v>0</v>
      </c>
      <c r="DB358" s="161">
        <v>18948</v>
      </c>
      <c r="DC358" s="33">
        <v>54173</v>
      </c>
      <c r="DD358" s="33">
        <v>5610</v>
      </c>
      <c r="DE358" s="33">
        <v>9722</v>
      </c>
      <c r="DF358" s="154">
        <v>0</v>
      </c>
      <c r="DG358" s="154">
        <v>0</v>
      </c>
      <c r="DH358" s="154">
        <v>0</v>
      </c>
      <c r="DI358" s="154">
        <v>0</v>
      </c>
      <c r="DJ358" s="154">
        <v>851.17999999999904</v>
      </c>
      <c r="DK358" s="154">
        <v>2599.8887774687091</v>
      </c>
      <c r="DL358" s="154">
        <v>203.85365161805811</v>
      </c>
      <c r="DM358" s="154">
        <v>341.04999999999882</v>
      </c>
      <c r="DN358" s="25">
        <v>0</v>
      </c>
      <c r="DO358" s="25">
        <v>632205</v>
      </c>
      <c r="DP358" s="25">
        <v>1055.0336516180571</v>
      </c>
      <c r="DQ358" s="25">
        <v>24558</v>
      </c>
      <c r="DR358" s="25">
        <v>314330</v>
      </c>
      <c r="DS358" s="25">
        <v>5818.13</v>
      </c>
      <c r="ED358" s="156">
        <v>44126</v>
      </c>
      <c r="EE358" s="25">
        <v>851.17999999999904</v>
      </c>
      <c r="EF358" s="25">
        <v>2599.8887774687091</v>
      </c>
      <c r="EG358" s="25">
        <v>203.85365161805811</v>
      </c>
      <c r="EH358" s="25">
        <v>341.04999999999882</v>
      </c>
    </row>
    <row r="359" spans="1:138" x14ac:dyDescent="0.25">
      <c r="A359" s="25" t="s">
        <v>67</v>
      </c>
      <c r="B359" s="25" t="s">
        <v>65</v>
      </c>
      <c r="C359" s="156">
        <v>44127</v>
      </c>
      <c r="D359" s="156">
        <v>44127</v>
      </c>
      <c r="E359" s="25" t="s">
        <v>126</v>
      </c>
      <c r="F359" s="25" t="s">
        <v>127</v>
      </c>
      <c r="G359" s="29">
        <v>29639.220000000041</v>
      </c>
      <c r="H359" s="29">
        <v>1302</v>
      </c>
      <c r="I359" s="29">
        <v>0</v>
      </c>
      <c r="J359" s="29">
        <v>0</v>
      </c>
      <c r="K359" s="29">
        <v>0</v>
      </c>
      <c r="L359" s="29">
        <v>0</v>
      </c>
      <c r="M359" s="29">
        <v>0</v>
      </c>
      <c r="N359" s="29">
        <v>3513</v>
      </c>
      <c r="O359" s="29">
        <v>338289</v>
      </c>
      <c r="P359" s="29">
        <v>0</v>
      </c>
      <c r="Q359" s="29">
        <v>338289</v>
      </c>
      <c r="R359" s="29">
        <v>0</v>
      </c>
      <c r="S359" s="29">
        <v>0</v>
      </c>
      <c r="T359" s="29">
        <v>338289</v>
      </c>
      <c r="U359" s="29">
        <v>950</v>
      </c>
      <c r="V359" s="29">
        <v>1054</v>
      </c>
      <c r="W359" s="29">
        <v>12249</v>
      </c>
      <c r="X359" s="29">
        <v>172298</v>
      </c>
      <c r="Y359" s="29">
        <v>165471</v>
      </c>
      <c r="Z359" s="29">
        <v>276028</v>
      </c>
      <c r="AA359" s="29">
        <v>94717</v>
      </c>
      <c r="AB359" s="29">
        <v>77146</v>
      </c>
      <c r="AC359" s="29">
        <v>7.1639994040000002E-2</v>
      </c>
      <c r="AD359" s="29">
        <v>1.7000000000000001E-2</v>
      </c>
      <c r="AE359" s="29">
        <v>94.401467354759234</v>
      </c>
      <c r="AF359" s="29">
        <v>72058</v>
      </c>
      <c r="AG359" s="29">
        <v>66</v>
      </c>
      <c r="AH359" s="29">
        <v>0</v>
      </c>
      <c r="AI359" s="29">
        <v>7.2859999999999996</v>
      </c>
      <c r="AJ359" s="29">
        <v>16.571000000000002</v>
      </c>
      <c r="AK359" s="29">
        <v>3</v>
      </c>
      <c r="AL359" s="29">
        <v>0</v>
      </c>
      <c r="AM359" s="29">
        <v>358</v>
      </c>
      <c r="AN359" s="29">
        <v>82</v>
      </c>
      <c r="AO359" s="29">
        <v>43</v>
      </c>
      <c r="AP359" s="29">
        <v>0</v>
      </c>
      <c r="AQ359" s="29">
        <v>541</v>
      </c>
      <c r="AR359" s="29">
        <v>111</v>
      </c>
      <c r="AS359" s="29">
        <v>270</v>
      </c>
      <c r="AT359" s="29">
        <v>61198</v>
      </c>
      <c r="AU359" s="29">
        <v>35184</v>
      </c>
      <c r="AV359" s="29">
        <v>13232</v>
      </c>
      <c r="AW359" s="29">
        <v>14510</v>
      </c>
      <c r="AX359" s="29">
        <v>68640</v>
      </c>
      <c r="AY359" s="29">
        <v>0</v>
      </c>
      <c r="AZ359" s="29">
        <v>1</v>
      </c>
      <c r="BA359" s="29">
        <v>0</v>
      </c>
      <c r="BB359" s="29">
        <v>0</v>
      </c>
      <c r="BC359" s="29">
        <v>0</v>
      </c>
      <c r="BD359" s="29">
        <v>0</v>
      </c>
      <c r="BE359" s="29">
        <v>0</v>
      </c>
      <c r="BF359" s="29">
        <v>0</v>
      </c>
      <c r="BG359" s="29">
        <v>0</v>
      </c>
      <c r="BH359" s="29">
        <v>0</v>
      </c>
      <c r="BI359" s="29">
        <v>0</v>
      </c>
      <c r="BJ359" s="29">
        <v>0</v>
      </c>
      <c r="BK359" s="29">
        <v>0</v>
      </c>
      <c r="BL359" s="29">
        <v>0</v>
      </c>
      <c r="BM359" s="29">
        <v>0</v>
      </c>
      <c r="BN359" s="29">
        <v>29.57</v>
      </c>
      <c r="BO359" s="29">
        <v>4532.62</v>
      </c>
      <c r="BP359" s="29">
        <v>0</v>
      </c>
      <c r="BQ359" s="29">
        <v>4532.62</v>
      </c>
      <c r="BR359" s="29">
        <v>0</v>
      </c>
      <c r="BS359" s="29">
        <v>0</v>
      </c>
      <c r="BT359" s="29">
        <v>4532.62</v>
      </c>
      <c r="BU359" s="29">
        <v>117.71</v>
      </c>
      <c r="BV359" s="29">
        <v>48.77</v>
      </c>
      <c r="BW359" s="29">
        <v>80</v>
      </c>
      <c r="BX359" s="29">
        <v>522.85</v>
      </c>
      <c r="BY359" s="29">
        <v>2628.6916663147913</v>
      </c>
      <c r="BZ359" s="29">
        <v>2107.1799999999967</v>
      </c>
      <c r="CA359" s="157">
        <v>1194.9899999999998</v>
      </c>
      <c r="CB359" s="157">
        <v>3540.8816663147895</v>
      </c>
      <c r="CC359" s="29">
        <v>0</v>
      </c>
      <c r="CD359" s="29">
        <v>3540.8816663147895</v>
      </c>
      <c r="CE359" s="29">
        <v>32125</v>
      </c>
      <c r="CF359" s="29">
        <v>0</v>
      </c>
      <c r="CG359" s="29">
        <v>64257</v>
      </c>
      <c r="CH359" s="29">
        <v>64257</v>
      </c>
      <c r="CI359" s="29">
        <v>535.28999999999849</v>
      </c>
      <c r="CJ359" s="25">
        <v>0</v>
      </c>
      <c r="CK359" s="25">
        <v>0</v>
      </c>
      <c r="CL359" s="29">
        <v>675.51928616024793</v>
      </c>
      <c r="CM359" s="25">
        <v>0</v>
      </c>
      <c r="CN359" s="29">
        <v>3525.0623801545407</v>
      </c>
      <c r="CO359" s="25">
        <v>0</v>
      </c>
      <c r="CP359" s="25">
        <v>328.96999999999895</v>
      </c>
      <c r="CQ359" s="25">
        <v>0</v>
      </c>
      <c r="CR359" s="25">
        <v>0</v>
      </c>
      <c r="CS359" s="25">
        <v>14510</v>
      </c>
      <c r="CT359" s="25">
        <v>0</v>
      </c>
      <c r="CU359" s="25">
        <v>68640</v>
      </c>
      <c r="CV359" s="25">
        <v>0</v>
      </c>
      <c r="CW359" s="25">
        <v>7801</v>
      </c>
      <c r="CX359" s="33">
        <v>0</v>
      </c>
      <c r="CY359" s="33">
        <v>0</v>
      </c>
      <c r="CZ359" s="33">
        <v>0</v>
      </c>
      <c r="DA359" s="33">
        <v>0</v>
      </c>
      <c r="DB359" s="161">
        <v>14510</v>
      </c>
      <c r="DC359" s="33">
        <v>68640</v>
      </c>
      <c r="DD359" s="33">
        <v>5431</v>
      </c>
      <c r="DE359" s="33">
        <v>7801</v>
      </c>
      <c r="DF359" s="154">
        <v>0</v>
      </c>
      <c r="DG359" s="154">
        <v>0</v>
      </c>
      <c r="DH359" s="154">
        <v>0</v>
      </c>
      <c r="DI359" s="154">
        <v>0</v>
      </c>
      <c r="DJ359" s="154">
        <v>675.51928616024782</v>
      </c>
      <c r="DK359" s="154">
        <v>3525.0623801545407</v>
      </c>
      <c r="DL359" s="154">
        <v>206.31999999999977</v>
      </c>
      <c r="DM359" s="154">
        <v>328.96999999999895</v>
      </c>
      <c r="DN359" s="25">
        <v>0</v>
      </c>
      <c r="DO359" s="25">
        <v>613362</v>
      </c>
      <c r="DP359" s="25">
        <v>881.83928616024764</v>
      </c>
      <c r="DQ359" s="25">
        <v>19941</v>
      </c>
      <c r="DR359" s="25">
        <v>338289</v>
      </c>
      <c r="DS359" s="25">
        <v>4532.62</v>
      </c>
      <c r="ED359" s="156">
        <v>44127</v>
      </c>
      <c r="EE359" s="25">
        <v>675.51928616024782</v>
      </c>
      <c r="EF359" s="25">
        <v>3525.0623801545407</v>
      </c>
      <c r="EG359" s="25">
        <v>206.31999999999977</v>
      </c>
      <c r="EH359" s="25">
        <v>328.96999999999895</v>
      </c>
    </row>
    <row r="360" spans="1:138" x14ac:dyDescent="0.25">
      <c r="A360" s="25" t="s">
        <v>67</v>
      </c>
      <c r="B360" s="25" t="s">
        <v>65</v>
      </c>
      <c r="C360" s="156">
        <v>44128</v>
      </c>
      <c r="D360" s="156">
        <v>44128</v>
      </c>
      <c r="E360" s="25" t="s">
        <v>126</v>
      </c>
      <c r="F360" s="25" t="s">
        <v>127</v>
      </c>
      <c r="G360" s="29">
        <v>25426.93000000004</v>
      </c>
      <c r="H360" s="29">
        <v>1428</v>
      </c>
      <c r="I360" s="29">
        <v>0</v>
      </c>
      <c r="J360" s="29">
        <v>0</v>
      </c>
      <c r="K360" s="29">
        <v>0</v>
      </c>
      <c r="L360" s="29">
        <v>0</v>
      </c>
      <c r="M360" s="29">
        <v>0</v>
      </c>
      <c r="N360" s="29">
        <v>8445</v>
      </c>
      <c r="O360" s="29">
        <v>522952</v>
      </c>
      <c r="P360" s="29">
        <v>0</v>
      </c>
      <c r="Q360" s="29">
        <v>522952</v>
      </c>
      <c r="R360" s="29">
        <v>0</v>
      </c>
      <c r="S360" s="29">
        <v>0</v>
      </c>
      <c r="T360" s="29">
        <v>522952</v>
      </c>
      <c r="U360" s="29">
        <v>1382</v>
      </c>
      <c r="V360" s="29">
        <v>1083</v>
      </c>
      <c r="W360" s="29">
        <v>9192</v>
      </c>
      <c r="X360" s="29">
        <v>206164</v>
      </c>
      <c r="Y360" s="29">
        <v>149667</v>
      </c>
      <c r="Z360" s="29">
        <v>247652</v>
      </c>
      <c r="AA360" s="29">
        <v>98328</v>
      </c>
      <c r="AB360" s="29">
        <v>70134</v>
      </c>
      <c r="AC360" s="29">
        <v>7.1639994040000002E-2</v>
      </c>
      <c r="AD360" s="29">
        <v>1.7000000000000001E-2</v>
      </c>
      <c r="AE360" s="29">
        <v>94.401467354759234</v>
      </c>
      <c r="AF360" s="29">
        <v>85329</v>
      </c>
      <c r="AG360" s="29">
        <v>66</v>
      </c>
      <c r="AH360" s="29">
        <v>0</v>
      </c>
      <c r="AI360" s="29">
        <v>7.2859999999999996</v>
      </c>
      <c r="AJ360" s="29">
        <v>14.714</v>
      </c>
      <c r="AK360" s="29">
        <v>1</v>
      </c>
      <c r="AL360" s="29">
        <v>0</v>
      </c>
      <c r="AM360" s="29">
        <v>337</v>
      </c>
      <c r="AN360" s="29">
        <v>76</v>
      </c>
      <c r="AO360" s="29">
        <v>43</v>
      </c>
      <c r="AP360" s="29">
        <v>0</v>
      </c>
      <c r="AQ360" s="29">
        <v>384</v>
      </c>
      <c r="AR360" s="29">
        <v>75</v>
      </c>
      <c r="AS360" s="29">
        <v>307</v>
      </c>
      <c r="AT360" s="29">
        <v>57151</v>
      </c>
      <c r="AU360" s="29">
        <v>33273</v>
      </c>
      <c r="AV360" s="29">
        <v>15000</v>
      </c>
      <c r="AW360" s="29">
        <v>14195</v>
      </c>
      <c r="AX360" s="29">
        <v>61229</v>
      </c>
      <c r="AY360" s="29">
        <v>0</v>
      </c>
      <c r="AZ360" s="29">
        <v>0</v>
      </c>
      <c r="BA360" s="29">
        <v>0</v>
      </c>
      <c r="BB360" s="29">
        <v>0</v>
      </c>
      <c r="BC360" s="29">
        <v>0</v>
      </c>
      <c r="BD360" s="29">
        <v>0</v>
      </c>
      <c r="BE360" s="29">
        <v>0</v>
      </c>
      <c r="BF360" s="29">
        <v>0</v>
      </c>
      <c r="BG360" s="29">
        <v>0</v>
      </c>
      <c r="BH360" s="29">
        <v>0</v>
      </c>
      <c r="BI360" s="29">
        <v>0</v>
      </c>
      <c r="BJ360" s="29">
        <v>0</v>
      </c>
      <c r="BK360" s="29">
        <v>0</v>
      </c>
      <c r="BL360" s="29">
        <v>0</v>
      </c>
      <c r="BM360" s="29">
        <v>0</v>
      </c>
      <c r="BN360" s="29">
        <v>69.22</v>
      </c>
      <c r="BO360" s="29">
        <v>6695.99</v>
      </c>
      <c r="BP360" s="29">
        <v>0</v>
      </c>
      <c r="BQ360" s="29">
        <v>6695.99</v>
      </c>
      <c r="BR360" s="29">
        <v>0</v>
      </c>
      <c r="BS360" s="29">
        <v>0</v>
      </c>
      <c r="BT360" s="29">
        <v>6695.99</v>
      </c>
      <c r="BU360" s="29">
        <v>127.3</v>
      </c>
      <c r="BV360" s="29">
        <v>41.44</v>
      </c>
      <c r="BW360" s="29">
        <v>72</v>
      </c>
      <c r="BX360" s="29">
        <v>464.45</v>
      </c>
      <c r="BY360" s="29">
        <v>2665.0099999999966</v>
      </c>
      <c r="BZ360" s="29">
        <v>2185.5899999999947</v>
      </c>
      <c r="CA360" s="157">
        <v>921.78999999999792</v>
      </c>
      <c r="CB360" s="157">
        <v>3928.8099999999931</v>
      </c>
      <c r="CC360" s="29">
        <v>0</v>
      </c>
      <c r="CD360" s="29">
        <v>3928.8099999999931</v>
      </c>
      <c r="CE360" s="29">
        <v>24335</v>
      </c>
      <c r="CF360" s="29">
        <v>0</v>
      </c>
      <c r="CG360" s="29">
        <v>66089</v>
      </c>
      <c r="CH360" s="29">
        <v>66089</v>
      </c>
      <c r="CI360" s="29">
        <v>551.67999999999927</v>
      </c>
      <c r="CJ360" s="25">
        <v>0</v>
      </c>
      <c r="CK360" s="25">
        <v>0</v>
      </c>
      <c r="CL360" s="29">
        <v>702.34999999999809</v>
      </c>
      <c r="CM360" s="25">
        <v>0</v>
      </c>
      <c r="CN360" s="29">
        <v>3596.5699999999933</v>
      </c>
      <c r="CO360" s="25">
        <v>0</v>
      </c>
      <c r="CP360" s="25">
        <v>343.30999999999989</v>
      </c>
      <c r="CQ360" s="25">
        <v>0</v>
      </c>
      <c r="CR360" s="25">
        <v>0</v>
      </c>
      <c r="CS360" s="25">
        <v>14195</v>
      </c>
      <c r="CT360" s="25">
        <v>0</v>
      </c>
      <c r="CU360" s="25">
        <v>61229</v>
      </c>
      <c r="CV360" s="25">
        <v>0</v>
      </c>
      <c r="CW360" s="25">
        <v>9232</v>
      </c>
      <c r="CX360" s="33">
        <v>0</v>
      </c>
      <c r="CY360" s="33">
        <v>0</v>
      </c>
      <c r="CZ360" s="33">
        <v>0</v>
      </c>
      <c r="DA360" s="33">
        <v>0</v>
      </c>
      <c r="DB360" s="161">
        <v>14195</v>
      </c>
      <c r="DC360" s="33">
        <v>61229</v>
      </c>
      <c r="DD360" s="33">
        <v>5768</v>
      </c>
      <c r="DE360" s="33">
        <v>9232</v>
      </c>
      <c r="DF360" s="154">
        <v>0</v>
      </c>
      <c r="DG360" s="154">
        <v>0</v>
      </c>
      <c r="DH360" s="154">
        <v>0</v>
      </c>
      <c r="DI360" s="154">
        <v>0</v>
      </c>
      <c r="DJ360" s="154">
        <v>702.34999999999809</v>
      </c>
      <c r="DK360" s="154">
        <v>3596.5699999999929</v>
      </c>
      <c r="DL360" s="154">
        <v>208.36999999999958</v>
      </c>
      <c r="DM360" s="154">
        <v>343.30999999999989</v>
      </c>
      <c r="DN360" s="25">
        <v>0</v>
      </c>
      <c r="DO360" s="25">
        <v>565781</v>
      </c>
      <c r="DP360" s="25">
        <v>910.71999999999764</v>
      </c>
      <c r="DQ360" s="25">
        <v>19963</v>
      </c>
      <c r="DR360" s="25">
        <v>522952</v>
      </c>
      <c r="DS360" s="25">
        <v>6695.99</v>
      </c>
      <c r="ED360" s="156">
        <v>44128</v>
      </c>
      <c r="EE360" s="25">
        <v>702.34999999999809</v>
      </c>
      <c r="EF360" s="25">
        <v>3596.5699999999929</v>
      </c>
      <c r="EG360" s="25">
        <v>208.36999999999958</v>
      </c>
      <c r="EH360" s="25">
        <v>343.30999999999989</v>
      </c>
    </row>
    <row r="361" spans="1:138" x14ac:dyDescent="0.25">
      <c r="A361" s="25" t="s">
        <v>67</v>
      </c>
      <c r="B361" s="25" t="s">
        <v>65</v>
      </c>
      <c r="C361" s="156">
        <v>44129</v>
      </c>
      <c r="D361" s="156">
        <v>44129</v>
      </c>
      <c r="E361" s="25" t="s">
        <v>126</v>
      </c>
      <c r="F361" s="25" t="s">
        <v>127</v>
      </c>
      <c r="G361" s="29">
        <v>20853.220000000012</v>
      </c>
      <c r="H361" s="29">
        <v>1712</v>
      </c>
      <c r="I361" s="29">
        <v>0</v>
      </c>
      <c r="J361" s="29">
        <v>0</v>
      </c>
      <c r="K361" s="29">
        <v>0</v>
      </c>
      <c r="L361" s="29">
        <v>0</v>
      </c>
      <c r="M361" s="29">
        <v>0</v>
      </c>
      <c r="N361" s="29">
        <v>47085</v>
      </c>
      <c r="O361" s="29">
        <v>339972</v>
      </c>
      <c r="P361" s="29">
        <v>0</v>
      </c>
      <c r="Q361" s="29">
        <v>339972</v>
      </c>
      <c r="R361" s="29">
        <v>0</v>
      </c>
      <c r="S361" s="29">
        <v>0</v>
      </c>
      <c r="T361" s="29">
        <v>339972</v>
      </c>
      <c r="U361" s="29">
        <v>1382</v>
      </c>
      <c r="V361" s="29">
        <v>1534</v>
      </c>
      <c r="W361" s="29">
        <v>9787</v>
      </c>
      <c r="X361" s="29">
        <v>378157</v>
      </c>
      <c r="Y361" s="29">
        <v>170393</v>
      </c>
      <c r="Z361" s="29">
        <v>290527</v>
      </c>
      <c r="AA361" s="29">
        <v>162608</v>
      </c>
      <c r="AB361" s="29">
        <v>63643</v>
      </c>
      <c r="AC361" s="29">
        <v>7.1639994040000002E-2</v>
      </c>
      <c r="AD361" s="29">
        <v>1.7000000000000001E-2</v>
      </c>
      <c r="AE361" s="29">
        <v>94.401467354759234</v>
      </c>
      <c r="AF361" s="29">
        <v>83056</v>
      </c>
      <c r="AG361" s="29">
        <v>46</v>
      </c>
      <c r="AH361" s="29">
        <v>0</v>
      </c>
      <c r="AI361" s="29">
        <v>7.4290000000000003</v>
      </c>
      <c r="AJ361" s="29">
        <v>12.286</v>
      </c>
      <c r="AK361" s="29">
        <v>2</v>
      </c>
      <c r="AL361" s="29">
        <v>0</v>
      </c>
      <c r="AM361" s="29">
        <v>405</v>
      </c>
      <c r="AN361" s="29">
        <v>93</v>
      </c>
      <c r="AO361" s="29">
        <v>39</v>
      </c>
      <c r="AP361" s="29">
        <v>0</v>
      </c>
      <c r="AQ361" s="29">
        <v>457</v>
      </c>
      <c r="AR361" s="29">
        <v>92</v>
      </c>
      <c r="AS361" s="29">
        <v>231</v>
      </c>
      <c r="AT361" s="29">
        <v>54488</v>
      </c>
      <c r="AU361" s="29">
        <v>33854</v>
      </c>
      <c r="AV361" s="29">
        <v>15047</v>
      </c>
      <c r="AW361" s="29">
        <v>11831</v>
      </c>
      <c r="AX361" s="29">
        <v>61464</v>
      </c>
      <c r="AY361" s="29">
        <v>0</v>
      </c>
      <c r="AZ361" s="29">
        <v>0</v>
      </c>
      <c r="BA361" s="29">
        <v>0</v>
      </c>
      <c r="BB361" s="29">
        <v>0</v>
      </c>
      <c r="BC361" s="29">
        <v>0</v>
      </c>
      <c r="BD361" s="29">
        <v>0</v>
      </c>
      <c r="BE361" s="29">
        <v>0</v>
      </c>
      <c r="BF361" s="29">
        <v>0</v>
      </c>
      <c r="BG361" s="29">
        <v>0</v>
      </c>
      <c r="BH361" s="29">
        <v>0</v>
      </c>
      <c r="BI361" s="29">
        <v>0</v>
      </c>
      <c r="BJ361" s="29">
        <v>0</v>
      </c>
      <c r="BK361" s="29">
        <v>0</v>
      </c>
      <c r="BL361" s="29">
        <v>0</v>
      </c>
      <c r="BM361" s="29">
        <v>0</v>
      </c>
      <c r="BN361" s="29">
        <v>122.69</v>
      </c>
      <c r="BO361" s="29">
        <v>6189.3</v>
      </c>
      <c r="BP361" s="29">
        <v>0</v>
      </c>
      <c r="BQ361" s="29">
        <v>6189.3</v>
      </c>
      <c r="BR361" s="29">
        <v>0</v>
      </c>
      <c r="BS361" s="29">
        <v>0</v>
      </c>
      <c r="BT361" s="29">
        <v>6189.3</v>
      </c>
      <c r="BU361" s="29">
        <v>95.47</v>
      </c>
      <c r="BV361" s="29">
        <v>47.38</v>
      </c>
      <c r="BW361" s="29">
        <v>68</v>
      </c>
      <c r="BX361" s="29">
        <v>575.25</v>
      </c>
      <c r="BY361" s="29">
        <v>2648.8899999999976</v>
      </c>
      <c r="BZ361" s="29">
        <v>2312.7199999999975</v>
      </c>
      <c r="CA361" s="157">
        <v>890.68999999999915</v>
      </c>
      <c r="CB361" s="157">
        <v>4070.9199999999951</v>
      </c>
      <c r="CC361" s="29">
        <v>0</v>
      </c>
      <c r="CD361" s="29">
        <v>4070.9199999999951</v>
      </c>
      <c r="CE361" s="29">
        <v>23395</v>
      </c>
      <c r="CF361" s="29">
        <v>0</v>
      </c>
      <c r="CG361" s="29">
        <v>64947</v>
      </c>
      <c r="CH361" s="29">
        <v>64947</v>
      </c>
      <c r="CI361" s="29">
        <v>567.80999999999915</v>
      </c>
      <c r="CJ361" s="25">
        <v>0</v>
      </c>
      <c r="CK361" s="25">
        <v>0</v>
      </c>
      <c r="CL361" s="29">
        <v>635.89999999999839</v>
      </c>
      <c r="CM361" s="25">
        <v>0</v>
      </c>
      <c r="CN361" s="29">
        <v>3757.8999999999969</v>
      </c>
      <c r="CO361" s="25">
        <v>0</v>
      </c>
      <c r="CP361" s="25">
        <v>359.73999999999984</v>
      </c>
      <c r="CQ361" s="25">
        <v>0</v>
      </c>
      <c r="CR361" s="25">
        <v>0</v>
      </c>
      <c r="CS361" s="25">
        <v>11831</v>
      </c>
      <c r="CT361" s="25">
        <v>0</v>
      </c>
      <c r="CU361" s="25">
        <v>61464</v>
      </c>
      <c r="CV361" s="25">
        <v>0</v>
      </c>
      <c r="CW361" s="25">
        <v>9594</v>
      </c>
      <c r="CX361" s="33">
        <v>0</v>
      </c>
      <c r="CY361" s="33">
        <v>0</v>
      </c>
      <c r="CZ361" s="33">
        <v>0</v>
      </c>
      <c r="DA361" s="33">
        <v>0</v>
      </c>
      <c r="DB361" s="161">
        <v>11831</v>
      </c>
      <c r="DC361" s="33">
        <v>61464</v>
      </c>
      <c r="DD361" s="33">
        <v>5453</v>
      </c>
      <c r="DE361" s="33">
        <v>9594</v>
      </c>
      <c r="DF361" s="154">
        <v>0</v>
      </c>
      <c r="DG361" s="154">
        <v>0</v>
      </c>
      <c r="DH361" s="154">
        <v>0</v>
      </c>
      <c r="DI361" s="154">
        <v>0</v>
      </c>
      <c r="DJ361" s="154">
        <v>635.89999999999839</v>
      </c>
      <c r="DK361" s="154">
        <v>3757.8999999999969</v>
      </c>
      <c r="DL361" s="154">
        <v>208.06999999999942</v>
      </c>
      <c r="DM361" s="154">
        <v>359.73999999999984</v>
      </c>
      <c r="DN361" s="25">
        <v>0</v>
      </c>
      <c r="DO361" s="25">
        <v>687171</v>
      </c>
      <c r="DP361" s="25">
        <v>843.96999999999775</v>
      </c>
      <c r="DQ361" s="25">
        <v>17284</v>
      </c>
      <c r="DR361" s="25">
        <v>339972</v>
      </c>
      <c r="DS361" s="25">
        <v>6189.3</v>
      </c>
      <c r="ED361" s="156">
        <v>44129</v>
      </c>
      <c r="EE361" s="25">
        <v>635.89999999999839</v>
      </c>
      <c r="EF361" s="25">
        <v>3757.8999999999969</v>
      </c>
      <c r="EG361" s="25">
        <v>208.06999999999942</v>
      </c>
      <c r="EH361" s="25">
        <v>359.73999999999984</v>
      </c>
    </row>
    <row r="362" spans="1:138" x14ac:dyDescent="0.25">
      <c r="A362" s="25" t="s">
        <v>67</v>
      </c>
      <c r="B362" s="25" t="s">
        <v>65</v>
      </c>
      <c r="C362" s="156">
        <v>44130</v>
      </c>
      <c r="D362" s="156">
        <v>44130</v>
      </c>
      <c r="E362" s="25" t="s">
        <v>126</v>
      </c>
      <c r="F362" s="25" t="s">
        <v>127</v>
      </c>
      <c r="G362" s="29">
        <v>18639.729999999985</v>
      </c>
      <c r="H362" s="29">
        <v>1488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403026</v>
      </c>
      <c r="O362" s="29">
        <v>629061</v>
      </c>
      <c r="P362" s="29">
        <v>0</v>
      </c>
      <c r="Q362" s="29">
        <v>629061</v>
      </c>
      <c r="R362" s="29">
        <v>0</v>
      </c>
      <c r="S362" s="29">
        <v>0</v>
      </c>
      <c r="T362" s="29">
        <v>629061</v>
      </c>
      <c r="U362" s="29">
        <v>1308</v>
      </c>
      <c r="V362" s="29">
        <v>2061</v>
      </c>
      <c r="W362" s="29">
        <v>8850</v>
      </c>
      <c r="X362" s="29">
        <v>192597</v>
      </c>
      <c r="Y362" s="29">
        <v>140927</v>
      </c>
      <c r="Z362" s="29">
        <v>238248</v>
      </c>
      <c r="AA362" s="29">
        <v>179078</v>
      </c>
      <c r="AB362" s="29">
        <v>7073</v>
      </c>
      <c r="AC362" s="29">
        <v>7.1639994040000002E-2</v>
      </c>
      <c r="AD362" s="29">
        <v>1.7000000000000001E-2</v>
      </c>
      <c r="AE362" s="29">
        <v>94.401467354759234</v>
      </c>
      <c r="AF362" s="29">
        <v>59440</v>
      </c>
      <c r="AG362" s="29">
        <v>46</v>
      </c>
      <c r="AH362" s="29">
        <v>0</v>
      </c>
      <c r="AI362" s="29">
        <v>7.5709999999999997</v>
      </c>
      <c r="AJ362" s="29">
        <v>10.429</v>
      </c>
      <c r="AK362" s="29">
        <v>3</v>
      </c>
      <c r="AL362" s="29">
        <v>0</v>
      </c>
      <c r="AM362" s="29">
        <v>437</v>
      </c>
      <c r="AN362" s="29">
        <v>99</v>
      </c>
      <c r="AO362" s="29">
        <v>0</v>
      </c>
      <c r="AP362" s="29">
        <v>0</v>
      </c>
      <c r="AQ362" s="29">
        <v>498</v>
      </c>
      <c r="AR362" s="29">
        <v>96</v>
      </c>
      <c r="AS362" s="29">
        <v>199</v>
      </c>
      <c r="AT362" s="29">
        <v>57474</v>
      </c>
      <c r="AU362" s="29">
        <v>38655</v>
      </c>
      <c r="AV362" s="29">
        <v>17686</v>
      </c>
      <c r="AW362" s="29">
        <v>11248</v>
      </c>
      <c r="AX362" s="29">
        <v>67195</v>
      </c>
      <c r="AY362" s="29">
        <v>0</v>
      </c>
      <c r="AZ362" s="29">
        <v>0</v>
      </c>
      <c r="BA362" s="29">
        <v>0</v>
      </c>
      <c r="BB362" s="29">
        <v>0</v>
      </c>
      <c r="BC362" s="29">
        <v>0</v>
      </c>
      <c r="BD362" s="29">
        <v>0</v>
      </c>
      <c r="BE362" s="29">
        <v>0</v>
      </c>
      <c r="BF362" s="29">
        <v>0</v>
      </c>
      <c r="BG362" s="29">
        <v>0</v>
      </c>
      <c r="BH362" s="29">
        <v>0</v>
      </c>
      <c r="BI362" s="29">
        <v>0</v>
      </c>
      <c r="BJ362" s="29">
        <v>0</v>
      </c>
      <c r="BK362" s="29">
        <v>0</v>
      </c>
      <c r="BL362" s="29">
        <v>0</v>
      </c>
      <c r="BM362" s="29">
        <v>0</v>
      </c>
      <c r="BN362" s="29">
        <v>719.62</v>
      </c>
      <c r="BO362" s="29">
        <v>9282.65</v>
      </c>
      <c r="BP362" s="29">
        <v>0</v>
      </c>
      <c r="BQ362" s="29">
        <v>9282.65</v>
      </c>
      <c r="BR362" s="29">
        <v>0</v>
      </c>
      <c r="BS362" s="29">
        <v>0</v>
      </c>
      <c r="BT362" s="29">
        <v>9282.65</v>
      </c>
      <c r="BU362" s="29">
        <v>133.26</v>
      </c>
      <c r="BV362" s="29">
        <v>55.17</v>
      </c>
      <c r="BW362" s="29">
        <v>44</v>
      </c>
      <c r="BX362" s="29">
        <v>508.25</v>
      </c>
      <c r="BY362" s="29">
        <v>2578.6799999999967</v>
      </c>
      <c r="BZ362" s="29">
        <v>2276.6999999999985</v>
      </c>
      <c r="CA362" s="157">
        <v>1001.6799999999989</v>
      </c>
      <c r="CB362" s="157">
        <v>3853.6999999999962</v>
      </c>
      <c r="CC362" s="29">
        <v>0</v>
      </c>
      <c r="CD362" s="29">
        <v>3853.6999999999962</v>
      </c>
      <c r="CE362" s="29">
        <v>28372</v>
      </c>
      <c r="CF362" s="29">
        <v>0</v>
      </c>
      <c r="CG362" s="29">
        <v>67757</v>
      </c>
      <c r="CH362" s="29">
        <v>67757</v>
      </c>
      <c r="CI362" s="29">
        <v>579.33999999999946</v>
      </c>
      <c r="CJ362" s="25">
        <v>0</v>
      </c>
      <c r="CK362" s="25">
        <v>0</v>
      </c>
      <c r="CL362" s="29">
        <v>603.97999999999945</v>
      </c>
      <c r="CM362" s="25">
        <v>0</v>
      </c>
      <c r="CN362" s="29">
        <v>3672.0599999999963</v>
      </c>
      <c r="CO362" s="25">
        <v>0</v>
      </c>
      <c r="CP362" s="25">
        <v>385.05</v>
      </c>
      <c r="CQ362" s="25">
        <v>0</v>
      </c>
      <c r="CR362" s="25">
        <v>0</v>
      </c>
      <c r="CS362" s="25">
        <v>11248</v>
      </c>
      <c r="CT362" s="25">
        <v>0</v>
      </c>
      <c r="CU362" s="25">
        <v>67195</v>
      </c>
      <c r="CV362" s="25">
        <v>0</v>
      </c>
      <c r="CW362" s="25">
        <v>11782</v>
      </c>
      <c r="CX362" s="33">
        <v>0</v>
      </c>
      <c r="CY362" s="33">
        <v>0</v>
      </c>
      <c r="CZ362" s="33">
        <v>0</v>
      </c>
      <c r="DA362" s="33">
        <v>0</v>
      </c>
      <c r="DB362" s="161">
        <v>11248</v>
      </c>
      <c r="DC362" s="33">
        <v>67195</v>
      </c>
      <c r="DD362" s="33">
        <v>5904</v>
      </c>
      <c r="DE362" s="33">
        <v>11782</v>
      </c>
      <c r="DF362" s="154">
        <v>0</v>
      </c>
      <c r="DG362" s="154">
        <v>0</v>
      </c>
      <c r="DH362" s="154">
        <v>0</v>
      </c>
      <c r="DI362" s="154">
        <v>0</v>
      </c>
      <c r="DJ362" s="154">
        <v>603.97999999999945</v>
      </c>
      <c r="DK362" s="154">
        <v>3672.0599999999963</v>
      </c>
      <c r="DL362" s="154">
        <v>194.28999999999962</v>
      </c>
      <c r="DM362" s="154">
        <v>385.05</v>
      </c>
      <c r="DN362" s="25">
        <v>0</v>
      </c>
      <c r="DO362" s="25">
        <v>565326</v>
      </c>
      <c r="DP362" s="25">
        <v>798.26999999999907</v>
      </c>
      <c r="DQ362" s="25">
        <v>17152</v>
      </c>
      <c r="DR362" s="25">
        <v>629061</v>
      </c>
      <c r="DS362" s="25">
        <v>9282.65</v>
      </c>
      <c r="ED362" s="156">
        <v>44130</v>
      </c>
      <c r="EE362" s="25">
        <v>603.97999999999945</v>
      </c>
      <c r="EF362" s="25">
        <v>3672.0599999999963</v>
      </c>
      <c r="EG362" s="25">
        <v>194.28999999999962</v>
      </c>
      <c r="EH362" s="25">
        <v>385.05</v>
      </c>
    </row>
    <row r="363" spans="1:138" x14ac:dyDescent="0.25">
      <c r="A363" s="25" t="s">
        <v>67</v>
      </c>
      <c r="B363" s="25" t="s">
        <v>65</v>
      </c>
      <c r="C363" s="156">
        <v>44131</v>
      </c>
      <c r="D363" s="156">
        <v>44131</v>
      </c>
      <c r="E363" s="25" t="s">
        <v>126</v>
      </c>
      <c r="F363" s="25" t="s">
        <v>127</v>
      </c>
      <c r="G363" s="29">
        <v>19712.140000000021</v>
      </c>
      <c r="H363" s="29">
        <v>1665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251471</v>
      </c>
      <c r="O363" s="29">
        <v>378103</v>
      </c>
      <c r="P363" s="29">
        <v>0</v>
      </c>
      <c r="Q363" s="29">
        <v>378103</v>
      </c>
      <c r="R363" s="29">
        <v>0</v>
      </c>
      <c r="S363" s="29">
        <v>0</v>
      </c>
      <c r="T363" s="29">
        <v>378103</v>
      </c>
      <c r="U363" s="29">
        <v>812</v>
      </c>
      <c r="V363" s="29">
        <v>1299</v>
      </c>
      <c r="W363" s="29">
        <v>10163</v>
      </c>
      <c r="X363" s="29">
        <v>245047</v>
      </c>
      <c r="Y363" s="29">
        <v>115336</v>
      </c>
      <c r="Z363" s="29">
        <v>203598</v>
      </c>
      <c r="AA363" s="29">
        <v>195876</v>
      </c>
      <c r="AB363" s="29">
        <v>45086</v>
      </c>
      <c r="AC363" s="29">
        <v>7.1639994040000002E-2</v>
      </c>
      <c r="AD363" s="29">
        <v>1.7000000000000001E-2</v>
      </c>
      <c r="AE363" s="29">
        <v>94.401467354759234</v>
      </c>
      <c r="AF363" s="29">
        <v>68359</v>
      </c>
      <c r="AG363" s="29">
        <v>46</v>
      </c>
      <c r="AH363" s="29">
        <v>0</v>
      </c>
      <c r="AI363" s="29">
        <v>7.7140000000000004</v>
      </c>
      <c r="AJ363" s="29">
        <v>9.1430000000000007</v>
      </c>
      <c r="AK363" s="29">
        <v>4</v>
      </c>
      <c r="AL363" s="29">
        <v>0</v>
      </c>
      <c r="AM363" s="29">
        <v>473</v>
      </c>
      <c r="AN363" s="29">
        <v>105</v>
      </c>
      <c r="AO363" s="29">
        <v>0</v>
      </c>
      <c r="AP363" s="29">
        <v>0</v>
      </c>
      <c r="AQ363" s="29">
        <v>591</v>
      </c>
      <c r="AR363" s="29">
        <v>111</v>
      </c>
      <c r="AS363" s="29">
        <v>241</v>
      </c>
      <c r="AT363" s="29">
        <v>60777</v>
      </c>
      <c r="AU363" s="29">
        <v>46901</v>
      </c>
      <c r="AV363" s="29">
        <v>15436</v>
      </c>
      <c r="AW363" s="29">
        <v>17027</v>
      </c>
      <c r="AX363" s="29">
        <v>75215</v>
      </c>
      <c r="AY363" s="29">
        <v>0</v>
      </c>
      <c r="AZ363" s="29">
        <v>0</v>
      </c>
      <c r="BA363" s="29">
        <v>0</v>
      </c>
      <c r="BB363" s="29">
        <v>0</v>
      </c>
      <c r="BC363" s="29">
        <v>0</v>
      </c>
      <c r="BD363" s="29">
        <v>0</v>
      </c>
      <c r="BE363" s="29">
        <v>0</v>
      </c>
      <c r="BF363" s="29">
        <v>0</v>
      </c>
      <c r="BG363" s="29">
        <v>0</v>
      </c>
      <c r="BH363" s="29">
        <v>0</v>
      </c>
      <c r="BI363" s="29">
        <v>0</v>
      </c>
      <c r="BJ363" s="29">
        <v>0</v>
      </c>
      <c r="BK363" s="29">
        <v>0</v>
      </c>
      <c r="BL363" s="29">
        <v>0</v>
      </c>
      <c r="BM363" s="29">
        <v>0</v>
      </c>
      <c r="BN363" s="29">
        <v>323.81</v>
      </c>
      <c r="BO363" s="29">
        <v>6120.39</v>
      </c>
      <c r="BP363" s="29">
        <v>0</v>
      </c>
      <c r="BQ363" s="29">
        <v>6120.39</v>
      </c>
      <c r="BR363" s="29">
        <v>0</v>
      </c>
      <c r="BS363" s="29">
        <v>0</v>
      </c>
      <c r="BT363" s="29">
        <v>6120.39</v>
      </c>
      <c r="BU363" s="29">
        <v>27.84</v>
      </c>
      <c r="BV363" s="29">
        <v>51.52</v>
      </c>
      <c r="BW363" s="29">
        <v>52</v>
      </c>
      <c r="BX363" s="29">
        <v>653.1</v>
      </c>
      <c r="BY363" s="29">
        <v>2437.4396039480016</v>
      </c>
      <c r="BZ363" s="29">
        <v>2749.6299999999978</v>
      </c>
      <c r="CA363" s="157">
        <v>1281.0636982206224</v>
      </c>
      <c r="CB363" s="157">
        <v>3906.005905727377</v>
      </c>
      <c r="CC363" s="29">
        <v>0</v>
      </c>
      <c r="CD363" s="29">
        <v>3906.005905727377</v>
      </c>
      <c r="CE363" s="29">
        <v>38839</v>
      </c>
      <c r="CF363" s="29">
        <v>0</v>
      </c>
      <c r="CG363" s="29">
        <v>68839</v>
      </c>
      <c r="CH363" s="29">
        <v>68839</v>
      </c>
      <c r="CI363" s="29">
        <v>547.43004169976155</v>
      </c>
      <c r="CJ363" s="25">
        <v>0</v>
      </c>
      <c r="CK363" s="25">
        <v>0</v>
      </c>
      <c r="CL363" s="29">
        <v>829.00999999999931</v>
      </c>
      <c r="CM363" s="25">
        <v>0</v>
      </c>
      <c r="CN363" s="29">
        <v>3810.6295622482398</v>
      </c>
      <c r="CO363" s="25">
        <v>0</v>
      </c>
      <c r="CP363" s="25">
        <v>345.09000000000026</v>
      </c>
      <c r="CQ363" s="25">
        <v>0</v>
      </c>
      <c r="CR363" s="25">
        <v>0</v>
      </c>
      <c r="CS363" s="25">
        <v>17027</v>
      </c>
      <c r="CT363" s="25">
        <v>0</v>
      </c>
      <c r="CU363" s="25">
        <v>75215</v>
      </c>
      <c r="CV363" s="25">
        <v>0</v>
      </c>
      <c r="CW363" s="25">
        <v>10005</v>
      </c>
      <c r="CX363" s="33">
        <v>0</v>
      </c>
      <c r="CY363" s="33">
        <v>0</v>
      </c>
      <c r="CZ363" s="33">
        <v>0</v>
      </c>
      <c r="DA363" s="33">
        <v>0</v>
      </c>
      <c r="DB363" s="161">
        <v>17027</v>
      </c>
      <c r="DC363" s="33">
        <v>75215</v>
      </c>
      <c r="DD363" s="33">
        <v>5431</v>
      </c>
      <c r="DE363" s="33">
        <v>10005</v>
      </c>
      <c r="DF363" s="154">
        <v>0</v>
      </c>
      <c r="DG363" s="154">
        <v>0</v>
      </c>
      <c r="DH363" s="154">
        <v>0</v>
      </c>
      <c r="DI363" s="154">
        <v>0</v>
      </c>
      <c r="DJ363" s="154">
        <v>829.00999999999931</v>
      </c>
      <c r="DK363" s="154">
        <v>3810.6295622482398</v>
      </c>
      <c r="DL363" s="154">
        <v>202.3400416997612</v>
      </c>
      <c r="DM363" s="154">
        <v>345.09000000000026</v>
      </c>
      <c r="DN363" s="25">
        <v>0</v>
      </c>
      <c r="DO363" s="25">
        <v>559896</v>
      </c>
      <c r="DP363" s="25">
        <v>1031.3500416997606</v>
      </c>
      <c r="DQ363" s="25">
        <v>22458</v>
      </c>
      <c r="DR363" s="25">
        <v>378103</v>
      </c>
      <c r="DS363" s="25">
        <v>6120.39</v>
      </c>
      <c r="ED363" s="156">
        <v>44131</v>
      </c>
      <c r="EE363" s="25">
        <v>829.00999999999931</v>
      </c>
      <c r="EF363" s="25">
        <v>3810.6295622482398</v>
      </c>
      <c r="EG363" s="25">
        <v>202.3400416997612</v>
      </c>
      <c r="EH363" s="25">
        <v>345.09000000000026</v>
      </c>
    </row>
    <row r="364" spans="1:138" x14ac:dyDescent="0.25">
      <c r="A364" s="25" t="s">
        <v>67</v>
      </c>
      <c r="B364" s="25" t="s">
        <v>65</v>
      </c>
      <c r="C364" s="156">
        <v>44132</v>
      </c>
      <c r="D364" s="156">
        <v>44132</v>
      </c>
      <c r="E364" s="25" t="s">
        <v>126</v>
      </c>
      <c r="F364" s="25" t="s">
        <v>127</v>
      </c>
      <c r="G364" s="29">
        <v>17940.459999999988</v>
      </c>
      <c r="H364" s="29">
        <v>1628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444438</v>
      </c>
      <c r="O364" s="29">
        <v>151261</v>
      </c>
      <c r="P364" s="29">
        <v>0</v>
      </c>
      <c r="Q364" s="29">
        <v>151261</v>
      </c>
      <c r="R364" s="29">
        <v>0</v>
      </c>
      <c r="S364" s="29">
        <v>0</v>
      </c>
      <c r="T364" s="29">
        <v>151261</v>
      </c>
      <c r="U364" s="29">
        <v>968</v>
      </c>
      <c r="V364" s="29">
        <v>777</v>
      </c>
      <c r="W364" s="29">
        <v>9761</v>
      </c>
      <c r="X364" s="29">
        <v>219056</v>
      </c>
      <c r="Y364" s="29">
        <v>124496</v>
      </c>
      <c r="Z364" s="29">
        <v>220148</v>
      </c>
      <c r="AA364" s="29">
        <v>200572</v>
      </c>
      <c r="AB364" s="29">
        <v>11756</v>
      </c>
      <c r="AC364" s="29">
        <v>7.1639994040000002E-2</v>
      </c>
      <c r="AD364" s="29">
        <v>1.7000000000000001E-2</v>
      </c>
      <c r="AE364" s="29">
        <v>94.401467354759234</v>
      </c>
      <c r="AF364" s="29">
        <v>75129</v>
      </c>
      <c r="AG364" s="29">
        <v>46</v>
      </c>
      <c r="AH364" s="29">
        <v>0</v>
      </c>
      <c r="AI364" s="29">
        <v>7.8570000000000002</v>
      </c>
      <c r="AJ364" s="29">
        <v>7</v>
      </c>
      <c r="AK364" s="29">
        <v>6</v>
      </c>
      <c r="AL364" s="29">
        <v>0</v>
      </c>
      <c r="AM364" s="29">
        <v>483</v>
      </c>
      <c r="AN364" s="29">
        <v>109</v>
      </c>
      <c r="AO364" s="29">
        <v>41</v>
      </c>
      <c r="AP364" s="29">
        <v>0</v>
      </c>
      <c r="AQ364" s="29">
        <v>547</v>
      </c>
      <c r="AR364" s="29">
        <v>108</v>
      </c>
      <c r="AS364" s="29">
        <v>318</v>
      </c>
      <c r="AT364" s="29">
        <v>71623</v>
      </c>
      <c r="AU364" s="29">
        <v>67587</v>
      </c>
      <c r="AV364" s="29">
        <v>19227</v>
      </c>
      <c r="AW364" s="29">
        <v>36696</v>
      </c>
      <c r="AX364" s="29">
        <v>83287</v>
      </c>
      <c r="AY364" s="29">
        <v>0</v>
      </c>
      <c r="AZ364" s="29">
        <v>0</v>
      </c>
      <c r="BA364" s="29">
        <v>0</v>
      </c>
      <c r="BB364" s="29">
        <v>0</v>
      </c>
      <c r="BC364" s="29">
        <v>0</v>
      </c>
      <c r="BD364" s="29">
        <v>0</v>
      </c>
      <c r="BE364" s="29">
        <v>0</v>
      </c>
      <c r="BF364" s="29">
        <v>0</v>
      </c>
      <c r="BG364" s="29">
        <v>0</v>
      </c>
      <c r="BH364" s="29">
        <v>0</v>
      </c>
      <c r="BI364" s="29">
        <v>0</v>
      </c>
      <c r="BJ364" s="29">
        <v>0</v>
      </c>
      <c r="BK364" s="29">
        <v>0</v>
      </c>
      <c r="BL364" s="29">
        <v>0</v>
      </c>
      <c r="BM364" s="29">
        <v>0</v>
      </c>
      <c r="BN364" s="29">
        <v>452.83</v>
      </c>
      <c r="BO364" s="29">
        <v>5496.82</v>
      </c>
      <c r="BP364" s="29">
        <v>0</v>
      </c>
      <c r="BQ364" s="29">
        <v>5496.82</v>
      </c>
      <c r="BR364" s="29">
        <v>0</v>
      </c>
      <c r="BS364" s="29">
        <v>0</v>
      </c>
      <c r="BT364" s="29">
        <v>5496.82</v>
      </c>
      <c r="BU364" s="29">
        <v>100.55</v>
      </c>
      <c r="BV364" s="29">
        <v>50.88</v>
      </c>
      <c r="BW364" s="29">
        <v>88</v>
      </c>
      <c r="BX364" s="29">
        <v>623.25</v>
      </c>
      <c r="BY364" s="29">
        <v>2573.5499999999975</v>
      </c>
      <c r="BZ364" s="29">
        <v>3556.0599999999977</v>
      </c>
      <c r="CA364" s="157">
        <v>1334.3099999999988</v>
      </c>
      <c r="CB364" s="157">
        <v>4795.2999999999975</v>
      </c>
      <c r="CC364" s="29">
        <v>0</v>
      </c>
      <c r="CD364" s="29">
        <v>4795.2999999999975</v>
      </c>
      <c r="CE364" s="29">
        <v>45618</v>
      </c>
      <c r="CF364" s="29">
        <v>0</v>
      </c>
      <c r="CG364" s="29">
        <v>93592</v>
      </c>
      <c r="CH364" s="29">
        <v>93592</v>
      </c>
      <c r="CI364" s="29">
        <v>635.61999999999921</v>
      </c>
      <c r="CJ364" s="25">
        <v>0</v>
      </c>
      <c r="CK364" s="25">
        <v>0</v>
      </c>
      <c r="CL364" s="29">
        <v>1510.1799999999994</v>
      </c>
      <c r="CM364" s="25">
        <v>0</v>
      </c>
      <c r="CN364" s="29">
        <v>3983.8099999999981</v>
      </c>
      <c r="CO364" s="25">
        <v>0</v>
      </c>
      <c r="CP364" s="25">
        <v>422.27999999999992</v>
      </c>
      <c r="CQ364" s="25">
        <v>0</v>
      </c>
      <c r="CR364" s="25">
        <v>0</v>
      </c>
      <c r="CS364" s="25">
        <v>36696</v>
      </c>
      <c r="CT364" s="25">
        <v>0</v>
      </c>
      <c r="CU364" s="25">
        <v>83287</v>
      </c>
      <c r="CV364" s="25">
        <v>0</v>
      </c>
      <c r="CW364" s="25">
        <v>13472</v>
      </c>
      <c r="CX364" s="33">
        <v>0</v>
      </c>
      <c r="CY364" s="33">
        <v>0</v>
      </c>
      <c r="CZ364" s="33">
        <v>0</v>
      </c>
      <c r="DA364" s="33">
        <v>0</v>
      </c>
      <c r="DB364" s="161">
        <v>36696</v>
      </c>
      <c r="DC364" s="33">
        <v>83287</v>
      </c>
      <c r="DD364" s="33">
        <v>5755</v>
      </c>
      <c r="DE364" s="33">
        <v>13472</v>
      </c>
      <c r="DF364" s="154">
        <v>0</v>
      </c>
      <c r="DG364" s="154">
        <v>0</v>
      </c>
      <c r="DH364" s="154">
        <v>0</v>
      </c>
      <c r="DI364" s="154">
        <v>0</v>
      </c>
      <c r="DJ364" s="154">
        <v>1510.1799999999994</v>
      </c>
      <c r="DK364" s="154">
        <v>3983.8099999999981</v>
      </c>
      <c r="DL364" s="154">
        <v>213.33999999999943</v>
      </c>
      <c r="DM364" s="154">
        <v>422.27999999999992</v>
      </c>
      <c r="DN364" s="25">
        <v>0</v>
      </c>
      <c r="DO364" s="25">
        <v>556972</v>
      </c>
      <c r="DP364" s="25">
        <v>1723.5199999999988</v>
      </c>
      <c r="DQ364" s="25">
        <v>42451</v>
      </c>
      <c r="DR364" s="25">
        <v>151261</v>
      </c>
      <c r="DS364" s="25">
        <v>5496.82</v>
      </c>
      <c r="ED364" s="156">
        <v>44132</v>
      </c>
      <c r="EE364" s="25">
        <v>1510.1799999999994</v>
      </c>
      <c r="EF364" s="25">
        <v>3983.8099999999981</v>
      </c>
      <c r="EG364" s="25">
        <v>213.33999999999943</v>
      </c>
      <c r="EH364" s="25">
        <v>422.27999999999992</v>
      </c>
    </row>
    <row r="365" spans="1:138" x14ac:dyDescent="0.25">
      <c r="A365" s="25" t="s">
        <v>67</v>
      </c>
      <c r="B365" s="25" t="s">
        <v>65</v>
      </c>
      <c r="C365" s="156">
        <v>44133</v>
      </c>
      <c r="D365" s="156">
        <v>44133</v>
      </c>
      <c r="E365" s="25" t="s">
        <v>126</v>
      </c>
      <c r="F365" s="25" t="s">
        <v>127</v>
      </c>
      <c r="G365" s="29">
        <v>20797.710000000006</v>
      </c>
      <c r="H365" s="29">
        <v>1651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293212</v>
      </c>
      <c r="O365" s="29">
        <v>124519</v>
      </c>
      <c r="P365" s="29">
        <v>0</v>
      </c>
      <c r="Q365" s="29">
        <v>124519</v>
      </c>
      <c r="R365" s="29">
        <v>0</v>
      </c>
      <c r="S365" s="29">
        <v>0</v>
      </c>
      <c r="T365" s="29">
        <v>124519</v>
      </c>
      <c r="U365" s="29">
        <v>804</v>
      </c>
      <c r="V365" s="29">
        <v>2282</v>
      </c>
      <c r="W365" s="29">
        <v>11108</v>
      </c>
      <c r="X365" s="29">
        <v>193839</v>
      </c>
      <c r="Y365" s="29">
        <v>184002</v>
      </c>
      <c r="Z365" s="29">
        <v>268901</v>
      </c>
      <c r="AA365" s="29">
        <v>241191</v>
      </c>
      <c r="AB365" s="29">
        <v>45902</v>
      </c>
      <c r="AC365" s="29">
        <v>7.1639994040000002E-2</v>
      </c>
      <c r="AD365" s="29">
        <v>1.7000000000000001E-2</v>
      </c>
      <c r="AE365" s="29">
        <v>94.401467354759234</v>
      </c>
      <c r="AF365" s="29">
        <v>78371</v>
      </c>
      <c r="AG365" s="29">
        <v>46</v>
      </c>
      <c r="AH365" s="29">
        <v>0</v>
      </c>
      <c r="AI365" s="29">
        <v>8</v>
      </c>
      <c r="AJ365" s="29">
        <v>3.286</v>
      </c>
      <c r="AK365" s="29">
        <v>1</v>
      </c>
      <c r="AL365" s="29">
        <v>0</v>
      </c>
      <c r="AM365" s="29">
        <v>315</v>
      </c>
      <c r="AN365" s="29">
        <v>80</v>
      </c>
      <c r="AO365" s="29">
        <v>41</v>
      </c>
      <c r="AP365" s="29">
        <v>0</v>
      </c>
      <c r="AQ365" s="29">
        <v>674</v>
      </c>
      <c r="AR365" s="29">
        <v>130</v>
      </c>
      <c r="AS365" s="29">
        <v>245</v>
      </c>
      <c r="AT365" s="29">
        <v>53613</v>
      </c>
      <c r="AU365" s="29">
        <v>48884</v>
      </c>
      <c r="AV365" s="29">
        <v>15960</v>
      </c>
      <c r="AW365" s="29">
        <v>24215</v>
      </c>
      <c r="AX365" s="29">
        <v>62322</v>
      </c>
      <c r="AY365" s="29">
        <v>0</v>
      </c>
      <c r="AZ365" s="29">
        <v>0</v>
      </c>
      <c r="BA365" s="29">
        <v>0</v>
      </c>
      <c r="BB365" s="29">
        <v>0</v>
      </c>
      <c r="BC365" s="29">
        <v>0</v>
      </c>
      <c r="BD365" s="29">
        <v>0</v>
      </c>
      <c r="BE365" s="29">
        <v>0</v>
      </c>
      <c r="BF365" s="29">
        <v>0</v>
      </c>
      <c r="BG365" s="29">
        <v>0</v>
      </c>
      <c r="BH365" s="29">
        <v>0</v>
      </c>
      <c r="BI365" s="29">
        <v>0</v>
      </c>
      <c r="BJ365" s="29">
        <v>0</v>
      </c>
      <c r="BK365" s="29">
        <v>0</v>
      </c>
      <c r="BL365" s="29">
        <v>0</v>
      </c>
      <c r="BM365" s="29">
        <v>0</v>
      </c>
      <c r="BN365" s="29">
        <v>365.03</v>
      </c>
      <c r="BO365" s="29">
        <v>4984.49</v>
      </c>
      <c r="BP365" s="29">
        <v>0</v>
      </c>
      <c r="BQ365" s="29">
        <v>4984.49</v>
      </c>
      <c r="BR365" s="29">
        <v>0</v>
      </c>
      <c r="BS365" s="29">
        <v>0</v>
      </c>
      <c r="BT365" s="29">
        <v>4984.49</v>
      </c>
      <c r="BU365" s="29">
        <v>41.26</v>
      </c>
      <c r="BV365" s="29">
        <v>50.28</v>
      </c>
      <c r="BW365" s="29">
        <v>76</v>
      </c>
      <c r="BX365" s="29">
        <v>460.95</v>
      </c>
      <c r="BY365" s="29">
        <v>2522.4499999999948</v>
      </c>
      <c r="BZ365" s="29">
        <v>3304.37</v>
      </c>
      <c r="CA365" s="157">
        <v>903.94999999999925</v>
      </c>
      <c r="CB365" s="157">
        <v>4922.8699999999944</v>
      </c>
      <c r="CC365" s="29">
        <v>0</v>
      </c>
      <c r="CD365" s="29">
        <v>4922.8699999999944</v>
      </c>
      <c r="CE365" s="29">
        <v>28173</v>
      </c>
      <c r="CF365" s="29">
        <v>0</v>
      </c>
      <c r="CG365" s="29">
        <v>74324</v>
      </c>
      <c r="CH365" s="29">
        <v>74324</v>
      </c>
      <c r="CI365" s="29">
        <v>574.75999999999817</v>
      </c>
      <c r="CJ365" s="25">
        <v>0</v>
      </c>
      <c r="CK365" s="25">
        <v>0</v>
      </c>
      <c r="CL365" s="29">
        <v>1333.1699999999983</v>
      </c>
      <c r="CM365" s="25">
        <v>0</v>
      </c>
      <c r="CN365" s="29">
        <v>3918.8899999999976</v>
      </c>
      <c r="CO365" s="25">
        <v>0</v>
      </c>
      <c r="CP365" s="25">
        <v>367.77999999999884</v>
      </c>
      <c r="CQ365" s="25">
        <v>0</v>
      </c>
      <c r="CR365" s="25">
        <v>0</v>
      </c>
      <c r="CS365" s="25">
        <v>24215</v>
      </c>
      <c r="CT365" s="25">
        <v>0</v>
      </c>
      <c r="CU365" s="25">
        <v>62322</v>
      </c>
      <c r="CV365" s="25">
        <v>0</v>
      </c>
      <c r="CW365" s="25">
        <v>10546</v>
      </c>
      <c r="CX365" s="33">
        <v>0</v>
      </c>
      <c r="CY365" s="33">
        <v>0</v>
      </c>
      <c r="CZ365" s="33">
        <v>0</v>
      </c>
      <c r="DA365" s="33">
        <v>0</v>
      </c>
      <c r="DB365" s="161">
        <v>24215</v>
      </c>
      <c r="DC365" s="33">
        <v>62322</v>
      </c>
      <c r="DD365" s="33">
        <v>5414</v>
      </c>
      <c r="DE365" s="33">
        <v>10546</v>
      </c>
      <c r="DF365" s="154">
        <v>0</v>
      </c>
      <c r="DG365" s="154">
        <v>0</v>
      </c>
      <c r="DH365" s="154">
        <v>0</v>
      </c>
      <c r="DI365" s="154">
        <v>0</v>
      </c>
      <c r="DJ365" s="154">
        <v>1333.1699999999983</v>
      </c>
      <c r="DK365" s="154">
        <v>3918.8899999999981</v>
      </c>
      <c r="DL365" s="154">
        <v>206.97999999999956</v>
      </c>
      <c r="DM365" s="154">
        <v>367.77999999999884</v>
      </c>
      <c r="DN365" s="25">
        <v>0</v>
      </c>
      <c r="DO365" s="25">
        <v>739996</v>
      </c>
      <c r="DP365" s="25">
        <v>1540.1499999999978</v>
      </c>
      <c r="DQ365" s="25">
        <v>29629</v>
      </c>
      <c r="DR365" s="25">
        <v>124519</v>
      </c>
      <c r="DS365" s="25">
        <v>4984.49</v>
      </c>
      <c r="ED365" s="156">
        <v>44133</v>
      </c>
      <c r="EE365" s="25">
        <v>1333.1699999999983</v>
      </c>
      <c r="EF365" s="25">
        <v>3918.8899999999981</v>
      </c>
      <c r="EG365" s="25">
        <v>206.97999999999956</v>
      </c>
      <c r="EH365" s="25">
        <v>367.77999999999884</v>
      </c>
    </row>
    <row r="366" spans="1:138" x14ac:dyDescent="0.25">
      <c r="A366" s="25" t="s">
        <v>67</v>
      </c>
      <c r="B366" s="25" t="s">
        <v>65</v>
      </c>
      <c r="C366" s="156">
        <v>44134</v>
      </c>
      <c r="D366" s="156">
        <v>44134</v>
      </c>
      <c r="E366" s="25" t="s">
        <v>126</v>
      </c>
      <c r="F366" s="25" t="s">
        <v>127</v>
      </c>
      <c r="G366" s="29">
        <v>27055.760000000028</v>
      </c>
      <c r="H366" s="29">
        <v>1474</v>
      </c>
      <c r="I366" s="29">
        <v>0</v>
      </c>
      <c r="J366" s="29">
        <v>0</v>
      </c>
      <c r="K366" s="29">
        <v>0</v>
      </c>
      <c r="L366" s="29">
        <v>0</v>
      </c>
      <c r="M366" s="29">
        <v>0</v>
      </c>
      <c r="N366" s="29">
        <v>120202</v>
      </c>
      <c r="O366" s="29">
        <v>141019</v>
      </c>
      <c r="P366" s="29">
        <v>0</v>
      </c>
      <c r="Q366" s="29">
        <v>141019</v>
      </c>
      <c r="R366" s="29">
        <v>0</v>
      </c>
      <c r="S366" s="29">
        <v>0</v>
      </c>
      <c r="T366" s="29">
        <v>141019</v>
      </c>
      <c r="U366" s="29">
        <v>726</v>
      </c>
      <c r="V366" s="29">
        <v>1834</v>
      </c>
      <c r="W366" s="29">
        <v>10053</v>
      </c>
      <c r="X366" s="29">
        <v>235261</v>
      </c>
      <c r="Y366" s="29">
        <v>176601</v>
      </c>
      <c r="Z366" s="29">
        <v>310286</v>
      </c>
      <c r="AA366" s="29">
        <v>228820</v>
      </c>
      <c r="AB366" s="29">
        <v>78604</v>
      </c>
      <c r="AC366" s="29">
        <v>7.1639994040000002E-2</v>
      </c>
      <c r="AD366" s="29">
        <v>1.7000000000000001E-2</v>
      </c>
      <c r="AE366" s="29">
        <v>94.401467354759234</v>
      </c>
      <c r="AF366" s="29">
        <v>88130</v>
      </c>
      <c r="AG366" s="29">
        <v>46</v>
      </c>
      <c r="AH366" s="29">
        <v>0</v>
      </c>
      <c r="AI366" s="29">
        <v>7.8570000000000002</v>
      </c>
      <c r="AJ366" s="29">
        <v>2</v>
      </c>
      <c r="AK366" s="29">
        <v>4</v>
      </c>
      <c r="AL366" s="29">
        <v>0</v>
      </c>
      <c r="AM366" s="29">
        <v>400</v>
      </c>
      <c r="AN366" s="29">
        <v>93</v>
      </c>
      <c r="AO366" s="29">
        <v>41</v>
      </c>
      <c r="AP366" s="29">
        <v>0</v>
      </c>
      <c r="AQ366" s="29">
        <v>742</v>
      </c>
      <c r="AR366" s="29">
        <v>152</v>
      </c>
      <c r="AS366" s="29">
        <v>207</v>
      </c>
      <c r="AT366" s="29">
        <v>59246</v>
      </c>
      <c r="AU366" s="29">
        <v>54998</v>
      </c>
      <c r="AV366" s="29">
        <v>17167</v>
      </c>
      <c r="AW366" s="29">
        <v>20255</v>
      </c>
      <c r="AX366" s="29">
        <v>76822</v>
      </c>
      <c r="AY366" s="29">
        <v>0</v>
      </c>
      <c r="AZ366" s="29">
        <v>1</v>
      </c>
      <c r="BA366" s="29">
        <v>0</v>
      </c>
      <c r="BB366" s="29">
        <v>0</v>
      </c>
      <c r="BC366" s="29">
        <v>0</v>
      </c>
      <c r="BD366" s="29">
        <v>0</v>
      </c>
      <c r="BE366" s="29">
        <v>0</v>
      </c>
      <c r="BF366" s="29">
        <v>0</v>
      </c>
      <c r="BG366" s="29">
        <v>0</v>
      </c>
      <c r="BH366" s="29">
        <v>0</v>
      </c>
      <c r="BI366" s="29">
        <v>0</v>
      </c>
      <c r="BJ366" s="29">
        <v>0</v>
      </c>
      <c r="BK366" s="29">
        <v>0</v>
      </c>
      <c r="BL366" s="29">
        <v>0</v>
      </c>
      <c r="BM366" s="29">
        <v>0</v>
      </c>
      <c r="BN366" s="29">
        <v>161.5</v>
      </c>
      <c r="BO366" s="29">
        <v>4573.38</v>
      </c>
      <c r="BP366" s="29">
        <v>0</v>
      </c>
      <c r="BQ366" s="29">
        <v>4573.38</v>
      </c>
      <c r="BR366" s="29">
        <v>0</v>
      </c>
      <c r="BS366" s="29">
        <v>0</v>
      </c>
      <c r="BT366" s="29">
        <v>4573.38</v>
      </c>
      <c r="BU366" s="29">
        <v>60.67</v>
      </c>
      <c r="BV366" s="29">
        <v>56.88</v>
      </c>
      <c r="BW366" s="29">
        <v>76</v>
      </c>
      <c r="BX366" s="29">
        <v>539.45000000000005</v>
      </c>
      <c r="BY366" s="29">
        <v>2370.687855135212</v>
      </c>
      <c r="BZ366" s="29">
        <v>3113.3803610542454</v>
      </c>
      <c r="CA366" s="157">
        <v>996.9394026873789</v>
      </c>
      <c r="CB366" s="157">
        <v>4487.1288135020795</v>
      </c>
      <c r="CC366" s="29">
        <v>0</v>
      </c>
      <c r="CD366" s="29">
        <v>4487.1288135020795</v>
      </c>
      <c r="CE366" s="29">
        <v>31044</v>
      </c>
      <c r="CF366" s="29">
        <v>0</v>
      </c>
      <c r="CG366" s="29">
        <v>83200</v>
      </c>
      <c r="CH366" s="29">
        <v>83200</v>
      </c>
      <c r="CI366" s="29">
        <v>616.91998997191945</v>
      </c>
      <c r="CJ366" s="25">
        <v>0</v>
      </c>
      <c r="CK366" s="25">
        <v>0</v>
      </c>
      <c r="CL366" s="29">
        <v>1107.4599999999996</v>
      </c>
      <c r="CM366" s="25">
        <v>0</v>
      </c>
      <c r="CN366" s="29">
        <v>3759.68822621754</v>
      </c>
      <c r="CO366" s="25">
        <v>0</v>
      </c>
      <c r="CP366" s="25">
        <v>427.41999999999825</v>
      </c>
      <c r="CQ366" s="25">
        <v>0</v>
      </c>
      <c r="CR366" s="25">
        <v>0</v>
      </c>
      <c r="CS366" s="25">
        <v>20255</v>
      </c>
      <c r="CT366" s="25">
        <v>0</v>
      </c>
      <c r="CU366" s="25">
        <v>76822</v>
      </c>
      <c r="CV366" s="25">
        <v>0</v>
      </c>
      <c r="CW366" s="25">
        <v>11539</v>
      </c>
      <c r="CX366" s="33">
        <v>0</v>
      </c>
      <c r="CY366" s="33">
        <v>0</v>
      </c>
      <c r="CZ366" s="33">
        <v>0</v>
      </c>
      <c r="DA366" s="33">
        <v>0</v>
      </c>
      <c r="DB366" s="161">
        <v>20255</v>
      </c>
      <c r="DC366" s="33">
        <v>76822</v>
      </c>
      <c r="DD366" s="33">
        <v>5628</v>
      </c>
      <c r="DE366" s="33">
        <v>11539</v>
      </c>
      <c r="DF366" s="154">
        <v>0</v>
      </c>
      <c r="DG366" s="154">
        <v>0</v>
      </c>
      <c r="DH366" s="154">
        <v>0</v>
      </c>
      <c r="DI366" s="154">
        <v>0</v>
      </c>
      <c r="DJ366" s="154">
        <v>1107.4599999999994</v>
      </c>
      <c r="DK366" s="154">
        <v>3759.68822621754</v>
      </c>
      <c r="DL366" s="154">
        <v>189.49998997192111</v>
      </c>
      <c r="DM366" s="154">
        <v>427.41999999999825</v>
      </c>
      <c r="DN366" s="25">
        <v>0</v>
      </c>
      <c r="DO366" s="25">
        <v>794311</v>
      </c>
      <c r="DP366" s="25">
        <v>1296.9599899719205</v>
      </c>
      <c r="DQ366" s="25">
        <v>25883</v>
      </c>
      <c r="DR366" s="25">
        <v>141019</v>
      </c>
      <c r="DS366" s="25">
        <v>4573.38</v>
      </c>
      <c r="ED366" s="156">
        <v>44134</v>
      </c>
      <c r="EE366" s="25">
        <v>1107.4599999999994</v>
      </c>
      <c r="EF366" s="25">
        <v>3759.68822621754</v>
      </c>
      <c r="EG366" s="25">
        <v>189.49998997192111</v>
      </c>
      <c r="EH366" s="25">
        <v>427.41999999999825</v>
      </c>
    </row>
    <row r="369" spans="1:123" x14ac:dyDescent="0.25">
      <c r="A369" s="25" t="s">
        <v>62</v>
      </c>
      <c r="G369" s="29">
        <f>SUMIFS(G$2:G$366,$B$2:$B$366,$A369)</f>
        <v>806328.30999999901</v>
      </c>
      <c r="H369" s="29">
        <f t="shared" ref="H369:BR371" si="0">SUMIFS(H$2:H$366,$B$2:$B$366,$A369)</f>
        <v>64179</v>
      </c>
      <c r="I369" s="29">
        <f t="shared" si="0"/>
        <v>4523</v>
      </c>
      <c r="J369" s="29">
        <f t="shared" si="0"/>
        <v>0</v>
      </c>
      <c r="K369" s="29">
        <f t="shared" si="0"/>
        <v>6</v>
      </c>
      <c r="L369" s="29">
        <f t="shared" si="0"/>
        <v>0</v>
      </c>
      <c r="M369" s="29">
        <f t="shared" si="0"/>
        <v>0</v>
      </c>
      <c r="N369" s="29">
        <f t="shared" si="0"/>
        <v>1050480</v>
      </c>
      <c r="O369" s="29">
        <f t="shared" si="0"/>
        <v>27583420</v>
      </c>
      <c r="P369" s="29">
        <f t="shared" si="0"/>
        <v>27583420</v>
      </c>
      <c r="Q369" s="29">
        <f t="shared" si="0"/>
        <v>0</v>
      </c>
      <c r="R369" s="29">
        <f t="shared" si="0"/>
        <v>0</v>
      </c>
      <c r="S369" s="29">
        <f t="shared" si="0"/>
        <v>0</v>
      </c>
      <c r="T369" s="29">
        <f t="shared" si="0"/>
        <v>0</v>
      </c>
      <c r="U369" s="29">
        <f t="shared" si="0"/>
        <v>68656</v>
      </c>
      <c r="V369" s="29">
        <f t="shared" si="0"/>
        <v>56510</v>
      </c>
      <c r="W369" s="29">
        <f t="shared" si="0"/>
        <v>0</v>
      </c>
      <c r="X369" s="29">
        <f t="shared" si="0"/>
        <v>0</v>
      </c>
      <c r="Y369" s="29">
        <f t="shared" si="0"/>
        <v>3409185</v>
      </c>
      <c r="Z369" s="29">
        <f t="shared" si="0"/>
        <v>19103693</v>
      </c>
      <c r="AA369" s="29">
        <f t="shared" si="0"/>
        <v>13220008</v>
      </c>
      <c r="AB369" s="29">
        <f t="shared" si="0"/>
        <v>1106013</v>
      </c>
      <c r="AC369" s="29">
        <f t="shared" si="0"/>
        <v>3.5366118949699961</v>
      </c>
      <c r="AD369" s="29">
        <f t="shared" si="0"/>
        <v>1.3099000000000003</v>
      </c>
      <c r="AE369" s="29">
        <f t="shared" si="0"/>
        <v>8947.665081789999</v>
      </c>
      <c r="AF369" s="29">
        <f t="shared" si="0"/>
        <v>164620</v>
      </c>
      <c r="AG369" s="29">
        <f t="shared" si="0"/>
        <v>6041</v>
      </c>
      <c r="AH369" s="29">
        <f t="shared" si="0"/>
        <v>938</v>
      </c>
      <c r="AI369" s="29">
        <f t="shared" si="0"/>
        <v>198.917</v>
      </c>
      <c r="AJ369" s="29">
        <f t="shared" si="0"/>
        <v>410.20700000000016</v>
      </c>
      <c r="AK369" s="29">
        <f t="shared" si="0"/>
        <v>0</v>
      </c>
      <c r="AL369" s="29">
        <f t="shared" si="0"/>
        <v>1</v>
      </c>
      <c r="AM369" s="29">
        <f t="shared" si="0"/>
        <v>46539</v>
      </c>
      <c r="AN369" s="29">
        <f t="shared" si="0"/>
        <v>10448</v>
      </c>
      <c r="AO369" s="29">
        <f t="shared" si="0"/>
        <v>5828</v>
      </c>
      <c r="AP369" s="29">
        <f t="shared" si="0"/>
        <v>8451</v>
      </c>
      <c r="AQ369" s="29">
        <f t="shared" si="0"/>
        <v>77304</v>
      </c>
      <c r="AR369" s="29">
        <f t="shared" si="0"/>
        <v>18254</v>
      </c>
      <c r="AS369" s="29">
        <f t="shared" si="0"/>
        <v>44832</v>
      </c>
      <c r="AT369" s="29">
        <f t="shared" si="0"/>
        <v>843479</v>
      </c>
      <c r="AU369" s="29">
        <f t="shared" si="0"/>
        <v>851845</v>
      </c>
      <c r="AV369" s="29">
        <f t="shared" si="0"/>
        <v>69711</v>
      </c>
      <c r="AW369" s="29">
        <f t="shared" si="0"/>
        <v>656056</v>
      </c>
      <c r="AX369" s="29">
        <f t="shared" si="0"/>
        <v>969557</v>
      </c>
      <c r="AY369" s="29">
        <f t="shared" si="0"/>
        <v>13</v>
      </c>
      <c r="AZ369" s="29">
        <f t="shared" si="0"/>
        <v>0</v>
      </c>
      <c r="BA369" s="29">
        <f t="shared" si="0"/>
        <v>0</v>
      </c>
      <c r="BB369" s="29">
        <f t="shared" si="0"/>
        <v>1</v>
      </c>
      <c r="BC369" s="29">
        <f t="shared" si="0"/>
        <v>1</v>
      </c>
      <c r="BD369" s="29">
        <f t="shared" si="0"/>
        <v>1</v>
      </c>
      <c r="BE369" s="29">
        <f t="shared" si="0"/>
        <v>0</v>
      </c>
      <c r="BF369" s="29">
        <f t="shared" si="0"/>
        <v>0</v>
      </c>
      <c r="BG369" s="29">
        <f t="shared" si="0"/>
        <v>0</v>
      </c>
      <c r="BH369" s="29">
        <f t="shared" si="0"/>
        <v>0</v>
      </c>
      <c r="BI369" s="29">
        <f t="shared" si="0"/>
        <v>0</v>
      </c>
      <c r="BJ369" s="29">
        <f t="shared" si="0"/>
        <v>0</v>
      </c>
      <c r="BK369" s="29">
        <f t="shared" si="0"/>
        <v>0</v>
      </c>
      <c r="BL369" s="29">
        <f t="shared" si="0"/>
        <v>0</v>
      </c>
      <c r="BM369" s="29">
        <f t="shared" si="0"/>
        <v>0</v>
      </c>
      <c r="BN369" s="29">
        <f t="shared" si="0"/>
        <v>6246.92</v>
      </c>
      <c r="BO369" s="29">
        <f t="shared" si="0"/>
        <v>136002.94999999998</v>
      </c>
      <c r="BP369" s="29">
        <f t="shared" si="0"/>
        <v>136002.94999999998</v>
      </c>
      <c r="BQ369" s="29">
        <f t="shared" si="0"/>
        <v>0</v>
      </c>
      <c r="BR369" s="29">
        <f t="shared" si="0"/>
        <v>0</v>
      </c>
      <c r="BS369" s="29">
        <f t="shared" ref="BR369:BT371" si="1">SUMIFS(BS$2:BS$366,$B$2:$B$366,$A369)</f>
        <v>0</v>
      </c>
      <c r="BT369" s="29">
        <f t="shared" si="1"/>
        <v>0</v>
      </c>
      <c r="BU369" s="29">
        <f t="shared" ref="BU369:CJ371" si="2">SUMIFS(BU$2:BU$366,$B$2:$B$366,$A369)</f>
        <v>5477.58</v>
      </c>
      <c r="BV369" s="29">
        <f t="shared" si="2"/>
        <v>1770.2300000000005</v>
      </c>
      <c r="BW369" s="29">
        <f t="shared" si="2"/>
        <v>0</v>
      </c>
      <c r="BX369" s="29">
        <f t="shared" si="2"/>
        <v>0</v>
      </c>
      <c r="BY369" s="29">
        <f t="shared" si="2"/>
        <v>27280.899999999987</v>
      </c>
      <c r="BZ369" s="29">
        <f t="shared" si="2"/>
        <v>29308.889999999974</v>
      </c>
      <c r="CA369" s="157">
        <f t="shared" si="2"/>
        <v>9667.9399999999951</v>
      </c>
      <c r="CB369" s="157">
        <f t="shared" si="2"/>
        <v>46921.849999999977</v>
      </c>
      <c r="CC369" s="29">
        <f t="shared" si="2"/>
        <v>0</v>
      </c>
      <c r="CD369" s="29">
        <f t="shared" si="2"/>
        <v>46921.849999999977</v>
      </c>
      <c r="CE369" s="29">
        <f t="shared" si="2"/>
        <v>327052</v>
      </c>
      <c r="CF369" s="29">
        <f t="shared" si="2"/>
        <v>0</v>
      </c>
      <c r="CG369" s="29">
        <f t="shared" si="2"/>
        <v>1368272</v>
      </c>
      <c r="CH369" s="29">
        <f t="shared" si="2"/>
        <v>1368272</v>
      </c>
      <c r="CI369" s="29">
        <f t="shared" si="2"/>
        <v>15.379999999999997</v>
      </c>
      <c r="CJ369" s="29">
        <f t="shared" si="2"/>
        <v>495.43999999999971</v>
      </c>
      <c r="CK369" s="29">
        <f t="shared" ref="BY369:CX371" si="3">SUMIFS(CK$2:CK$366,$B$2:$B$366,$A369)</f>
        <v>18620.509999999991</v>
      </c>
      <c r="CL369" s="29">
        <f t="shared" si="3"/>
        <v>0</v>
      </c>
      <c r="CM369" s="29">
        <f t="shared" si="3"/>
        <v>37458.46</v>
      </c>
      <c r="CN369" s="29">
        <f t="shared" si="3"/>
        <v>0</v>
      </c>
      <c r="CO369" s="29">
        <f t="shared" si="3"/>
        <v>15.379999999999997</v>
      </c>
      <c r="CP369" s="29">
        <f t="shared" si="3"/>
        <v>0</v>
      </c>
      <c r="CQ369" s="29">
        <f t="shared" si="3"/>
        <v>26019</v>
      </c>
      <c r="CR369" s="29">
        <f t="shared" si="3"/>
        <v>630037</v>
      </c>
      <c r="CS369" s="29">
        <f t="shared" si="3"/>
        <v>0</v>
      </c>
      <c r="CT369" s="29">
        <f t="shared" si="3"/>
        <v>969557</v>
      </c>
      <c r="CU369" s="29">
        <f t="shared" si="3"/>
        <v>0</v>
      </c>
      <c r="CV369" s="29">
        <f t="shared" si="3"/>
        <v>69711</v>
      </c>
      <c r="CW369" s="29">
        <f t="shared" si="3"/>
        <v>0</v>
      </c>
      <c r="CX369" s="29">
        <f t="shared" si="3"/>
        <v>656056</v>
      </c>
      <c r="CY369" s="29">
        <f t="shared" ref="CX369:DN371" si="4">SUMIFS(CY$2:CY$366,$B$2:$B$366,$A369)</f>
        <v>969557</v>
      </c>
      <c r="CZ369" s="29">
        <f t="shared" si="4"/>
        <v>0</v>
      </c>
      <c r="DA369" s="29">
        <f t="shared" si="4"/>
        <v>69711</v>
      </c>
      <c r="DB369" s="29">
        <f t="shared" si="4"/>
        <v>0</v>
      </c>
      <c r="DC369" s="29">
        <f t="shared" si="4"/>
        <v>0</v>
      </c>
      <c r="DD369" s="29">
        <f t="shared" si="4"/>
        <v>0</v>
      </c>
      <c r="DE369" s="29">
        <f t="shared" si="4"/>
        <v>0</v>
      </c>
      <c r="DF369" s="157">
        <f t="shared" si="4"/>
        <v>19115.949999999993</v>
      </c>
      <c r="DG369" s="157">
        <f t="shared" si="4"/>
        <v>37458.459999999992</v>
      </c>
      <c r="DH369" s="157">
        <f t="shared" si="4"/>
        <v>0</v>
      </c>
      <c r="DI369" s="157">
        <f t="shared" si="4"/>
        <v>15.379999999999997</v>
      </c>
      <c r="DJ369" s="157">
        <f t="shared" si="4"/>
        <v>0</v>
      </c>
      <c r="DK369" s="157">
        <f t="shared" si="4"/>
        <v>0</v>
      </c>
      <c r="DL369" s="157">
        <f t="shared" si="4"/>
        <v>0</v>
      </c>
      <c r="DM369" s="157">
        <f t="shared" si="4"/>
        <v>0</v>
      </c>
      <c r="DN369" s="29">
        <f t="shared" si="4"/>
        <v>36838899</v>
      </c>
      <c r="DO369" s="29">
        <f t="shared" ref="DN369:DS371" si="5">SUMIFS(DO$2:DO$366,$B$2:$B$366,$A369)</f>
        <v>0</v>
      </c>
    </row>
    <row r="370" spans="1:123" x14ac:dyDescent="0.25">
      <c r="A370" s="25" t="s">
        <v>63</v>
      </c>
      <c r="G370" s="29">
        <f t="shared" ref="G370:AA371" si="6">SUMIFS(G$2:G$366,$B$2:$B$366,$A370)</f>
        <v>1671443.2100000004</v>
      </c>
      <c r="H370" s="29">
        <f t="shared" si="6"/>
        <v>134822</v>
      </c>
      <c r="I370" s="29">
        <f t="shared" si="6"/>
        <v>0</v>
      </c>
      <c r="J370" s="29">
        <f t="shared" si="6"/>
        <v>0</v>
      </c>
      <c r="K370" s="29">
        <f t="shared" si="6"/>
        <v>2</v>
      </c>
      <c r="L370" s="29">
        <f t="shared" si="6"/>
        <v>7</v>
      </c>
      <c r="M370" s="29">
        <f t="shared" si="6"/>
        <v>0</v>
      </c>
      <c r="N370" s="29">
        <f t="shared" si="6"/>
        <v>5702799</v>
      </c>
      <c r="O370" s="29">
        <f t="shared" si="6"/>
        <v>31957889</v>
      </c>
      <c r="P370" s="29">
        <f t="shared" si="6"/>
        <v>7131415</v>
      </c>
      <c r="Q370" s="29">
        <f t="shared" si="6"/>
        <v>24826474</v>
      </c>
      <c r="R370" s="29">
        <f t="shared" si="6"/>
        <v>24826474</v>
      </c>
      <c r="S370" s="29">
        <f t="shared" si="6"/>
        <v>0</v>
      </c>
      <c r="T370" s="29">
        <f t="shared" si="6"/>
        <v>0</v>
      </c>
      <c r="U370" s="29">
        <f t="shared" si="6"/>
        <v>84446</v>
      </c>
      <c r="V370" s="29">
        <f t="shared" si="6"/>
        <v>160872</v>
      </c>
      <c r="W370" s="29">
        <f t="shared" si="6"/>
        <v>144686</v>
      </c>
      <c r="X370" s="29">
        <f t="shared" si="6"/>
        <v>13117190</v>
      </c>
      <c r="Y370" s="29">
        <f t="shared" si="6"/>
        <v>5593970</v>
      </c>
      <c r="Z370" s="29">
        <f t="shared" si="6"/>
        <v>24557490</v>
      </c>
      <c r="AA370" s="29">
        <f t="shared" si="6"/>
        <v>16663325</v>
      </c>
      <c r="AB370" s="29">
        <f t="shared" si="0"/>
        <v>1293257</v>
      </c>
      <c r="AC370" s="29">
        <f t="shared" si="0"/>
        <v>11.894756915900002</v>
      </c>
      <c r="AD370" s="29">
        <f t="shared" si="0"/>
        <v>1.0582000000000007</v>
      </c>
      <c r="AE370" s="29">
        <f t="shared" si="0"/>
        <v>8336.6182885500111</v>
      </c>
      <c r="AF370" s="29">
        <f t="shared" si="0"/>
        <v>2425932</v>
      </c>
      <c r="AG370" s="29">
        <f t="shared" si="0"/>
        <v>6507</v>
      </c>
      <c r="AH370" s="29">
        <f t="shared" si="0"/>
        <v>1422</v>
      </c>
      <c r="AI370" s="29">
        <f t="shared" si="0"/>
        <v>1263.1460000000002</v>
      </c>
      <c r="AJ370" s="29">
        <f t="shared" si="0"/>
        <v>1622.2869999999998</v>
      </c>
      <c r="AK370" s="29">
        <f t="shared" si="0"/>
        <v>26</v>
      </c>
      <c r="AL370" s="29">
        <f t="shared" si="0"/>
        <v>4</v>
      </c>
      <c r="AM370" s="29">
        <f t="shared" si="0"/>
        <v>38294</v>
      </c>
      <c r="AN370" s="29">
        <f t="shared" si="0"/>
        <v>8351</v>
      </c>
      <c r="AO370" s="29">
        <f t="shared" si="0"/>
        <v>4475</v>
      </c>
      <c r="AP370" s="29">
        <f t="shared" si="0"/>
        <v>5176</v>
      </c>
      <c r="AQ370" s="29">
        <f t="shared" si="0"/>
        <v>63926</v>
      </c>
      <c r="AR370" s="29">
        <f t="shared" si="0"/>
        <v>12731</v>
      </c>
      <c r="AS370" s="29">
        <f t="shared" si="0"/>
        <v>26065</v>
      </c>
      <c r="AT370" s="29">
        <f t="shared" si="0"/>
        <v>3655202</v>
      </c>
      <c r="AU370" s="29">
        <f t="shared" si="0"/>
        <v>3863096</v>
      </c>
      <c r="AV370" s="29">
        <f t="shared" si="0"/>
        <v>1275713</v>
      </c>
      <c r="AW370" s="29">
        <f t="shared" si="0"/>
        <v>1843718</v>
      </c>
      <c r="AX370" s="29">
        <f t="shared" si="0"/>
        <v>4398867</v>
      </c>
      <c r="AY370" s="29">
        <f t="shared" si="0"/>
        <v>2</v>
      </c>
      <c r="AZ370" s="29">
        <f t="shared" si="0"/>
        <v>11</v>
      </c>
      <c r="BA370" s="29">
        <f t="shared" si="0"/>
        <v>1</v>
      </c>
      <c r="BB370" s="29">
        <f t="shared" si="0"/>
        <v>0</v>
      </c>
      <c r="BC370" s="29">
        <f t="shared" si="0"/>
        <v>0</v>
      </c>
      <c r="BD370" s="29">
        <f t="shared" si="0"/>
        <v>0</v>
      </c>
      <c r="BE370" s="29">
        <f t="shared" si="0"/>
        <v>1</v>
      </c>
      <c r="BF370" s="29">
        <f t="shared" si="0"/>
        <v>1</v>
      </c>
      <c r="BG370" s="29">
        <f t="shared" si="0"/>
        <v>0</v>
      </c>
      <c r="BH370" s="29">
        <f t="shared" si="0"/>
        <v>0</v>
      </c>
      <c r="BI370" s="29">
        <f t="shared" si="0"/>
        <v>0</v>
      </c>
      <c r="BJ370" s="29">
        <f t="shared" si="0"/>
        <v>1</v>
      </c>
      <c r="BK370" s="29">
        <f t="shared" si="0"/>
        <v>0</v>
      </c>
      <c r="BL370" s="29">
        <f t="shared" si="0"/>
        <v>1</v>
      </c>
      <c r="BM370" s="29">
        <f t="shared" si="0"/>
        <v>0</v>
      </c>
      <c r="BN370" s="29">
        <f t="shared" si="0"/>
        <v>20309.009999999998</v>
      </c>
      <c r="BO370" s="29">
        <f t="shared" si="0"/>
        <v>562832.78</v>
      </c>
      <c r="BP370" s="29">
        <f t="shared" si="0"/>
        <v>58546.55</v>
      </c>
      <c r="BQ370" s="29">
        <f t="shared" si="0"/>
        <v>504286.23</v>
      </c>
      <c r="BR370" s="29">
        <f t="shared" si="1"/>
        <v>504286.23</v>
      </c>
      <c r="BS370" s="29">
        <f t="shared" si="1"/>
        <v>0</v>
      </c>
      <c r="BT370" s="29">
        <f t="shared" si="1"/>
        <v>0</v>
      </c>
      <c r="BU370" s="29">
        <f t="shared" si="2"/>
        <v>8415.9100000000035</v>
      </c>
      <c r="BV370" s="29">
        <f t="shared" si="2"/>
        <v>3198.9399999999982</v>
      </c>
      <c r="BW370" s="29">
        <f t="shared" si="2"/>
        <v>198</v>
      </c>
      <c r="BX370" s="29">
        <f t="shared" si="2"/>
        <v>32536.400000000001</v>
      </c>
      <c r="BY370" s="29">
        <f t="shared" si="3"/>
        <v>108215.64305198715</v>
      </c>
      <c r="BZ370" s="29">
        <f t="shared" si="3"/>
        <v>112745.89123079649</v>
      </c>
      <c r="CA370" s="157">
        <f t="shared" si="3"/>
        <v>16194.413002708714</v>
      </c>
      <c r="CB370" s="157">
        <f t="shared" si="3"/>
        <v>204767.12128007491</v>
      </c>
      <c r="CC370" s="29">
        <f t="shared" si="3"/>
        <v>0</v>
      </c>
      <c r="CD370" s="29">
        <f t="shared" si="3"/>
        <v>204767.12128007491</v>
      </c>
      <c r="CE370" s="29">
        <f t="shared" si="3"/>
        <v>534169</v>
      </c>
      <c r="CF370" s="29">
        <f t="shared" si="3"/>
        <v>0</v>
      </c>
      <c r="CG370" s="29">
        <f t="shared" si="3"/>
        <v>6984129</v>
      </c>
      <c r="CH370" s="29">
        <f t="shared" si="3"/>
        <v>6984129</v>
      </c>
      <c r="CI370" s="29">
        <f t="shared" si="3"/>
        <v>21919.789999999972</v>
      </c>
      <c r="CJ370" s="29">
        <f t="shared" si="3"/>
        <v>0</v>
      </c>
      <c r="CK370" s="29">
        <f t="shared" si="3"/>
        <v>5040.7236560962983</v>
      </c>
      <c r="CL370" s="29">
        <f t="shared" si="3"/>
        <v>51188.321477656122</v>
      </c>
      <c r="CM370" s="29">
        <f t="shared" si="3"/>
        <v>14649.248060354774</v>
      </c>
      <c r="CN370" s="29">
        <f t="shared" si="3"/>
        <v>128163.45108867639</v>
      </c>
      <c r="CO370" s="29">
        <f t="shared" si="3"/>
        <v>0</v>
      </c>
      <c r="CP370" s="29">
        <f t="shared" si="3"/>
        <v>20007.779999999981</v>
      </c>
      <c r="CQ370" s="29">
        <f t="shared" si="3"/>
        <v>0</v>
      </c>
      <c r="CR370" s="29">
        <f t="shared" si="3"/>
        <v>164601</v>
      </c>
      <c r="CS370" s="29">
        <f t="shared" si="3"/>
        <v>1679117</v>
      </c>
      <c r="CT370" s="29">
        <f t="shared" si="3"/>
        <v>387407</v>
      </c>
      <c r="CU370" s="29">
        <f t="shared" si="3"/>
        <v>4011460</v>
      </c>
      <c r="CV370" s="29">
        <f t="shared" si="3"/>
        <v>0</v>
      </c>
      <c r="CW370" s="29">
        <f t="shared" si="3"/>
        <v>1228825</v>
      </c>
      <c r="CX370" s="29">
        <f t="shared" si="4"/>
        <v>170607</v>
      </c>
      <c r="CY370" s="29">
        <f t="shared" si="4"/>
        <v>403367</v>
      </c>
      <c r="CZ370" s="29">
        <f t="shared" si="4"/>
        <v>0</v>
      </c>
      <c r="DA370" s="29">
        <f t="shared" si="4"/>
        <v>0</v>
      </c>
      <c r="DB370" s="29">
        <f t="shared" si="4"/>
        <v>1673111</v>
      </c>
      <c r="DC370" s="29">
        <f t="shared" si="4"/>
        <v>3995500</v>
      </c>
      <c r="DD370" s="29">
        <f t="shared" si="4"/>
        <v>46888</v>
      </c>
      <c r="DE370" s="29">
        <f t="shared" si="4"/>
        <v>1228825</v>
      </c>
      <c r="DF370" s="157">
        <f t="shared" si="4"/>
        <v>5218.833656096298</v>
      </c>
      <c r="DG370" s="157">
        <f t="shared" si="4"/>
        <v>15401.628060354771</v>
      </c>
      <c r="DH370" s="157">
        <f t="shared" si="4"/>
        <v>0</v>
      </c>
      <c r="DI370" s="157">
        <f t="shared" si="4"/>
        <v>0</v>
      </c>
      <c r="DJ370" s="157">
        <f t="shared" si="4"/>
        <v>51010.211477656121</v>
      </c>
      <c r="DK370" s="157">
        <f t="shared" si="4"/>
        <v>127411.07108867641</v>
      </c>
      <c r="DL370" s="157">
        <f t="shared" si="4"/>
        <v>1912.0099999999952</v>
      </c>
      <c r="DM370" s="157">
        <f t="shared" si="4"/>
        <v>20007.779999999981</v>
      </c>
      <c r="DN370" s="29">
        <f t="shared" si="5"/>
        <v>6492450</v>
      </c>
      <c r="DO370" s="29">
        <f t="shared" si="5"/>
        <v>41615592</v>
      </c>
      <c r="DP370" s="29">
        <f t="shared" si="5"/>
        <v>52922.221477656123</v>
      </c>
      <c r="DQ370" s="29">
        <f t="shared" si="5"/>
        <v>1719999</v>
      </c>
      <c r="DR370" s="29">
        <f t="shared" si="5"/>
        <v>0</v>
      </c>
      <c r="DS370" s="29">
        <f t="shared" si="5"/>
        <v>0</v>
      </c>
    </row>
    <row r="371" spans="1:123" x14ac:dyDescent="0.25">
      <c r="A371" s="25" t="s">
        <v>64</v>
      </c>
      <c r="G371" s="29">
        <f t="shared" si="6"/>
        <v>1953241.7900000019</v>
      </c>
      <c r="H371" s="29">
        <f t="shared" si="0"/>
        <v>155613</v>
      </c>
      <c r="I371" s="29">
        <f t="shared" si="0"/>
        <v>0</v>
      </c>
      <c r="J371" s="29">
        <f t="shared" si="0"/>
        <v>1</v>
      </c>
      <c r="K371" s="29">
        <f t="shared" si="0"/>
        <v>0</v>
      </c>
      <c r="L371" s="29">
        <f t="shared" si="0"/>
        <v>5</v>
      </c>
      <c r="M371" s="29">
        <f t="shared" si="0"/>
        <v>0</v>
      </c>
      <c r="N371" s="29">
        <f t="shared" si="0"/>
        <v>20416861</v>
      </c>
      <c r="O371" s="29">
        <f t="shared" si="0"/>
        <v>29863952</v>
      </c>
      <c r="P371" s="29">
        <f t="shared" si="0"/>
        <v>0</v>
      </c>
      <c r="Q371" s="29">
        <f t="shared" si="0"/>
        <v>29863952</v>
      </c>
      <c r="R371" s="29">
        <f t="shared" si="0"/>
        <v>0</v>
      </c>
      <c r="S371" s="29">
        <f t="shared" si="0"/>
        <v>29863952</v>
      </c>
      <c r="T371" s="29">
        <f t="shared" si="0"/>
        <v>0</v>
      </c>
      <c r="U371" s="29">
        <f t="shared" si="0"/>
        <v>134305</v>
      </c>
      <c r="V371" s="29">
        <f t="shared" si="0"/>
        <v>184362</v>
      </c>
      <c r="W371" s="29">
        <f t="shared" si="0"/>
        <v>864145</v>
      </c>
      <c r="X371" s="29">
        <f t="shared" si="0"/>
        <v>14324655</v>
      </c>
      <c r="Y371" s="29">
        <f t="shared" si="0"/>
        <v>9432429</v>
      </c>
      <c r="Z371" s="29">
        <f t="shared" si="0"/>
        <v>28808746</v>
      </c>
      <c r="AA371" s="29">
        <f t="shared" si="0"/>
        <v>16439445</v>
      </c>
      <c r="AB371" s="29">
        <f t="shared" si="0"/>
        <v>3331407</v>
      </c>
      <c r="AC371" s="29">
        <f t="shared" si="0"/>
        <v>8.2779847389100123</v>
      </c>
      <c r="AD371" s="29">
        <f t="shared" si="0"/>
        <v>1.4651999999999969</v>
      </c>
      <c r="AE371" s="29">
        <f t="shared" si="0"/>
        <v>8703.9777715058681</v>
      </c>
      <c r="AF371" s="29">
        <f t="shared" si="0"/>
        <v>4600509</v>
      </c>
      <c r="AG371" s="29">
        <f t="shared" si="0"/>
        <v>4869</v>
      </c>
      <c r="AH371" s="29">
        <f t="shared" si="0"/>
        <v>2778</v>
      </c>
      <c r="AI371" s="29">
        <f t="shared" si="0"/>
        <v>732.70400000000029</v>
      </c>
      <c r="AJ371" s="29">
        <f t="shared" si="0"/>
        <v>4656.4279999999999</v>
      </c>
      <c r="AK371" s="29">
        <f t="shared" si="0"/>
        <v>71</v>
      </c>
      <c r="AL371" s="29">
        <f t="shared" si="0"/>
        <v>0</v>
      </c>
      <c r="AM371" s="29">
        <f t="shared" si="0"/>
        <v>34155</v>
      </c>
      <c r="AN371" s="29">
        <f t="shared" si="0"/>
        <v>7599</v>
      </c>
      <c r="AO371" s="29">
        <f t="shared" si="0"/>
        <v>3353</v>
      </c>
      <c r="AP371" s="29">
        <f t="shared" si="0"/>
        <v>3655</v>
      </c>
      <c r="AQ371" s="29">
        <f t="shared" si="0"/>
        <v>40081</v>
      </c>
      <c r="AR371" s="29">
        <f t="shared" si="0"/>
        <v>7732</v>
      </c>
      <c r="AS371" s="29">
        <f t="shared" si="0"/>
        <v>20795</v>
      </c>
      <c r="AT371" s="29">
        <f t="shared" si="0"/>
        <v>8038707</v>
      </c>
      <c r="AU371" s="29">
        <f t="shared" si="0"/>
        <v>6343594</v>
      </c>
      <c r="AV371" s="29">
        <f t="shared" si="0"/>
        <v>2116293</v>
      </c>
      <c r="AW371" s="29">
        <f t="shared" si="0"/>
        <v>3020858</v>
      </c>
      <c r="AX371" s="29">
        <f t="shared" si="0"/>
        <v>9298578</v>
      </c>
      <c r="AY371" s="29">
        <f t="shared" si="0"/>
        <v>0</v>
      </c>
      <c r="AZ371" s="29">
        <f t="shared" si="0"/>
        <v>13</v>
      </c>
      <c r="BA371" s="29">
        <f t="shared" si="0"/>
        <v>0</v>
      </c>
      <c r="BB371" s="29">
        <f t="shared" si="0"/>
        <v>0</v>
      </c>
      <c r="BC371" s="29">
        <f t="shared" si="0"/>
        <v>0</v>
      </c>
      <c r="BD371" s="29">
        <f t="shared" si="0"/>
        <v>0</v>
      </c>
      <c r="BE371" s="29">
        <f t="shared" si="0"/>
        <v>0</v>
      </c>
      <c r="BF371" s="29">
        <f t="shared" si="0"/>
        <v>0</v>
      </c>
      <c r="BG371" s="29">
        <f t="shared" si="0"/>
        <v>1</v>
      </c>
      <c r="BH371" s="29">
        <f t="shared" si="0"/>
        <v>0</v>
      </c>
      <c r="BI371" s="29">
        <f t="shared" si="0"/>
        <v>0</v>
      </c>
      <c r="BJ371" s="29">
        <f t="shared" si="0"/>
        <v>0</v>
      </c>
      <c r="BK371" s="29">
        <f t="shared" si="0"/>
        <v>1</v>
      </c>
      <c r="BL371" s="29">
        <f t="shared" si="0"/>
        <v>0</v>
      </c>
      <c r="BM371" s="29">
        <f t="shared" si="0"/>
        <v>1</v>
      </c>
      <c r="BN371" s="29">
        <f t="shared" si="0"/>
        <v>60304.800000000003</v>
      </c>
      <c r="BO371" s="29">
        <f t="shared" si="0"/>
        <v>517851.05000000005</v>
      </c>
      <c r="BP371" s="29">
        <f t="shared" si="0"/>
        <v>0</v>
      </c>
      <c r="BQ371" s="29">
        <f t="shared" si="0"/>
        <v>517851.05000000005</v>
      </c>
      <c r="BR371" s="29">
        <f t="shared" si="1"/>
        <v>0</v>
      </c>
      <c r="BS371" s="29">
        <f t="shared" si="1"/>
        <v>517851.05000000005</v>
      </c>
      <c r="BT371" s="29">
        <f t="shared" si="1"/>
        <v>0</v>
      </c>
      <c r="BU371" s="29">
        <f t="shared" si="2"/>
        <v>12175.569999999996</v>
      </c>
      <c r="BV371" s="29">
        <f t="shared" si="2"/>
        <v>3320.3999999999996</v>
      </c>
      <c r="BW371" s="29">
        <f t="shared" si="2"/>
        <v>3975</v>
      </c>
      <c r="BX371" s="29">
        <f t="shared" si="2"/>
        <v>30350.959999999995</v>
      </c>
      <c r="BY371" s="29">
        <f t="shared" si="3"/>
        <v>269407.15286538581</v>
      </c>
      <c r="BZ371" s="29">
        <f t="shared" si="3"/>
        <v>217535.07133237229</v>
      </c>
      <c r="CA371" s="157">
        <f t="shared" si="3"/>
        <v>105575.33581550863</v>
      </c>
      <c r="CB371" s="157">
        <f t="shared" si="3"/>
        <v>381647.55301201186</v>
      </c>
      <c r="CC371" s="29">
        <f t="shared" si="3"/>
        <v>0</v>
      </c>
      <c r="CD371" s="29">
        <f t="shared" si="3"/>
        <v>381647.55301201186</v>
      </c>
      <c r="CE371" s="29">
        <f t="shared" si="3"/>
        <v>3663567</v>
      </c>
      <c r="CF371" s="29">
        <f t="shared" si="3"/>
        <v>0</v>
      </c>
      <c r="CG371" s="29">
        <f t="shared" si="3"/>
        <v>10772162</v>
      </c>
      <c r="CH371" s="29">
        <f t="shared" si="3"/>
        <v>10772162</v>
      </c>
      <c r="CI371" s="29">
        <f t="shared" si="3"/>
        <v>52204.732208811351</v>
      </c>
      <c r="CJ371" s="29">
        <f t="shared" si="3"/>
        <v>0</v>
      </c>
      <c r="CK371" s="29">
        <f t="shared" si="3"/>
        <v>0</v>
      </c>
      <c r="CL371" s="29">
        <f t="shared" si="3"/>
        <v>100540.88959991268</v>
      </c>
      <c r="CM371" s="29">
        <f t="shared" si="3"/>
        <v>0</v>
      </c>
      <c r="CN371" s="29">
        <f t="shared" si="3"/>
        <v>334477.26701879659</v>
      </c>
      <c r="CO371" s="29">
        <f t="shared" si="3"/>
        <v>0</v>
      </c>
      <c r="CP371" s="29">
        <f t="shared" si="3"/>
        <v>34405.389999999956</v>
      </c>
      <c r="CQ371" s="29">
        <f t="shared" si="3"/>
        <v>0</v>
      </c>
      <c r="CR371" s="29">
        <f t="shared" si="3"/>
        <v>0</v>
      </c>
      <c r="CS371" s="29">
        <f t="shared" si="3"/>
        <v>3020858</v>
      </c>
      <c r="CT371" s="29">
        <f t="shared" si="3"/>
        <v>0</v>
      </c>
      <c r="CU371" s="29">
        <f t="shared" si="3"/>
        <v>9298578</v>
      </c>
      <c r="CV371" s="29">
        <f t="shared" si="3"/>
        <v>0</v>
      </c>
      <c r="CW371" s="29">
        <f t="shared" si="3"/>
        <v>1538484</v>
      </c>
      <c r="CX371" s="29">
        <f t="shared" si="4"/>
        <v>0</v>
      </c>
      <c r="CY371" s="29">
        <f t="shared" si="4"/>
        <v>0</v>
      </c>
      <c r="CZ371" s="29">
        <f t="shared" si="4"/>
        <v>0</v>
      </c>
      <c r="DA371" s="29">
        <f t="shared" si="4"/>
        <v>0</v>
      </c>
      <c r="DB371" s="29">
        <f t="shared" si="4"/>
        <v>3020858</v>
      </c>
      <c r="DC371" s="29">
        <f t="shared" si="4"/>
        <v>9298578</v>
      </c>
      <c r="DD371" s="29">
        <f t="shared" si="4"/>
        <v>577809</v>
      </c>
      <c r="DE371" s="29">
        <f t="shared" si="4"/>
        <v>1538484</v>
      </c>
      <c r="DF371" s="157">
        <f t="shared" si="4"/>
        <v>0</v>
      </c>
      <c r="DG371" s="157">
        <f t="shared" si="4"/>
        <v>0</v>
      </c>
      <c r="DH371" s="157">
        <f t="shared" si="4"/>
        <v>0</v>
      </c>
      <c r="DI371" s="157">
        <f t="shared" si="4"/>
        <v>0</v>
      </c>
      <c r="DJ371" s="157">
        <f t="shared" si="4"/>
        <v>100540.88959991268</v>
      </c>
      <c r="DK371" s="157">
        <f t="shared" si="4"/>
        <v>334477.26701879659</v>
      </c>
      <c r="DL371" s="157">
        <f t="shared" si="4"/>
        <v>17799.342208811409</v>
      </c>
      <c r="DM371" s="157">
        <f t="shared" si="4"/>
        <v>34405.389999999956</v>
      </c>
      <c r="DN371" s="29">
        <f t="shared" si="5"/>
        <v>0</v>
      </c>
      <c r="DO371" s="29">
        <f t="shared" si="5"/>
        <v>58012027</v>
      </c>
      <c r="DP371" s="29">
        <f t="shared" si="5"/>
        <v>118340.2318087241</v>
      </c>
      <c r="DQ371" s="29">
        <f t="shared" si="5"/>
        <v>3598667</v>
      </c>
      <c r="DR371" s="29">
        <f t="shared" si="5"/>
        <v>29863952</v>
      </c>
      <c r="DS371" s="29">
        <f t="shared" si="5"/>
        <v>517851.05000000005</v>
      </c>
    </row>
    <row r="372" spans="1:123" x14ac:dyDescent="0.25">
      <c r="A372" s="25" t="s">
        <v>66</v>
      </c>
      <c r="G372" s="29">
        <f>SUMIFS(G$2:G$366,$A$2:$A$366,$A372)</f>
        <v>1647284.2999999986</v>
      </c>
      <c r="H372" s="29">
        <f t="shared" ref="H372:BR373" si="7">SUMIFS(H$2:H$366,$A$2:$A$366,$A372)</f>
        <v>105317</v>
      </c>
      <c r="I372" s="29">
        <f t="shared" si="7"/>
        <v>35671</v>
      </c>
      <c r="J372" s="29">
        <f t="shared" si="7"/>
        <v>0</v>
      </c>
      <c r="K372" s="29">
        <f t="shared" si="7"/>
        <v>9</v>
      </c>
      <c r="L372" s="29">
        <f t="shared" si="7"/>
        <v>1</v>
      </c>
      <c r="M372" s="29">
        <f t="shared" si="7"/>
        <v>0</v>
      </c>
      <c r="N372" s="29">
        <f t="shared" si="7"/>
        <v>3858219</v>
      </c>
      <c r="O372" s="29">
        <f t="shared" si="7"/>
        <v>38933895</v>
      </c>
      <c r="P372" s="29">
        <f t="shared" si="7"/>
        <v>34714835</v>
      </c>
      <c r="Q372" s="29">
        <f t="shared" si="7"/>
        <v>4219060</v>
      </c>
      <c r="R372" s="29">
        <f t="shared" si="7"/>
        <v>4219060</v>
      </c>
      <c r="S372" s="29">
        <f t="shared" si="7"/>
        <v>0</v>
      </c>
      <c r="T372" s="29">
        <f t="shared" si="7"/>
        <v>0</v>
      </c>
      <c r="U372" s="29">
        <f t="shared" si="7"/>
        <v>91889</v>
      </c>
      <c r="V372" s="29">
        <f t="shared" si="7"/>
        <v>149641</v>
      </c>
      <c r="W372" s="29">
        <f t="shared" si="7"/>
        <v>0</v>
      </c>
      <c r="X372" s="29">
        <f t="shared" si="7"/>
        <v>806721</v>
      </c>
      <c r="Y372" s="29">
        <f t="shared" si="7"/>
        <v>7031727</v>
      </c>
      <c r="Z372" s="29">
        <f t="shared" si="7"/>
        <v>39252418</v>
      </c>
      <c r="AA372" s="29">
        <f t="shared" si="7"/>
        <v>24761086</v>
      </c>
      <c r="AB372" s="29">
        <f t="shared" si="7"/>
        <v>1893585</v>
      </c>
      <c r="AC372" s="29">
        <f t="shared" si="7"/>
        <v>10.18636788916999</v>
      </c>
      <c r="AD372" s="29">
        <f t="shared" si="7"/>
        <v>2.6651000000000069</v>
      </c>
      <c r="AE372" s="29">
        <f t="shared" si="7"/>
        <v>17807.766861730015</v>
      </c>
      <c r="AF372" s="29">
        <f t="shared" si="7"/>
        <v>1039909</v>
      </c>
      <c r="AG372" s="29">
        <f t="shared" si="7"/>
        <v>13300</v>
      </c>
      <c r="AH372" s="29">
        <f t="shared" si="7"/>
        <v>1876</v>
      </c>
      <c r="AI372" s="29">
        <f t="shared" si="7"/>
        <v>749.49099999999999</v>
      </c>
      <c r="AJ372" s="29">
        <f t="shared" si="7"/>
        <v>-19.221999999999781</v>
      </c>
      <c r="AK372" s="29">
        <f t="shared" si="7"/>
        <v>6</v>
      </c>
      <c r="AL372" s="29">
        <f t="shared" si="7"/>
        <v>1</v>
      </c>
      <c r="AM372" s="29">
        <f t="shared" si="7"/>
        <v>94948</v>
      </c>
      <c r="AN372" s="29">
        <f t="shared" si="7"/>
        <v>21223</v>
      </c>
      <c r="AO372" s="29">
        <f t="shared" si="7"/>
        <v>11904</v>
      </c>
      <c r="AP372" s="29">
        <f t="shared" si="7"/>
        <v>18184</v>
      </c>
      <c r="AQ372" s="29">
        <f t="shared" si="7"/>
        <v>143279</v>
      </c>
      <c r="AR372" s="29">
        <f t="shared" si="7"/>
        <v>36667</v>
      </c>
      <c r="AS372" s="29">
        <f t="shared" si="7"/>
        <v>83352</v>
      </c>
      <c r="AT372" s="29">
        <f t="shared" si="7"/>
        <v>1797464</v>
      </c>
      <c r="AU372" s="29">
        <f t="shared" si="7"/>
        <v>2301707</v>
      </c>
      <c r="AV372" s="29">
        <f t="shared" si="7"/>
        <v>158933</v>
      </c>
      <c r="AW372" s="29">
        <f t="shared" si="7"/>
        <v>1542602</v>
      </c>
      <c r="AX372" s="29">
        <f t="shared" si="7"/>
        <v>2397636</v>
      </c>
      <c r="AY372" s="29">
        <f t="shared" si="7"/>
        <v>24</v>
      </c>
      <c r="AZ372" s="29">
        <f t="shared" si="7"/>
        <v>2</v>
      </c>
      <c r="BA372" s="29">
        <f t="shared" si="7"/>
        <v>1</v>
      </c>
      <c r="BB372" s="29">
        <f t="shared" si="7"/>
        <v>1</v>
      </c>
      <c r="BC372" s="29">
        <f t="shared" si="7"/>
        <v>1</v>
      </c>
      <c r="BD372" s="29">
        <f t="shared" si="7"/>
        <v>1</v>
      </c>
      <c r="BE372" s="29">
        <f t="shared" si="7"/>
        <v>0</v>
      </c>
      <c r="BF372" s="29">
        <f t="shared" si="7"/>
        <v>0</v>
      </c>
      <c r="BG372" s="29">
        <f t="shared" si="7"/>
        <v>0</v>
      </c>
      <c r="BH372" s="29">
        <f t="shared" si="7"/>
        <v>0</v>
      </c>
      <c r="BI372" s="29">
        <f t="shared" si="7"/>
        <v>1</v>
      </c>
      <c r="BJ372" s="29">
        <f t="shared" si="7"/>
        <v>1</v>
      </c>
      <c r="BK372" s="29">
        <f t="shared" si="7"/>
        <v>0</v>
      </c>
      <c r="BL372" s="29">
        <f t="shared" si="7"/>
        <v>0</v>
      </c>
      <c r="BM372" s="29">
        <f t="shared" si="7"/>
        <v>0</v>
      </c>
      <c r="BN372" s="29">
        <f t="shared" si="7"/>
        <v>11498.170000000006</v>
      </c>
      <c r="BO372" s="29">
        <f t="shared" si="7"/>
        <v>274289.72000000003</v>
      </c>
      <c r="BP372" s="29">
        <f t="shared" si="7"/>
        <v>194549.50000000003</v>
      </c>
      <c r="BQ372" s="29">
        <f t="shared" si="7"/>
        <v>79740.22</v>
      </c>
      <c r="BR372" s="29">
        <f t="shared" si="7"/>
        <v>79740.22</v>
      </c>
      <c r="BS372" s="29">
        <f t="shared" ref="BR372:BT373" si="8">SUMIFS(BS$2:BS$366,$A$2:$A$366,$A372)</f>
        <v>0</v>
      </c>
      <c r="BT372" s="29">
        <f t="shared" si="8"/>
        <v>0</v>
      </c>
      <c r="BU372" s="29">
        <f t="shared" ref="BU372:CJ373" si="9">SUMIFS(BU$2:BU$366,$A$2:$A$366,$A372)</f>
        <v>7688.72</v>
      </c>
      <c r="BV372" s="29">
        <f t="shared" si="9"/>
        <v>5962.2900000000009</v>
      </c>
      <c r="BW372" s="29">
        <f t="shared" si="9"/>
        <v>0</v>
      </c>
      <c r="BX372" s="29">
        <f t="shared" si="9"/>
        <v>1755.7</v>
      </c>
      <c r="BY372" s="29">
        <f t="shared" si="9"/>
        <v>60163.040739017284</v>
      </c>
      <c r="BZ372" s="29">
        <f t="shared" si="9"/>
        <v>88190.472691275558</v>
      </c>
      <c r="CA372" s="157">
        <f t="shared" si="9"/>
        <v>19733.751827036245</v>
      </c>
      <c r="CB372" s="157">
        <f t="shared" si="9"/>
        <v>128619.76160325651</v>
      </c>
      <c r="CC372" s="29">
        <f t="shared" si="9"/>
        <v>58979.439999999828</v>
      </c>
      <c r="CD372" s="29">
        <f t="shared" si="9"/>
        <v>69640.321603256656</v>
      </c>
      <c r="CE372" s="29">
        <f t="shared" si="9"/>
        <v>627945</v>
      </c>
      <c r="CF372" s="29">
        <f t="shared" si="9"/>
        <v>1427918</v>
      </c>
      <c r="CG372" s="29">
        <f t="shared" si="9"/>
        <v>2043308</v>
      </c>
      <c r="CH372" s="29">
        <f t="shared" si="9"/>
        <v>3471226</v>
      </c>
      <c r="CI372" s="29">
        <f t="shared" si="9"/>
        <v>629.38999999999862</v>
      </c>
      <c r="CJ372" s="29">
        <f t="shared" si="9"/>
        <v>22767.719999999943</v>
      </c>
      <c r="CK372" s="29">
        <f t="shared" ref="BY372:CX373" si="10">SUMIFS(CK$2:CK$366,$A$2:$A$366,$A372)</f>
        <v>23661.233656096294</v>
      </c>
      <c r="CL372" s="29">
        <f t="shared" si="10"/>
        <v>3415.3617138419017</v>
      </c>
      <c r="CM372" s="29">
        <f t="shared" si="10"/>
        <v>94312.288060354636</v>
      </c>
      <c r="CN372" s="29">
        <f t="shared" si="10"/>
        <v>3567.5199999999882</v>
      </c>
      <c r="CO372" s="29">
        <f t="shared" si="10"/>
        <v>28.320000000000014</v>
      </c>
      <c r="CP372" s="29">
        <f t="shared" si="10"/>
        <v>601.06999999999857</v>
      </c>
      <c r="CQ372" s="29">
        <f t="shared" si="10"/>
        <v>601551</v>
      </c>
      <c r="CR372" s="29">
        <f t="shared" si="10"/>
        <v>794638</v>
      </c>
      <c r="CS372" s="29">
        <f t="shared" si="10"/>
        <v>146413</v>
      </c>
      <c r="CT372" s="29">
        <f t="shared" si="10"/>
        <v>2314544</v>
      </c>
      <c r="CU372" s="29">
        <f t="shared" si="10"/>
        <v>83092</v>
      </c>
      <c r="CV372" s="29">
        <f t="shared" si="10"/>
        <v>118739</v>
      </c>
      <c r="CW372" s="29">
        <f t="shared" si="10"/>
        <v>40194</v>
      </c>
      <c r="CX372" s="29">
        <f t="shared" si="10"/>
        <v>1402195</v>
      </c>
      <c r="CY372" s="29">
        <f t="shared" ref="CX372:DN373" si="11">SUMIFS(CY$2:CY$366,$A$2:$A$366,$A372)</f>
        <v>2330504</v>
      </c>
      <c r="CZ372" s="29">
        <f t="shared" si="11"/>
        <v>0</v>
      </c>
      <c r="DA372" s="29">
        <f t="shared" si="11"/>
        <v>118739</v>
      </c>
      <c r="DB372" s="29">
        <f t="shared" si="11"/>
        <v>140407</v>
      </c>
      <c r="DC372" s="29">
        <f t="shared" si="11"/>
        <v>67132</v>
      </c>
      <c r="DD372" s="29">
        <f t="shared" si="11"/>
        <v>0</v>
      </c>
      <c r="DE372" s="29">
        <f t="shared" si="11"/>
        <v>40194</v>
      </c>
      <c r="DF372" s="157">
        <f t="shared" si="11"/>
        <v>46607.063656096252</v>
      </c>
      <c r="DG372" s="157">
        <f t="shared" si="11"/>
        <v>95064.668060354641</v>
      </c>
      <c r="DH372" s="157">
        <f t="shared" si="11"/>
        <v>0</v>
      </c>
      <c r="DI372" s="157">
        <f t="shared" si="11"/>
        <v>28.320000000000014</v>
      </c>
      <c r="DJ372" s="157">
        <f t="shared" si="11"/>
        <v>3237.2517138419025</v>
      </c>
      <c r="DK372" s="157">
        <f t="shared" si="11"/>
        <v>2815.1399999999903</v>
      </c>
      <c r="DL372" s="157">
        <f t="shared" si="11"/>
        <v>0</v>
      </c>
      <c r="DM372" s="157">
        <f t="shared" si="11"/>
        <v>601.06999999999857</v>
      </c>
      <c r="DN372" s="29">
        <f t="shared" si="11"/>
        <v>64625207</v>
      </c>
      <c r="DO372" s="29">
        <f t="shared" ref="DN372:DS373" si="12">SUMIFS(DO$2:DO$366,$A$2:$A$366,$A372)</f>
        <v>8313609</v>
      </c>
      <c r="DP372" s="29">
        <f t="shared" si="12"/>
        <v>3237.2517138419025</v>
      </c>
      <c r="DQ372" s="29">
        <f t="shared" si="12"/>
        <v>140407</v>
      </c>
      <c r="DR372" s="29">
        <f t="shared" si="12"/>
        <v>0</v>
      </c>
      <c r="DS372" s="29">
        <f t="shared" si="12"/>
        <v>0</v>
      </c>
    </row>
    <row r="373" spans="1:123" x14ac:dyDescent="0.25">
      <c r="A373" s="25" t="s">
        <v>67</v>
      </c>
      <c r="G373" s="29">
        <f>SUMIFS(G$2:G$366,$A$2:$A$366,$A373)</f>
        <v>3794373.1000000015</v>
      </c>
      <c r="H373" s="29">
        <f t="shared" si="7"/>
        <v>296927</v>
      </c>
      <c r="I373" s="29">
        <f t="shared" si="7"/>
        <v>0</v>
      </c>
      <c r="J373" s="29">
        <f t="shared" si="7"/>
        <v>1</v>
      </c>
      <c r="K373" s="29">
        <f t="shared" si="7"/>
        <v>0</v>
      </c>
      <c r="L373" s="29">
        <f t="shared" si="7"/>
        <v>11</v>
      </c>
      <c r="M373" s="29">
        <f t="shared" si="7"/>
        <v>1</v>
      </c>
      <c r="N373" s="29">
        <f t="shared" si="7"/>
        <v>27655189</v>
      </c>
      <c r="O373" s="29">
        <f t="shared" si="7"/>
        <v>60913437</v>
      </c>
      <c r="P373" s="29">
        <f t="shared" si="7"/>
        <v>0</v>
      </c>
      <c r="Q373" s="29">
        <f t="shared" si="7"/>
        <v>60913437</v>
      </c>
      <c r="R373" s="29">
        <f t="shared" si="7"/>
        <v>20607414</v>
      </c>
      <c r="S373" s="29">
        <f t="shared" si="7"/>
        <v>29863952</v>
      </c>
      <c r="T373" s="29">
        <f t="shared" si="7"/>
        <v>10442071</v>
      </c>
      <c r="U373" s="29">
        <f t="shared" si="7"/>
        <v>234242</v>
      </c>
      <c r="V373" s="29">
        <f t="shared" si="7"/>
        <v>355894</v>
      </c>
      <c r="W373" s="29">
        <f t="shared" si="7"/>
        <v>1399239</v>
      </c>
      <c r="X373" s="29">
        <f t="shared" si="7"/>
        <v>33140915</v>
      </c>
      <c r="Y373" s="29">
        <f t="shared" si="7"/>
        <v>18003021</v>
      </c>
      <c r="Z373" s="29">
        <f t="shared" si="7"/>
        <v>53204444</v>
      </c>
      <c r="AA373" s="29">
        <f t="shared" si="7"/>
        <v>33187082</v>
      </c>
      <c r="AB373" s="29">
        <f t="shared" si="7"/>
        <v>5307539</v>
      </c>
      <c r="AC373" s="29">
        <f t="shared" si="7"/>
        <v>17.882374349010032</v>
      </c>
      <c r="AD373" s="29">
        <f t="shared" si="7"/>
        <v>2.7033999999999927</v>
      </c>
      <c r="AE373" s="29">
        <f t="shared" si="7"/>
        <v>17108.99709069866</v>
      </c>
      <c r="AF373" s="29">
        <f t="shared" si="7"/>
        <v>7906245</v>
      </c>
      <c r="AG373" s="29">
        <f t="shared" si="7"/>
        <v>10313</v>
      </c>
      <c r="AH373" s="29">
        <f t="shared" si="7"/>
        <v>4816</v>
      </c>
      <c r="AI373" s="29">
        <f t="shared" si="7"/>
        <v>1657.8499999999995</v>
      </c>
      <c r="AJ373" s="29">
        <f t="shared" si="7"/>
        <v>7290.4310000000005</v>
      </c>
      <c r="AK373" s="29">
        <f t="shared" si="7"/>
        <v>143</v>
      </c>
      <c r="AL373" s="29">
        <f t="shared" si="7"/>
        <v>4</v>
      </c>
      <c r="AM373" s="29">
        <f t="shared" si="7"/>
        <v>69659</v>
      </c>
      <c r="AN373" s="29">
        <f t="shared" si="7"/>
        <v>15430</v>
      </c>
      <c r="AO373" s="29">
        <f t="shared" si="7"/>
        <v>7298</v>
      </c>
      <c r="AP373" s="29">
        <f t="shared" si="7"/>
        <v>6868</v>
      </c>
      <c r="AQ373" s="29">
        <f t="shared" si="7"/>
        <v>90495</v>
      </c>
      <c r="AR373" s="29">
        <f t="shared" si="7"/>
        <v>17564</v>
      </c>
      <c r="AS373" s="29">
        <f t="shared" si="7"/>
        <v>43011</v>
      </c>
      <c r="AT373" s="29">
        <f t="shared" si="7"/>
        <v>13130695</v>
      </c>
      <c r="AU373" s="29">
        <f t="shared" si="7"/>
        <v>11148290</v>
      </c>
      <c r="AV373" s="29">
        <f t="shared" si="7"/>
        <v>3855001</v>
      </c>
      <c r="AW373" s="29">
        <f t="shared" si="7"/>
        <v>5439821</v>
      </c>
      <c r="AX373" s="29">
        <f t="shared" si="7"/>
        <v>15037591</v>
      </c>
      <c r="AY373" s="29">
        <f t="shared" si="7"/>
        <v>0</v>
      </c>
      <c r="AZ373" s="29">
        <f t="shared" si="7"/>
        <v>27</v>
      </c>
      <c r="BA373" s="29">
        <f t="shared" si="7"/>
        <v>0</v>
      </c>
      <c r="BB373" s="29">
        <f t="shared" si="7"/>
        <v>0</v>
      </c>
      <c r="BC373" s="29">
        <f t="shared" si="7"/>
        <v>0</v>
      </c>
      <c r="BD373" s="29">
        <f t="shared" si="7"/>
        <v>0</v>
      </c>
      <c r="BE373" s="29">
        <f t="shared" si="7"/>
        <v>1</v>
      </c>
      <c r="BF373" s="29">
        <f t="shared" si="7"/>
        <v>1</v>
      </c>
      <c r="BG373" s="29">
        <f t="shared" si="7"/>
        <v>1</v>
      </c>
      <c r="BH373" s="29">
        <f t="shared" si="7"/>
        <v>1</v>
      </c>
      <c r="BI373" s="29">
        <f t="shared" si="7"/>
        <v>0</v>
      </c>
      <c r="BJ373" s="29">
        <f t="shared" si="7"/>
        <v>0</v>
      </c>
      <c r="BK373" s="29">
        <f t="shared" si="7"/>
        <v>1</v>
      </c>
      <c r="BL373" s="29">
        <f t="shared" si="7"/>
        <v>1</v>
      </c>
      <c r="BM373" s="29">
        <f t="shared" si="7"/>
        <v>1</v>
      </c>
      <c r="BN373" s="29">
        <f t="shared" si="7"/>
        <v>95316.009999999966</v>
      </c>
      <c r="BO373" s="29">
        <f t="shared" si="7"/>
        <v>1123978.2800000003</v>
      </c>
      <c r="BP373" s="29">
        <f t="shared" si="7"/>
        <v>0</v>
      </c>
      <c r="BQ373" s="29">
        <f t="shared" si="7"/>
        <v>1123978.2800000003</v>
      </c>
      <c r="BR373" s="29">
        <f t="shared" si="8"/>
        <v>424546.01000000013</v>
      </c>
      <c r="BS373" s="29">
        <f t="shared" si="8"/>
        <v>517851.05000000005</v>
      </c>
      <c r="BT373" s="29">
        <f t="shared" si="8"/>
        <v>181581.22</v>
      </c>
      <c r="BU373" s="29">
        <f t="shared" si="9"/>
        <v>22726.949999999997</v>
      </c>
      <c r="BV373" s="29">
        <f t="shared" si="9"/>
        <v>7087.5300000000007</v>
      </c>
      <c r="BW373" s="29">
        <f t="shared" si="9"/>
        <v>6385</v>
      </c>
      <c r="BX373" s="29">
        <f t="shared" si="9"/>
        <v>76980.660000000047</v>
      </c>
      <c r="BY373" s="29">
        <f t="shared" si="10"/>
        <v>441734.87904314412</v>
      </c>
      <c r="BZ373" s="29">
        <f t="shared" si="10"/>
        <v>376175.74863890797</v>
      </c>
      <c r="CA373" s="157">
        <f t="shared" si="10"/>
        <v>150689.40743206744</v>
      </c>
      <c r="CB373" s="157">
        <f t="shared" si="10"/>
        <v>667501.88487974741</v>
      </c>
      <c r="CC373" s="29">
        <f t="shared" si="10"/>
        <v>0</v>
      </c>
      <c r="CD373" s="29">
        <f t="shared" si="10"/>
        <v>667501.88487974741</v>
      </c>
      <c r="CE373" s="29">
        <f t="shared" si="10"/>
        <v>5230374</v>
      </c>
      <c r="CF373" s="29">
        <f t="shared" si="10"/>
        <v>0</v>
      </c>
      <c r="CG373" s="29">
        <f t="shared" si="10"/>
        <v>19102039</v>
      </c>
      <c r="CH373" s="29">
        <f t="shared" si="10"/>
        <v>19102039</v>
      </c>
      <c r="CI373" s="29">
        <f t="shared" si="10"/>
        <v>90903.386493128011</v>
      </c>
      <c r="CJ373" s="29">
        <f t="shared" si="10"/>
        <v>0</v>
      </c>
      <c r="CK373" s="29">
        <f t="shared" si="10"/>
        <v>0</v>
      </c>
      <c r="CL373" s="29">
        <f t="shared" si="10"/>
        <v>178527.83817599047</v>
      </c>
      <c r="CM373" s="29">
        <f t="shared" si="10"/>
        <v>0</v>
      </c>
      <c r="CN373" s="29">
        <f t="shared" si="10"/>
        <v>548760.06764269678</v>
      </c>
      <c r="CO373" s="29">
        <f t="shared" si="10"/>
        <v>0</v>
      </c>
      <c r="CP373" s="29">
        <f t="shared" si="10"/>
        <v>65106.559999999947</v>
      </c>
      <c r="CQ373" s="29">
        <f t="shared" si="10"/>
        <v>0</v>
      </c>
      <c r="CR373" s="29">
        <f t="shared" si="10"/>
        <v>0</v>
      </c>
      <c r="CS373" s="29">
        <f t="shared" si="10"/>
        <v>5439821</v>
      </c>
      <c r="CT373" s="29">
        <f t="shared" si="10"/>
        <v>0</v>
      </c>
      <c r="CU373" s="29">
        <f t="shared" si="10"/>
        <v>15037591</v>
      </c>
      <c r="CV373" s="29">
        <f t="shared" si="10"/>
        <v>0</v>
      </c>
      <c r="CW373" s="29">
        <f t="shared" si="10"/>
        <v>3056054</v>
      </c>
      <c r="CX373" s="29">
        <f t="shared" si="11"/>
        <v>0</v>
      </c>
      <c r="CY373" s="29">
        <f t="shared" si="11"/>
        <v>0</v>
      </c>
      <c r="CZ373" s="29">
        <f t="shared" si="11"/>
        <v>0</v>
      </c>
      <c r="DA373" s="29">
        <f t="shared" si="11"/>
        <v>0</v>
      </c>
      <c r="DB373" s="29">
        <f t="shared" si="11"/>
        <v>5439821</v>
      </c>
      <c r="DC373" s="29">
        <f t="shared" si="11"/>
        <v>15037591</v>
      </c>
      <c r="DD373" s="29">
        <f t="shared" si="11"/>
        <v>798947</v>
      </c>
      <c r="DE373" s="29">
        <f t="shared" si="11"/>
        <v>3056054</v>
      </c>
      <c r="DF373" s="157">
        <f t="shared" si="11"/>
        <v>0</v>
      </c>
      <c r="DG373" s="157">
        <f t="shared" si="11"/>
        <v>0</v>
      </c>
      <c r="DH373" s="157">
        <f t="shared" si="11"/>
        <v>0</v>
      </c>
      <c r="DI373" s="157">
        <f t="shared" si="11"/>
        <v>0</v>
      </c>
      <c r="DJ373" s="157">
        <f t="shared" si="11"/>
        <v>178527.83817599047</v>
      </c>
      <c r="DK373" s="157">
        <f t="shared" si="11"/>
        <v>548760.06764269678</v>
      </c>
      <c r="DL373" s="157">
        <f t="shared" si="11"/>
        <v>25796.826493128137</v>
      </c>
      <c r="DM373" s="157">
        <f t="shared" si="11"/>
        <v>65106.559999999947</v>
      </c>
      <c r="DN373" s="29">
        <f t="shared" si="12"/>
        <v>0</v>
      </c>
      <c r="DO373" s="29">
        <f t="shared" si="12"/>
        <v>109702086</v>
      </c>
      <c r="DP373" s="29">
        <f t="shared" si="12"/>
        <v>204324.66466911871</v>
      </c>
      <c r="DQ373" s="29">
        <f t="shared" si="12"/>
        <v>6238768</v>
      </c>
      <c r="DR373" s="29">
        <f t="shared" si="12"/>
        <v>40306023</v>
      </c>
      <c r="DS373" s="29">
        <f t="shared" si="12"/>
        <v>699432.27</v>
      </c>
    </row>
    <row r="374" spans="1:123" x14ac:dyDescent="0.25">
      <c r="BR374" s="29">
        <f>SUM(BR372:BR373)</f>
        <v>504286.2300000001</v>
      </c>
      <c r="DB374" s="29">
        <f>SUM(DB372:DB373)</f>
        <v>5580228</v>
      </c>
      <c r="DK374" s="157">
        <f>SUM(DK372:DK373)</f>
        <v>551575.2076426968</v>
      </c>
      <c r="DM374" s="157">
        <f>SUM(DM372:DM373)</f>
        <v>65707.629999999946</v>
      </c>
      <c r="DP374" s="29">
        <f>SUM(DP372:DP373)</f>
        <v>207561.9163829606</v>
      </c>
    </row>
    <row r="375" spans="1:123" x14ac:dyDescent="0.25">
      <c r="CY375" s="25">
        <v>2330504</v>
      </c>
      <c r="DB375" s="29">
        <v>798947</v>
      </c>
      <c r="DI375" s="154" t="s">
        <v>452</v>
      </c>
      <c r="DL375" s="154" t="s">
        <v>452</v>
      </c>
    </row>
    <row r="376" spans="1:123" x14ac:dyDescent="0.25">
      <c r="DB376" s="29">
        <f>SUM(DB374:DB375)</f>
        <v>6379175</v>
      </c>
    </row>
    <row r="377" spans="1:123" x14ac:dyDescent="0.25">
      <c r="DA377" s="25" t="s">
        <v>452</v>
      </c>
      <c r="DD377" s="25" t="s">
        <v>452</v>
      </c>
      <c r="DE377" s="29">
        <f>SUM(DE372,DA372)</f>
        <v>158933</v>
      </c>
      <c r="DI377" s="157">
        <f>DI372+DL372</f>
        <v>28.320000000000014</v>
      </c>
      <c r="DM377" s="157">
        <f>DM372+DI372</f>
        <v>629.38999999999862</v>
      </c>
    </row>
    <row r="378" spans="1:123" x14ac:dyDescent="0.25">
      <c r="DA378" s="29">
        <f>SUM(DA372,DD372)</f>
        <v>118739</v>
      </c>
      <c r="DE378" s="29">
        <f>SUM(DE373,DA373)</f>
        <v>3056054</v>
      </c>
      <c r="DI378" s="157">
        <f>DI373+DL373</f>
        <v>25796.826493128137</v>
      </c>
      <c r="DM378" s="157">
        <f>DM373+DI373</f>
        <v>65106.559999999947</v>
      </c>
    </row>
    <row r="379" spans="1:123" x14ac:dyDescent="0.25">
      <c r="DA379" s="29">
        <f>SUM(DA373,DD373)</f>
        <v>798947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8240-D468-4D5A-B49F-37C2A00B25CB}">
  <dimension ref="A1:DJ518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" sqref="G2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15.28515625" bestFit="1" customWidth="1"/>
    <col min="4" max="4" width="11.85546875" bestFit="1" customWidth="1"/>
    <col min="5" max="5" width="14.85546875" bestFit="1" customWidth="1"/>
    <col min="6" max="6" width="9" bestFit="1" customWidth="1"/>
    <col min="7" max="8" width="31.85546875" bestFit="1" customWidth="1"/>
    <col min="9" max="9" width="15.140625" bestFit="1" customWidth="1"/>
    <col min="10" max="10" width="14.5703125" bestFit="1" customWidth="1"/>
    <col min="11" max="11" width="15" bestFit="1" customWidth="1"/>
    <col min="12" max="12" width="13.7109375" bestFit="1" customWidth="1"/>
    <col min="13" max="13" width="15.7109375" bestFit="1" customWidth="1"/>
    <col min="14" max="16" width="17.85546875" bestFit="1" customWidth="1"/>
    <col min="17" max="18" width="16.7109375" bestFit="1" customWidth="1"/>
    <col min="19" max="25" width="15.7109375" bestFit="1" customWidth="1"/>
    <col min="26" max="27" width="12" bestFit="1" customWidth="1"/>
    <col min="28" max="28" width="30.7109375" bestFit="1" customWidth="1"/>
    <col min="29" max="29" width="29.42578125" bestFit="1" customWidth="1"/>
    <col min="30" max="30" width="14.42578125" bestFit="1" customWidth="1"/>
    <col min="31" max="31" width="12.7109375" bestFit="1" customWidth="1"/>
    <col min="32" max="32" width="32.42578125" bestFit="1" customWidth="1"/>
    <col min="33" max="33" width="33.42578125" bestFit="1" customWidth="1"/>
    <col min="34" max="34" width="23" bestFit="1" customWidth="1"/>
    <col min="35" max="35" width="26.42578125" bestFit="1" customWidth="1"/>
    <col min="36" max="36" width="24.7109375" bestFit="1" customWidth="1"/>
    <col min="37" max="37" width="21.140625" bestFit="1" customWidth="1"/>
    <col min="38" max="38" width="23" bestFit="1" customWidth="1"/>
    <col min="39" max="39" width="26.5703125" bestFit="1" customWidth="1"/>
    <col min="40" max="40" width="23" bestFit="1" customWidth="1"/>
    <col min="41" max="41" width="41" bestFit="1" customWidth="1"/>
    <col min="42" max="42" width="26.28515625" bestFit="1" customWidth="1"/>
    <col min="43" max="43" width="18.28515625" bestFit="1" customWidth="1"/>
    <col min="44" max="44" width="20.7109375" bestFit="1" customWidth="1"/>
  </cols>
  <sheetData>
    <row r="1" spans="1:114" x14ac:dyDescent="0.25">
      <c r="A1" t="s">
        <v>60</v>
      </c>
      <c r="B1" t="s">
        <v>59</v>
      </c>
      <c r="C1" t="s">
        <v>52</v>
      </c>
      <c r="D1" t="s">
        <v>178</v>
      </c>
      <c r="E1" t="s">
        <v>87</v>
      </c>
      <c r="F1" t="s">
        <v>83</v>
      </c>
      <c r="G1" t="s">
        <v>211</v>
      </c>
      <c r="H1" t="s">
        <v>212</v>
      </c>
      <c r="I1" t="s">
        <v>213</v>
      </c>
      <c r="J1" t="s">
        <v>149</v>
      </c>
      <c r="K1" t="s">
        <v>204</v>
      </c>
      <c r="L1" t="s">
        <v>466</v>
      </c>
      <c r="M1" t="s">
        <v>138</v>
      </c>
      <c r="N1" t="s">
        <v>500</v>
      </c>
      <c r="O1" t="s">
        <v>501</v>
      </c>
      <c r="P1" t="s">
        <v>427</v>
      </c>
      <c r="Q1" t="s">
        <v>434</v>
      </c>
      <c r="R1" t="s">
        <v>428</v>
      </c>
      <c r="S1" t="s">
        <v>432</v>
      </c>
      <c r="T1" t="s">
        <v>13</v>
      </c>
      <c r="U1" t="s">
        <v>242</v>
      </c>
      <c r="V1" t="s">
        <v>243</v>
      </c>
      <c r="W1" t="s">
        <v>245</v>
      </c>
      <c r="X1" t="s">
        <v>246</v>
      </c>
      <c r="Y1" t="s">
        <v>296</v>
      </c>
      <c r="Z1" t="s">
        <v>297</v>
      </c>
      <c r="AA1" t="s">
        <v>137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320</v>
      </c>
      <c r="AX1" t="s">
        <v>321</v>
      </c>
      <c r="AY1" t="s">
        <v>322</v>
      </c>
      <c r="AZ1" t="s">
        <v>453</v>
      </c>
      <c r="BA1" t="s">
        <v>454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220</v>
      </c>
      <c r="BL1" t="s">
        <v>163</v>
      </c>
      <c r="BM1" t="s">
        <v>179</v>
      </c>
      <c r="BN1" t="s">
        <v>257</v>
      </c>
      <c r="BO1" t="s">
        <v>258</v>
      </c>
      <c r="BP1" t="s">
        <v>259</v>
      </c>
      <c r="BQ1" t="s">
        <v>455</v>
      </c>
      <c r="BR1" t="s">
        <v>221</v>
      </c>
      <c r="BS1" t="s">
        <v>28</v>
      </c>
      <c r="BT1" s="167" t="s">
        <v>24</v>
      </c>
      <c r="BU1" t="s">
        <v>465</v>
      </c>
      <c r="BV1" t="s">
        <v>171</v>
      </c>
      <c r="BW1" t="s">
        <v>323</v>
      </c>
      <c r="BX1" t="s">
        <v>324</v>
      </c>
      <c r="BY1" t="s">
        <v>325</v>
      </c>
      <c r="BZ1" t="s">
        <v>326</v>
      </c>
      <c r="CA1" t="s">
        <v>222</v>
      </c>
      <c r="CB1" t="s">
        <v>224</v>
      </c>
      <c r="CC1" t="s">
        <v>225</v>
      </c>
      <c r="CD1" t="s">
        <v>226</v>
      </c>
      <c r="CE1" t="s">
        <v>327</v>
      </c>
      <c r="CF1" t="s">
        <v>328</v>
      </c>
      <c r="CG1" t="s">
        <v>329</v>
      </c>
      <c r="CH1" t="s">
        <v>330</v>
      </c>
      <c r="CI1" t="s">
        <v>261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456</v>
      </c>
      <c r="CQ1" t="s">
        <v>457</v>
      </c>
      <c r="CR1" t="s">
        <v>458</v>
      </c>
      <c r="CS1" t="s">
        <v>337</v>
      </c>
      <c r="CT1" t="s">
        <v>338</v>
      </c>
      <c r="CU1" t="s">
        <v>14</v>
      </c>
      <c r="CV1" s="167" t="s">
        <v>16</v>
      </c>
      <c r="CW1" t="s">
        <v>23</v>
      </c>
      <c r="CX1" t="s">
        <v>172</v>
      </c>
      <c r="CY1" t="s">
        <v>173</v>
      </c>
      <c r="CZ1" t="s">
        <v>132</v>
      </c>
      <c r="DA1" t="s">
        <v>133</v>
      </c>
      <c r="DB1" t="s">
        <v>262</v>
      </c>
      <c r="DC1" t="s">
        <v>263</v>
      </c>
      <c r="DD1" t="s">
        <v>135</v>
      </c>
      <c r="DE1" t="s">
        <v>136</v>
      </c>
      <c r="DF1" t="s">
        <v>102</v>
      </c>
      <c r="DG1" t="s">
        <v>93</v>
      </c>
      <c r="DH1" t="s">
        <v>139</v>
      </c>
      <c r="DI1" t="s">
        <v>227</v>
      </c>
      <c r="DJ1" t="s">
        <v>26</v>
      </c>
    </row>
    <row r="2" spans="1:114" x14ac:dyDescent="0.25">
      <c r="A2" t="str" cm="1">
        <f t="array" ref="A2">VLOOKUP($D2,'Period Mapping'!$A$1:$C$366,COLUMN(B:B),0)</f>
        <v>1st Half</v>
      </c>
      <c r="B2" t="str" cm="1">
        <f t="array" ref="B2">VLOOKUP($D2,'Period Mapping'!$A$1:$C$366,COLUMN(C:C),0)</f>
        <v>Q4 2019</v>
      </c>
      <c r="C2" t="s">
        <v>145</v>
      </c>
      <c r="D2" s="163">
        <v>43770</v>
      </c>
      <c r="E2" t="s">
        <v>177</v>
      </c>
      <c r="F2">
        <v>9553.9899999999925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1846.2722681</v>
      </c>
      <c r="O2">
        <v>0</v>
      </c>
      <c r="P2">
        <v>7.5585449000000002</v>
      </c>
      <c r="Q2">
        <v>0</v>
      </c>
      <c r="R2">
        <v>13.179459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3836.1655897000001</v>
      </c>
      <c r="BL2">
        <v>2274.1678817000002</v>
      </c>
      <c r="BM2">
        <v>9553.9907251999994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0.72431570000000001</v>
      </c>
      <c r="CW2">
        <v>0</v>
      </c>
      <c r="CX2">
        <v>1575.9225166000001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tr" cm="1">
        <f t="array" ref="A3">VLOOKUP($D3,'Period Mapping'!$A$1:$C$366,COLUMN(B:B),0)</f>
        <v>1st Half</v>
      </c>
      <c r="B3" t="str" cm="1">
        <f t="array" ref="B3">VLOOKUP($D3,'Period Mapping'!$A$1:$C$366,COLUMN(C:C),0)</f>
        <v>Q4 2019</v>
      </c>
      <c r="C3" t="s">
        <v>145</v>
      </c>
      <c r="D3" s="163">
        <v>43771</v>
      </c>
      <c r="E3" t="s">
        <v>177</v>
      </c>
      <c r="F3">
        <v>6558.8999999999951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1857.3832011</v>
      </c>
      <c r="O3">
        <v>0</v>
      </c>
      <c r="P3">
        <v>30.259585000000001</v>
      </c>
      <c r="Q3">
        <v>0</v>
      </c>
      <c r="R3">
        <v>50.741113599999998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2274.1678817000002</v>
      </c>
      <c r="BM3">
        <v>4217.1341739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4.5822428000000004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tr" cm="1">
        <f t="array" ref="A4">VLOOKUP($D4,'Period Mapping'!$A$1:$C$366,COLUMN(B:B),0)</f>
        <v>1st Half</v>
      </c>
      <c r="B4" t="str" cm="1">
        <f t="array" ref="B4">VLOOKUP($D4,'Period Mapping'!$A$1:$C$366,COLUMN(C:C),0)</f>
        <v>Q4 2019</v>
      </c>
      <c r="C4" t="s">
        <v>145</v>
      </c>
      <c r="D4" s="163">
        <v>43772</v>
      </c>
      <c r="E4" t="s">
        <v>177</v>
      </c>
      <c r="F4">
        <v>5754.8999999999896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1868.5610002000001</v>
      </c>
      <c r="O4">
        <v>0</v>
      </c>
      <c r="P4">
        <v>66.909677400000007</v>
      </c>
      <c r="Q4">
        <v>0</v>
      </c>
      <c r="R4">
        <v>109.78713279999999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2274.1678817000002</v>
      </c>
      <c r="BM4">
        <v>4330.2120918000001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10.7862501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tr" cm="1">
        <f t="array" ref="A5">VLOOKUP($D5,'Period Mapping'!$A$1:$C$366,COLUMN(B:B),0)</f>
        <v>1st Half</v>
      </c>
      <c r="B5" t="str" cm="1">
        <f t="array" ref="B5">VLOOKUP($D5,'Period Mapping'!$A$1:$C$366,COLUMN(C:C),0)</f>
        <v>Q4 2019</v>
      </c>
      <c r="C5" t="s">
        <v>145</v>
      </c>
      <c r="D5" s="163">
        <v>43773</v>
      </c>
      <c r="E5" t="s">
        <v>177</v>
      </c>
      <c r="F5">
        <v>4173.0599999999949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1879.8060677000001</v>
      </c>
      <c r="O5">
        <v>0</v>
      </c>
      <c r="P5">
        <v>113.1932001</v>
      </c>
      <c r="Q5">
        <v>0</v>
      </c>
      <c r="R5">
        <v>185.4908619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2274.1678817000002</v>
      </c>
      <c r="BM5">
        <v>3575.4983415000002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16.9196107</v>
      </c>
      <c r="CW5">
        <v>0</v>
      </c>
      <c r="CX5">
        <v>0</v>
      </c>
      <c r="CY5">
        <v>0</v>
      </c>
      <c r="CZ5">
        <v>0</v>
      </c>
      <c r="DA5">
        <v>0</v>
      </c>
      <c r="DB5">
        <v>-894.07943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tr" cm="1">
        <f t="array" ref="A6">VLOOKUP($D6,'Period Mapping'!$A$1:$C$366,COLUMN(B:B),0)</f>
        <v>1st Half</v>
      </c>
      <c r="B6" t="str" cm="1">
        <f t="array" ref="B6">VLOOKUP($D6,'Period Mapping'!$A$1:$C$366,COLUMN(C:C),0)</f>
        <v>Q4 2019</v>
      </c>
      <c r="C6" t="s">
        <v>145</v>
      </c>
      <c r="D6" s="163">
        <v>43774</v>
      </c>
      <c r="E6" t="s">
        <v>177</v>
      </c>
      <c r="F6">
        <v>3007.0099999999984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1891.1188084</v>
      </c>
      <c r="O6">
        <v>0</v>
      </c>
      <c r="P6">
        <v>163.30247550000001</v>
      </c>
      <c r="Q6">
        <v>0</v>
      </c>
      <c r="R6">
        <v>271.67889969999999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2274.1678817000002</v>
      </c>
      <c r="BM6">
        <v>4622.1303066999999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21.862091800000002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tr" cm="1">
        <f t="array" ref="A7">VLOOKUP($D7,'Period Mapping'!$A$1:$C$366,COLUMN(B:B),0)</f>
        <v>1st Half</v>
      </c>
      <c r="B7" t="str" cm="1">
        <f t="array" ref="B7">VLOOKUP($D7,'Period Mapping'!$A$1:$C$366,COLUMN(C:C),0)</f>
        <v>Q4 2019</v>
      </c>
      <c r="C7" t="s">
        <v>145</v>
      </c>
      <c r="D7" s="163">
        <v>43775</v>
      </c>
      <c r="E7" t="s">
        <v>177</v>
      </c>
      <c r="F7">
        <v>2880.3800000000006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1902.4996295999999</v>
      </c>
      <c r="O7">
        <v>0</v>
      </c>
      <c r="P7">
        <v>211.9670936</v>
      </c>
      <c r="Q7">
        <v>0</v>
      </c>
      <c r="R7">
        <v>360.13237400000003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2274.1678817000002</v>
      </c>
      <c r="BM7">
        <v>4774.0798622000002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25.312733699999999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5">
      <c r="A8" t="str" cm="1">
        <f t="array" ref="A8">VLOOKUP($D8,'Period Mapping'!$A$1:$C$366,COLUMN(B:B),0)</f>
        <v>1st Half</v>
      </c>
      <c r="B8" t="str" cm="1">
        <f t="array" ref="B8">VLOOKUP($D8,'Period Mapping'!$A$1:$C$366,COLUMN(C:C),0)</f>
        <v>Q4 2019</v>
      </c>
      <c r="C8" t="s">
        <v>145</v>
      </c>
      <c r="D8" s="163">
        <v>43776</v>
      </c>
      <c r="E8" t="s">
        <v>177</v>
      </c>
      <c r="F8">
        <v>5346.3399999999929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1913.9489409</v>
      </c>
      <c r="O8">
        <v>0</v>
      </c>
      <c r="P8">
        <v>254.54322880000001</v>
      </c>
      <c r="Q8">
        <v>0</v>
      </c>
      <c r="R8">
        <v>444.68559040000002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2274.1678817000002</v>
      </c>
      <c r="BM8">
        <v>4914.3375622000003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26.991770800000001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5">
      <c r="A9" t="str" cm="1">
        <f t="array" ref="A9">VLOOKUP($D9,'Period Mapping'!$A$1:$C$366,COLUMN(B:B),0)</f>
        <v>1st Half</v>
      </c>
      <c r="B9" t="str" cm="1">
        <f t="array" ref="B9">VLOOKUP($D9,'Period Mapping'!$A$1:$C$366,COLUMN(C:C),0)</f>
        <v>Q4 2019</v>
      </c>
      <c r="C9" t="s">
        <v>145</v>
      </c>
      <c r="D9" s="163">
        <v>43777</v>
      </c>
      <c r="E9" t="s">
        <v>177</v>
      </c>
      <c r="F9">
        <v>8343.0099999999911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1925.4671547</v>
      </c>
      <c r="O9">
        <v>0</v>
      </c>
      <c r="P9">
        <v>288.92511089999999</v>
      </c>
      <c r="Q9">
        <v>0</v>
      </c>
      <c r="R9">
        <v>522.80147209999996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2274.1678817000002</v>
      </c>
      <c r="BM9">
        <v>6614.1286602999999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26.844374800000001</v>
      </c>
      <c r="CW9">
        <v>0</v>
      </c>
      <c r="CX9">
        <v>1575.9225166000001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5">
      <c r="A10" t="str" cm="1">
        <f t="array" ref="A10">VLOOKUP($D10,'Period Mapping'!$A$1:$C$366,COLUMN(B:B),0)</f>
        <v>1st Half</v>
      </c>
      <c r="B10" t="str" cm="1">
        <f t="array" ref="B10">VLOOKUP($D10,'Period Mapping'!$A$1:$C$366,COLUMN(C:C),0)</f>
        <v>Q4 2019</v>
      </c>
      <c r="C10" t="s">
        <v>145</v>
      </c>
      <c r="D10" s="163">
        <v>43778</v>
      </c>
      <c r="E10" t="s">
        <v>177</v>
      </c>
      <c r="F10">
        <v>7722.8799999999956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1937.0546853999999</v>
      </c>
      <c r="O10">
        <v>0</v>
      </c>
      <c r="P10">
        <v>316.93963330000003</v>
      </c>
      <c r="Q10">
        <v>0</v>
      </c>
      <c r="R10">
        <v>597.41952400000002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2274.1678817000002</v>
      </c>
      <c r="BM10">
        <v>5151.2741899000002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25.692315900000001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tr" cm="1">
        <f t="array" ref="A11">VLOOKUP($D11,'Period Mapping'!$A$1:$C$366,COLUMN(B:B),0)</f>
        <v>1st Half</v>
      </c>
      <c r="B11" t="str" cm="1">
        <f t="array" ref="B11">VLOOKUP($D11,'Period Mapping'!$A$1:$C$366,COLUMN(C:C),0)</f>
        <v>Q4 2019</v>
      </c>
      <c r="C11" t="s">
        <v>145</v>
      </c>
      <c r="D11" s="163">
        <v>43779</v>
      </c>
      <c r="E11" t="s">
        <v>177</v>
      </c>
      <c r="F11">
        <v>4272.5299999999943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1948.7119502999999</v>
      </c>
      <c r="O11">
        <v>0</v>
      </c>
      <c r="P11">
        <v>339.03724240000003</v>
      </c>
      <c r="Q11">
        <v>0</v>
      </c>
      <c r="R11">
        <v>667.80038760000002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2274.1678817000002</v>
      </c>
      <c r="BM11">
        <v>5254.2875391999996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24.5699276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tr" cm="1">
        <f t="array" ref="A12">VLOOKUP($D12,'Period Mapping'!$A$1:$C$366,COLUMN(B:B),0)</f>
        <v>1st Half</v>
      </c>
      <c r="B12" t="str" cm="1">
        <f t="array" ref="B12">VLOOKUP($D12,'Period Mapping'!$A$1:$C$366,COLUMN(C:C),0)</f>
        <v>Q4 2019</v>
      </c>
      <c r="C12" t="s">
        <v>145</v>
      </c>
      <c r="D12" s="163">
        <v>43780</v>
      </c>
      <c r="E12" t="s">
        <v>177</v>
      </c>
      <c r="F12">
        <v>3459.8899999999958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1960.4393691</v>
      </c>
      <c r="O12">
        <v>0</v>
      </c>
      <c r="P12">
        <v>356.38679020000001</v>
      </c>
      <c r="Q12">
        <v>0</v>
      </c>
      <c r="R12">
        <v>653.53779789999999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2274.1678817000002</v>
      </c>
      <c r="BM12">
        <v>4374.6476515000004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24.195093100000001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-894.07943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tr" cm="1">
        <f t="array" ref="A13">VLOOKUP($D13,'Period Mapping'!$A$1:$C$366,COLUMN(B:B),0)</f>
        <v>1st Half</v>
      </c>
      <c r="B13" t="str" cm="1">
        <f t="array" ref="B13">VLOOKUP($D13,'Period Mapping'!$A$1:$C$366,COLUMN(C:C),0)</f>
        <v>Q4 2019</v>
      </c>
      <c r="C13" t="s">
        <v>145</v>
      </c>
      <c r="D13" s="163">
        <v>43781</v>
      </c>
      <c r="E13" t="s">
        <v>177</v>
      </c>
      <c r="F13">
        <v>4104.1699999999964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1972.2373639</v>
      </c>
      <c r="O13">
        <v>0</v>
      </c>
      <c r="P13">
        <v>371.3992508</v>
      </c>
      <c r="Q13">
        <v>0</v>
      </c>
      <c r="R13">
        <v>652.29358360000003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2274.1678817000002</v>
      </c>
      <c r="BM13">
        <v>5294.5177616999999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24.419532100000001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5">
      <c r="A14" t="str" cm="1">
        <f t="array" ref="A14">VLOOKUP($D14,'Period Mapping'!$A$1:$C$366,COLUMN(B:B),0)</f>
        <v>1st Half</v>
      </c>
      <c r="B14" t="str" cm="1">
        <f t="array" ref="B14">VLOOKUP($D14,'Period Mapping'!$A$1:$C$366,COLUMN(C:C),0)</f>
        <v>Q4 2019</v>
      </c>
      <c r="C14" t="s">
        <v>145</v>
      </c>
      <c r="D14" s="163">
        <v>43782</v>
      </c>
      <c r="E14" t="s">
        <v>177</v>
      </c>
      <c r="F14">
        <v>4336.0799999999945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1984.1063595000001</v>
      </c>
      <c r="O14">
        <v>0</v>
      </c>
      <c r="P14">
        <v>382.59102739999997</v>
      </c>
      <c r="Q14">
        <v>0</v>
      </c>
      <c r="R14">
        <v>658.28473280000003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2274.1678817000002</v>
      </c>
      <c r="BM14">
        <v>5323.8803188000002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24.7301678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tr" cm="1">
        <f t="array" ref="A15">VLOOKUP($D15,'Period Mapping'!$A$1:$C$366,COLUMN(B:B),0)</f>
        <v>1st Half</v>
      </c>
      <c r="B15" t="str" cm="1">
        <f t="array" ref="B15">VLOOKUP($D15,'Period Mapping'!$A$1:$C$366,COLUMN(C:C),0)</f>
        <v>Q4 2019</v>
      </c>
      <c r="C15" t="s">
        <v>145</v>
      </c>
      <c r="D15" s="163">
        <v>43783</v>
      </c>
      <c r="E15" t="s">
        <v>177</v>
      </c>
      <c r="F15">
        <v>5489.3499999999949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1996.0467831000001</v>
      </c>
      <c r="O15">
        <v>0</v>
      </c>
      <c r="P15">
        <v>387.69129570000001</v>
      </c>
      <c r="Q15">
        <v>0</v>
      </c>
      <c r="R15">
        <v>641.16328650000003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2274.1678817000002</v>
      </c>
      <c r="BM15">
        <v>5323.9374752000003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24.8680786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tr" cm="1">
        <f t="array" ref="A16">VLOOKUP($D16,'Period Mapping'!$A$1:$C$366,COLUMN(B:B),0)</f>
        <v>1st Half</v>
      </c>
      <c r="B16" t="str" cm="1">
        <f t="array" ref="B16">VLOOKUP($D16,'Period Mapping'!$A$1:$C$366,COLUMN(C:C),0)</f>
        <v>Q4 2019</v>
      </c>
      <c r="C16" t="s">
        <v>145</v>
      </c>
      <c r="D16" s="163">
        <v>43784</v>
      </c>
      <c r="E16" t="s">
        <v>177</v>
      </c>
      <c r="F16">
        <v>10728.109999999991</v>
      </c>
      <c r="G16">
        <v>3938.3302588000001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2008.0590646000001</v>
      </c>
      <c r="O16">
        <v>0</v>
      </c>
      <c r="P16">
        <v>363.09625829999999</v>
      </c>
      <c r="Q16">
        <v>0</v>
      </c>
      <c r="R16">
        <v>625.82594549999999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2274.1678817000002</v>
      </c>
      <c r="BM16">
        <v>10809.7713688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24.3692937</v>
      </c>
      <c r="CW16">
        <v>0</v>
      </c>
      <c r="CX16">
        <v>1575.9225166000001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tr" cm="1">
        <f t="array" ref="A17">VLOOKUP($D17,'Period Mapping'!$A$1:$C$366,COLUMN(B:B),0)</f>
        <v>1st Half</v>
      </c>
      <c r="B17" t="str" cm="1">
        <f t="array" ref="B17">VLOOKUP($D17,'Period Mapping'!$A$1:$C$366,COLUMN(C:C),0)</f>
        <v>Q4 2019</v>
      </c>
      <c r="C17" t="s">
        <v>145</v>
      </c>
      <c r="D17" s="163">
        <v>43785</v>
      </c>
      <c r="E17" t="s">
        <v>177</v>
      </c>
      <c r="F17">
        <v>7610.1099999999942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2020.1436365</v>
      </c>
      <c r="O17">
        <v>0</v>
      </c>
      <c r="P17">
        <v>340.64492159999998</v>
      </c>
      <c r="Q17">
        <v>0</v>
      </c>
      <c r="R17">
        <v>611.72359840000001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2274.1678817000002</v>
      </c>
      <c r="BM17">
        <v>5269.2217719999999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22.541584199999999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tr" cm="1">
        <f t="array" ref="A18">VLOOKUP($D18,'Period Mapping'!$A$1:$C$366,COLUMN(B:B),0)</f>
        <v>1st Half</v>
      </c>
      <c r="B18" t="str" cm="1">
        <f t="array" ref="B18">VLOOKUP($D18,'Period Mapping'!$A$1:$C$366,COLUMN(C:C),0)</f>
        <v>Q4 2019</v>
      </c>
      <c r="C18" t="s">
        <v>145</v>
      </c>
      <c r="D18" s="163">
        <v>43786</v>
      </c>
      <c r="E18" t="s">
        <v>177</v>
      </c>
      <c r="F18">
        <v>5320.2599999999939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2032.3009337000001</v>
      </c>
      <c r="O18">
        <v>0</v>
      </c>
      <c r="P18">
        <v>327.02942419999999</v>
      </c>
      <c r="Q18">
        <v>0</v>
      </c>
      <c r="R18">
        <v>593.04936850000001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2274.1678817000002</v>
      </c>
      <c r="BM18">
        <v>5249.5165245999997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22.968766899999999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5">
      <c r="A19" t="str" cm="1">
        <f t="array" ref="A19">VLOOKUP($D19,'Period Mapping'!$A$1:$C$366,COLUMN(B:B),0)</f>
        <v>1st Half</v>
      </c>
      <c r="B19" t="str" cm="1">
        <f t="array" ref="B19">VLOOKUP($D19,'Period Mapping'!$A$1:$C$366,COLUMN(C:C),0)</f>
        <v>Q4 2019</v>
      </c>
      <c r="C19" t="s">
        <v>145</v>
      </c>
      <c r="D19" s="163">
        <v>43787</v>
      </c>
      <c r="E19" t="s">
        <v>177</v>
      </c>
      <c r="F19">
        <v>5713.9599999999955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2044.5313940000001</v>
      </c>
      <c r="O19">
        <v>0</v>
      </c>
      <c r="P19">
        <v>313.94669699999997</v>
      </c>
      <c r="Q19">
        <v>0</v>
      </c>
      <c r="R19">
        <v>565.82836169999996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2274.1678817000002</v>
      </c>
      <c r="BM19">
        <v>4328.0427655000003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23.647711600000001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-894.07943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5">
      <c r="A20" t="str" cm="1">
        <f t="array" ref="A20">VLOOKUP($D20,'Period Mapping'!$A$1:$C$366,COLUMN(B:B),0)</f>
        <v>1st Half</v>
      </c>
      <c r="B20" t="str" cm="1">
        <f t="array" ref="B20">VLOOKUP($D20,'Period Mapping'!$A$1:$C$366,COLUMN(C:C),0)</f>
        <v>Q4 2019</v>
      </c>
      <c r="C20" t="s">
        <v>145</v>
      </c>
      <c r="D20" s="163">
        <v>43788</v>
      </c>
      <c r="E20" t="s">
        <v>177</v>
      </c>
      <c r="F20">
        <v>6855.4999999999936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2056.8354576000002</v>
      </c>
      <c r="O20">
        <v>0</v>
      </c>
      <c r="P20">
        <v>308.13152760000003</v>
      </c>
      <c r="Q20">
        <v>0</v>
      </c>
      <c r="R20">
        <v>515.60374200000001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2274.1678817000002</v>
      </c>
      <c r="BM20">
        <v>5179.2409267000003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24.5021682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5">
      <c r="A21" t="str" cm="1">
        <f t="array" ref="A21">VLOOKUP($D21,'Period Mapping'!$A$1:$C$366,COLUMN(B:B),0)</f>
        <v>1st Half</v>
      </c>
      <c r="B21" t="str" cm="1">
        <f t="array" ref="B21">VLOOKUP($D21,'Period Mapping'!$A$1:$C$366,COLUMN(C:C),0)</f>
        <v>Q4 2019</v>
      </c>
      <c r="C21" t="s">
        <v>145</v>
      </c>
      <c r="D21" s="163">
        <v>43789</v>
      </c>
      <c r="E21" t="s">
        <v>177</v>
      </c>
      <c r="F21">
        <v>6414.6999999999889</v>
      </c>
      <c r="G21">
        <v>0</v>
      </c>
      <c r="H21">
        <v>0</v>
      </c>
      <c r="I21">
        <v>1252.3149897999999</v>
      </c>
      <c r="J21">
        <v>0</v>
      </c>
      <c r="K21">
        <v>0</v>
      </c>
      <c r="L21">
        <v>0</v>
      </c>
      <c r="M21">
        <v>0</v>
      </c>
      <c r="N21">
        <v>2069.2135675999998</v>
      </c>
      <c r="O21">
        <v>0</v>
      </c>
      <c r="P21">
        <v>301.03959659999998</v>
      </c>
      <c r="Q21">
        <v>0</v>
      </c>
      <c r="R21">
        <v>492.49985839999999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2274.1678817000002</v>
      </c>
      <c r="BM21">
        <v>6414.7003549000001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25.464311299999999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5">
      <c r="A22" t="str" cm="1">
        <f t="array" ref="A22">VLOOKUP($D22,'Period Mapping'!$A$1:$C$366,COLUMN(B:B),0)</f>
        <v>1st Half</v>
      </c>
      <c r="B22" t="str" cm="1">
        <f t="array" ref="B22">VLOOKUP($D22,'Period Mapping'!$A$1:$C$366,COLUMN(C:C),0)</f>
        <v>Q4 2019</v>
      </c>
      <c r="C22" t="s">
        <v>145</v>
      </c>
      <c r="D22" s="163">
        <v>43790</v>
      </c>
      <c r="E22" t="s">
        <v>177</v>
      </c>
      <c r="F22">
        <v>5173.2399999999952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2081.6661693999999</v>
      </c>
      <c r="O22">
        <v>0</v>
      </c>
      <c r="P22">
        <v>298.96853909999999</v>
      </c>
      <c r="Q22">
        <v>0</v>
      </c>
      <c r="R22">
        <v>456.9314435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2274.1678817000002</v>
      </c>
      <c r="BM22">
        <v>5138.5814198999997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26.8472367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x14ac:dyDescent="0.25">
      <c r="A23" t="str" cm="1">
        <f t="array" ref="A23">VLOOKUP($D23,'Period Mapping'!$A$1:$C$366,COLUMN(B:B),0)</f>
        <v>1st Half</v>
      </c>
      <c r="B23" t="str" cm="1">
        <f t="array" ref="B23">VLOOKUP($D23,'Period Mapping'!$A$1:$C$366,COLUMN(C:C),0)</f>
        <v>Q4 2019</v>
      </c>
      <c r="C23" t="s">
        <v>145</v>
      </c>
      <c r="D23" s="163">
        <v>43791</v>
      </c>
      <c r="E23" t="s">
        <v>177</v>
      </c>
      <c r="F23">
        <v>6166.2699999999959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2094.1937115000001</v>
      </c>
      <c r="O23">
        <v>0</v>
      </c>
      <c r="P23">
        <v>293.4694551</v>
      </c>
      <c r="Q23">
        <v>0</v>
      </c>
      <c r="R23">
        <v>441.6396656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2274.1678817000002</v>
      </c>
      <c r="BM23">
        <v>6707.6617808999999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28.268400799999998</v>
      </c>
      <c r="CW23">
        <v>0</v>
      </c>
      <c r="CX23">
        <v>1575.9225166000001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x14ac:dyDescent="0.25">
      <c r="A24" t="str" cm="1">
        <f t="array" ref="A24">VLOOKUP($D24,'Period Mapping'!$A$1:$C$366,COLUMN(B:B),0)</f>
        <v>1st Half</v>
      </c>
      <c r="B24" t="str" cm="1">
        <f t="array" ref="B24">VLOOKUP($D24,'Period Mapping'!$A$1:$C$366,COLUMN(C:C),0)</f>
        <v>Q4 2019</v>
      </c>
      <c r="C24" t="s">
        <v>145</v>
      </c>
      <c r="D24" s="163">
        <v>43792</v>
      </c>
      <c r="E24" t="s">
        <v>177</v>
      </c>
      <c r="F24">
        <v>3591.7899999999959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2106.7966446999999</v>
      </c>
      <c r="O24">
        <v>0</v>
      </c>
      <c r="P24">
        <v>285.6734768</v>
      </c>
      <c r="Q24">
        <v>0</v>
      </c>
      <c r="R24">
        <v>463.74447789999999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2274.1678817000002</v>
      </c>
      <c r="BM24">
        <v>5159.4258299000003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29.0431992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x14ac:dyDescent="0.25">
      <c r="A25" t="str" cm="1">
        <f t="array" ref="A25">VLOOKUP($D25,'Period Mapping'!$A$1:$C$366,COLUMN(B:B),0)</f>
        <v>1st Half</v>
      </c>
      <c r="B25" t="str" cm="1">
        <f t="array" ref="B25">VLOOKUP($D25,'Period Mapping'!$A$1:$C$366,COLUMN(C:C),0)</f>
        <v>Q4 2019</v>
      </c>
      <c r="C25" t="s">
        <v>145</v>
      </c>
      <c r="D25" s="163">
        <v>43793</v>
      </c>
      <c r="E25" t="s">
        <v>177</v>
      </c>
      <c r="F25">
        <v>4921.1999999999953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2119.4754229</v>
      </c>
      <c r="O25">
        <v>0</v>
      </c>
      <c r="P25">
        <v>287.14141000000001</v>
      </c>
      <c r="Q25">
        <v>0</v>
      </c>
      <c r="R25">
        <v>503.86943330000003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2274.1678817000002</v>
      </c>
      <c r="BM25">
        <v>5214.0468922999999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29.392594899999999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x14ac:dyDescent="0.25">
      <c r="A26" t="str" cm="1">
        <f t="array" ref="A26">VLOOKUP($D26,'Period Mapping'!$A$1:$C$366,COLUMN(B:B),0)</f>
        <v>1st Half</v>
      </c>
      <c r="B26" t="str" cm="1">
        <f t="array" ref="B26">VLOOKUP($D26,'Period Mapping'!$A$1:$C$366,COLUMN(C:C),0)</f>
        <v>Q4 2019</v>
      </c>
      <c r="C26" t="s">
        <v>145</v>
      </c>
      <c r="D26" s="163">
        <v>43794</v>
      </c>
      <c r="E26" t="s">
        <v>177</v>
      </c>
      <c r="F26">
        <v>3603.709999999995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2132.2305024000002</v>
      </c>
      <c r="O26">
        <v>0</v>
      </c>
      <c r="P26">
        <v>285.25607480000002</v>
      </c>
      <c r="Q26">
        <v>0</v>
      </c>
      <c r="R26">
        <v>534.70915690000004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2274.1678817000002</v>
      </c>
      <c r="BM26">
        <v>4361.6935898000002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29.409254399999998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-894.07943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x14ac:dyDescent="0.25">
      <c r="A27" t="str" cm="1">
        <f t="array" ref="A27">VLOOKUP($D27,'Period Mapping'!$A$1:$C$366,COLUMN(B:B),0)</f>
        <v>1st Half</v>
      </c>
      <c r="B27" t="str" cm="1">
        <f t="array" ref="B27">VLOOKUP($D27,'Period Mapping'!$A$1:$C$366,COLUMN(C:C),0)</f>
        <v>Q4 2019</v>
      </c>
      <c r="C27" t="s">
        <v>145</v>
      </c>
      <c r="D27" s="163">
        <v>43795</v>
      </c>
      <c r="E27" t="s">
        <v>177</v>
      </c>
      <c r="F27">
        <v>3761.1599999999949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2145.0623424999999</v>
      </c>
      <c r="O27">
        <v>0</v>
      </c>
      <c r="P27">
        <v>286.09653859999997</v>
      </c>
      <c r="Q27">
        <v>0</v>
      </c>
      <c r="R27">
        <v>563.24197289999995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2274.1678817000002</v>
      </c>
      <c r="BM27">
        <v>5298.2823011999999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29.713415900000001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x14ac:dyDescent="0.25">
      <c r="A28" t="str" cm="1">
        <f t="array" ref="A28">VLOOKUP($D28,'Period Mapping'!$A$1:$C$366,COLUMN(B:B),0)</f>
        <v>1st Half</v>
      </c>
      <c r="B28" t="str" cm="1">
        <f t="array" ref="B28">VLOOKUP($D28,'Period Mapping'!$A$1:$C$366,COLUMN(C:C),0)</f>
        <v>Q4 2019</v>
      </c>
      <c r="C28" t="s">
        <v>145</v>
      </c>
      <c r="D28" s="163">
        <v>43796</v>
      </c>
      <c r="E28" t="s">
        <v>177</v>
      </c>
      <c r="F28">
        <v>6132.4999999999936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2157.9714049999998</v>
      </c>
      <c r="O28">
        <v>0</v>
      </c>
      <c r="P28">
        <v>298.76557050000002</v>
      </c>
      <c r="Q28">
        <v>0</v>
      </c>
      <c r="R28">
        <v>600.79666069999996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2274.1678817000002</v>
      </c>
      <c r="BM28">
        <v>6132.5002143000002</v>
      </c>
      <c r="BN28">
        <v>0</v>
      </c>
      <c r="BO28">
        <v>0</v>
      </c>
      <c r="BP28">
        <v>0</v>
      </c>
      <c r="BQ28">
        <v>0</v>
      </c>
      <c r="BR28">
        <v>770.59407569999996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30.204471300000002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x14ac:dyDescent="0.25">
      <c r="A29" t="str" cm="1">
        <f t="array" ref="A29">VLOOKUP($D29,'Period Mapping'!$A$1:$C$366,COLUMN(B:B),0)</f>
        <v>1st Half</v>
      </c>
      <c r="B29" t="str" cm="1">
        <f t="array" ref="B29">VLOOKUP($D29,'Period Mapping'!$A$1:$C$366,COLUMN(C:C),0)</f>
        <v>Q4 2019</v>
      </c>
      <c r="C29" t="s">
        <v>145</v>
      </c>
      <c r="D29" s="163">
        <v>43797</v>
      </c>
      <c r="E29" t="s">
        <v>177</v>
      </c>
      <c r="F29">
        <v>5184.9199999999937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2170.9581546999998</v>
      </c>
      <c r="O29">
        <v>0</v>
      </c>
      <c r="P29">
        <v>311.72149960000002</v>
      </c>
      <c r="Q29">
        <v>0</v>
      </c>
      <c r="R29">
        <v>631.76175049999995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2274.1678817000002</v>
      </c>
      <c r="BM29">
        <v>5419.5183321000004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30.908895999999999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x14ac:dyDescent="0.25">
      <c r="A30" t="str" cm="1">
        <f t="array" ref="A30">VLOOKUP($D30,'Period Mapping'!$A$1:$C$366,COLUMN(B:B),0)</f>
        <v>1st Half</v>
      </c>
      <c r="B30" t="str" cm="1">
        <f t="array" ref="B30">VLOOKUP($D30,'Period Mapping'!$A$1:$C$366,COLUMN(C:C),0)</f>
        <v>Q4 2019</v>
      </c>
      <c r="C30" t="s">
        <v>145</v>
      </c>
      <c r="D30" s="163">
        <v>43798</v>
      </c>
      <c r="E30" t="s">
        <v>177</v>
      </c>
      <c r="F30">
        <v>8794.1099999999933</v>
      </c>
      <c r="G30">
        <v>0</v>
      </c>
      <c r="H30">
        <v>1754.954868</v>
      </c>
      <c r="I30">
        <v>0</v>
      </c>
      <c r="J30">
        <v>0</v>
      </c>
      <c r="K30">
        <v>0</v>
      </c>
      <c r="L30">
        <v>0</v>
      </c>
      <c r="M30">
        <v>0</v>
      </c>
      <c r="N30">
        <v>2184.0230591999998</v>
      </c>
      <c r="O30">
        <v>0</v>
      </c>
      <c r="P30">
        <v>318.0971376</v>
      </c>
      <c r="Q30">
        <v>0</v>
      </c>
      <c r="R30">
        <v>655.28743669999994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2274.1678817000002</v>
      </c>
      <c r="BM30">
        <v>8794.1107389000008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31.6576895</v>
      </c>
      <c r="CW30">
        <v>0</v>
      </c>
      <c r="CX30">
        <v>1575.9225166000001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x14ac:dyDescent="0.25">
      <c r="A31" t="str" cm="1">
        <f t="array" ref="A31">VLOOKUP($D31,'Period Mapping'!$A$1:$C$366,COLUMN(B:B),0)</f>
        <v>1st Half</v>
      </c>
      <c r="B31" t="str" cm="1">
        <f t="array" ref="B31">VLOOKUP($D31,'Period Mapping'!$A$1:$C$366,COLUMN(C:C),0)</f>
        <v>Q4 2019</v>
      </c>
      <c r="C31" t="s">
        <v>145</v>
      </c>
      <c r="D31" s="163">
        <v>43799</v>
      </c>
      <c r="E31" t="s">
        <v>177</v>
      </c>
      <c r="F31">
        <v>6126.5299999999897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2197.1665886000001</v>
      </c>
      <c r="O31">
        <v>0</v>
      </c>
      <c r="P31">
        <v>324.12647240000001</v>
      </c>
      <c r="Q31">
        <v>0</v>
      </c>
      <c r="R31">
        <v>679.58406209999998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2274.1678817000002</v>
      </c>
      <c r="BM31">
        <v>5507.7118772000003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32.666722700000001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x14ac:dyDescent="0.25">
      <c r="A32" t="str" cm="1">
        <f t="array" ref="A32">VLOOKUP($D32,'Period Mapping'!$A$1:$C$366,COLUMN(B:B),0)</f>
        <v>1st Half</v>
      </c>
      <c r="B32" t="str" cm="1">
        <f t="array" ref="B32">VLOOKUP($D32,'Period Mapping'!$A$1:$C$366,COLUMN(C:C),0)</f>
        <v>Q4 2019</v>
      </c>
      <c r="C32" t="s">
        <v>145</v>
      </c>
      <c r="D32" s="163">
        <v>43800</v>
      </c>
      <c r="E32" t="s">
        <v>177</v>
      </c>
      <c r="F32">
        <v>5910.229999999995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2210.3892163999999</v>
      </c>
      <c r="O32">
        <v>0</v>
      </c>
      <c r="P32">
        <v>333.7067811</v>
      </c>
      <c r="Q32">
        <v>0</v>
      </c>
      <c r="R32">
        <v>689.19003499999997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2274.1678817000002</v>
      </c>
      <c r="BM32">
        <v>5541.0384289000003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33.584365099999999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x14ac:dyDescent="0.25">
      <c r="A33" t="str" cm="1">
        <f t="array" ref="A33">VLOOKUP($D33,'Period Mapping'!$A$1:$C$366,COLUMN(B:B),0)</f>
        <v>1st Half</v>
      </c>
      <c r="B33" t="str" cm="1">
        <f t="array" ref="B33">VLOOKUP($D33,'Period Mapping'!$A$1:$C$366,COLUMN(C:C),0)</f>
        <v>Q4 2019</v>
      </c>
      <c r="C33" t="s">
        <v>145</v>
      </c>
      <c r="D33" s="163">
        <v>43801</v>
      </c>
      <c r="E33" t="s">
        <v>177</v>
      </c>
      <c r="F33">
        <v>3572.1199999999953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2223.6914184000002</v>
      </c>
      <c r="O33">
        <v>0</v>
      </c>
      <c r="P33">
        <v>340.8103997</v>
      </c>
      <c r="Q33">
        <v>0</v>
      </c>
      <c r="R33">
        <v>678.6198521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2274.1678817000002</v>
      </c>
      <c r="BM33">
        <v>4657.3672170999998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34.1569456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-894.07943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x14ac:dyDescent="0.25">
      <c r="A34" t="str" cm="1">
        <f t="array" ref="A34">VLOOKUP($D34,'Period Mapping'!$A$1:$C$366,COLUMN(B:B),0)</f>
        <v>1st Half</v>
      </c>
      <c r="B34" t="str" cm="1">
        <f t="array" ref="B34">VLOOKUP($D34,'Period Mapping'!$A$1:$C$366,COLUMN(C:C),0)</f>
        <v>Q4 2019</v>
      </c>
      <c r="C34" t="s">
        <v>145</v>
      </c>
      <c r="D34" s="163">
        <v>43802</v>
      </c>
      <c r="E34" t="s">
        <v>177</v>
      </c>
      <c r="F34">
        <v>4661.3299999999954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2237.0736735</v>
      </c>
      <c r="O34">
        <v>0</v>
      </c>
      <c r="P34">
        <v>345.36532670000003</v>
      </c>
      <c r="Q34">
        <v>0</v>
      </c>
      <c r="R34">
        <v>667.82477919999997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2274.1678817000002</v>
      </c>
      <c r="BM34">
        <v>5558.6783637999997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34.246553200000001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x14ac:dyDescent="0.25">
      <c r="A35" t="str" cm="1">
        <f t="array" ref="A35">VLOOKUP($D35,'Period Mapping'!$A$1:$C$366,COLUMN(B:B),0)</f>
        <v>1st Half</v>
      </c>
      <c r="B35" t="str" cm="1">
        <f t="array" ref="B35">VLOOKUP($D35,'Period Mapping'!$A$1:$C$366,COLUMN(C:C),0)</f>
        <v>Q4 2019</v>
      </c>
      <c r="C35" t="s">
        <v>145</v>
      </c>
      <c r="D35" s="163">
        <v>43803</v>
      </c>
      <c r="E35" t="s">
        <v>177</v>
      </c>
      <c r="F35">
        <v>3160.0699999999952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2250.5364635999999</v>
      </c>
      <c r="O35">
        <v>0</v>
      </c>
      <c r="P35">
        <v>349.1780832</v>
      </c>
      <c r="Q35">
        <v>0</v>
      </c>
      <c r="R35">
        <v>663.81478919999995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2274.1678817000002</v>
      </c>
      <c r="BM35">
        <v>5571.8045400999999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34.107173000000003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x14ac:dyDescent="0.25">
      <c r="A36" t="str" cm="1">
        <f t="array" ref="A36">VLOOKUP($D36,'Period Mapping'!$A$1:$C$366,COLUMN(B:B),0)</f>
        <v>1st Half</v>
      </c>
      <c r="B36" t="str" cm="1">
        <f t="array" ref="B36">VLOOKUP($D36,'Period Mapping'!$A$1:$C$366,COLUMN(C:C),0)</f>
        <v>Q4 2019</v>
      </c>
      <c r="C36" t="s">
        <v>145</v>
      </c>
      <c r="D36" s="163">
        <v>43804</v>
      </c>
      <c r="E36" t="s">
        <v>177</v>
      </c>
      <c r="F36">
        <v>5331.1099999999924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2264.0802730999999</v>
      </c>
      <c r="O36">
        <v>0</v>
      </c>
      <c r="P36">
        <v>347.66099050000003</v>
      </c>
      <c r="Q36">
        <v>0</v>
      </c>
      <c r="R36">
        <v>667.18777720000003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2274.1678817000002</v>
      </c>
      <c r="BM36">
        <v>5586.8832517000001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33.786179699999998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x14ac:dyDescent="0.25">
      <c r="A37" t="str" cm="1">
        <f t="array" ref="A37">VLOOKUP($D37,'Period Mapping'!$A$1:$C$366,COLUMN(B:B),0)</f>
        <v>1st Half</v>
      </c>
      <c r="B37" t="str" cm="1">
        <f t="array" ref="B37">VLOOKUP($D37,'Period Mapping'!$A$1:$C$366,COLUMN(C:C),0)</f>
        <v>Q4 2019</v>
      </c>
      <c r="C37" t="s">
        <v>145</v>
      </c>
      <c r="D37" s="163">
        <v>43805</v>
      </c>
      <c r="E37" t="s">
        <v>177</v>
      </c>
      <c r="F37">
        <v>5444.0999999999913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2277.7055899000002</v>
      </c>
      <c r="O37">
        <v>0</v>
      </c>
      <c r="P37">
        <v>342.88387230000001</v>
      </c>
      <c r="Q37">
        <v>0</v>
      </c>
      <c r="R37">
        <v>663.53620339999998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2274.1678817000002</v>
      </c>
      <c r="BM37">
        <v>7167.5164903000004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33.300276799999999</v>
      </c>
      <c r="CW37">
        <v>0</v>
      </c>
      <c r="CX37">
        <v>1575.9225166000001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x14ac:dyDescent="0.25">
      <c r="A38" t="str" cm="1">
        <f t="array" ref="A38">VLOOKUP($D38,'Period Mapping'!$A$1:$C$366,COLUMN(B:B),0)</f>
        <v>1st Half</v>
      </c>
      <c r="B38" t="str" cm="1">
        <f t="array" ref="B38">VLOOKUP($D38,'Period Mapping'!$A$1:$C$366,COLUMN(C:C),0)</f>
        <v>Q4 2019</v>
      </c>
      <c r="C38" t="s">
        <v>145</v>
      </c>
      <c r="D38" s="163">
        <v>43806</v>
      </c>
      <c r="E38" t="s">
        <v>177</v>
      </c>
      <c r="F38">
        <v>6063.9599999999928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2291.4129042</v>
      </c>
      <c r="O38">
        <v>0</v>
      </c>
      <c r="P38">
        <v>340.18339520000001</v>
      </c>
      <c r="Q38">
        <v>0</v>
      </c>
      <c r="R38">
        <v>666.72307130000002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2274.1678817000002</v>
      </c>
      <c r="BM38">
        <v>5605.4310931999999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32.943691200000004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x14ac:dyDescent="0.25">
      <c r="A39" t="str" cm="1">
        <f t="array" ref="A39">VLOOKUP($D39,'Period Mapping'!$A$1:$C$366,COLUMN(B:B),0)</f>
        <v>1st Half</v>
      </c>
      <c r="B39" t="str" cm="1">
        <f t="array" ref="B39">VLOOKUP($D39,'Period Mapping'!$A$1:$C$366,COLUMN(C:C),0)</f>
        <v>Q4 2019</v>
      </c>
      <c r="C39" t="s">
        <v>145</v>
      </c>
      <c r="D39" s="163">
        <v>43807</v>
      </c>
      <c r="E39" t="s">
        <v>177</v>
      </c>
      <c r="F39">
        <v>5061.5499999999929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2305.2027097</v>
      </c>
      <c r="O39">
        <v>0</v>
      </c>
      <c r="P39">
        <v>339.26642570000001</v>
      </c>
      <c r="Q39">
        <v>0</v>
      </c>
      <c r="R39">
        <v>693.02564949999999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2274.1678817000002</v>
      </c>
      <c r="BM39">
        <v>5644.0312948000001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32.368478699999997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x14ac:dyDescent="0.25">
      <c r="A40" t="str" cm="1">
        <f t="array" ref="A40">VLOOKUP($D40,'Period Mapping'!$A$1:$C$366,COLUMN(B:B),0)</f>
        <v>1st Half</v>
      </c>
      <c r="B40" t="str" cm="1">
        <f t="array" ref="B40">VLOOKUP($D40,'Period Mapping'!$A$1:$C$366,COLUMN(C:C),0)</f>
        <v>Q4 2019</v>
      </c>
      <c r="C40" t="s">
        <v>145</v>
      </c>
      <c r="D40" s="163">
        <v>43808</v>
      </c>
      <c r="E40" t="s">
        <v>177</v>
      </c>
      <c r="F40">
        <v>3953.1499999999924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2319.0755027</v>
      </c>
      <c r="O40">
        <v>0</v>
      </c>
      <c r="P40">
        <v>339.32583920000002</v>
      </c>
      <c r="Q40">
        <v>0</v>
      </c>
      <c r="R40">
        <v>685.32573620000005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2274.1678817000002</v>
      </c>
      <c r="BM40">
        <v>4755.8049256000004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31.989246300000001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-894.07943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x14ac:dyDescent="0.25">
      <c r="A41" t="str" cm="1">
        <f t="array" ref="A41">VLOOKUP($D41,'Period Mapping'!$A$1:$C$366,COLUMN(B:B),0)</f>
        <v>1st Half</v>
      </c>
      <c r="B41" t="str" cm="1">
        <f t="array" ref="B41">VLOOKUP($D41,'Period Mapping'!$A$1:$C$366,COLUMN(C:C),0)</f>
        <v>Q4 2019</v>
      </c>
      <c r="C41" t="s">
        <v>145</v>
      </c>
      <c r="D41" s="163">
        <v>43809</v>
      </c>
      <c r="E41" t="s">
        <v>177</v>
      </c>
      <c r="F41">
        <v>3590.4499999999971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2333.0317826999999</v>
      </c>
      <c r="O41">
        <v>0</v>
      </c>
      <c r="P41">
        <v>340.91439680000002</v>
      </c>
      <c r="Q41">
        <v>0</v>
      </c>
      <c r="R41">
        <v>680.74601270000005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2274.1678817000002</v>
      </c>
      <c r="BM41">
        <v>5660.3594438999999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31.499220399999999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x14ac:dyDescent="0.25">
      <c r="A42" t="str" cm="1">
        <f t="array" ref="A42">VLOOKUP($D42,'Period Mapping'!$A$1:$C$366,COLUMN(B:B),0)</f>
        <v>1st Half</v>
      </c>
      <c r="B42" t="str" cm="1">
        <f t="array" ref="B42">VLOOKUP($D42,'Period Mapping'!$A$1:$C$366,COLUMN(C:C),0)</f>
        <v>Q4 2019</v>
      </c>
      <c r="C42" t="s">
        <v>145</v>
      </c>
      <c r="D42" s="163">
        <v>43810</v>
      </c>
      <c r="E42" t="s">
        <v>177</v>
      </c>
      <c r="F42">
        <v>4427.7499999999964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2347.0720520999998</v>
      </c>
      <c r="O42">
        <v>0</v>
      </c>
      <c r="P42">
        <v>346.1254844</v>
      </c>
      <c r="Q42">
        <v>0</v>
      </c>
      <c r="R42">
        <v>697.69313920000002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2274.1678817000002</v>
      </c>
      <c r="BM42">
        <v>5696.1065656999999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31.047858699999999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x14ac:dyDescent="0.25">
      <c r="A43" t="str" cm="1">
        <f t="array" ref="A43">VLOOKUP($D43,'Period Mapping'!$A$1:$C$366,COLUMN(B:B),0)</f>
        <v>1st Half</v>
      </c>
      <c r="B43" t="str" cm="1">
        <f t="array" ref="B43">VLOOKUP($D43,'Period Mapping'!$A$1:$C$366,COLUMN(C:C),0)</f>
        <v>Q4 2019</v>
      </c>
      <c r="C43" t="s">
        <v>145</v>
      </c>
      <c r="D43" s="163">
        <v>43811</v>
      </c>
      <c r="E43" t="s">
        <v>177</v>
      </c>
      <c r="F43">
        <v>5241.0199999999959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2361.1968163000001</v>
      </c>
      <c r="O43">
        <v>0</v>
      </c>
      <c r="P43">
        <v>352.15967169999999</v>
      </c>
      <c r="Q43">
        <v>0</v>
      </c>
      <c r="R43">
        <v>707.39812670000003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2274.1678817000002</v>
      </c>
      <c r="BM43">
        <v>5725.6137472999999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30.6911013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x14ac:dyDescent="0.25">
      <c r="A44" t="str" cm="1">
        <f t="array" ref="A44">VLOOKUP($D44,'Period Mapping'!$A$1:$C$366,COLUMN(B:B),0)</f>
        <v>1st Half</v>
      </c>
      <c r="B44" t="str" cm="1">
        <f t="array" ref="B44">VLOOKUP($D44,'Period Mapping'!$A$1:$C$366,COLUMN(C:C),0)</f>
        <v>Q4 2019</v>
      </c>
      <c r="C44" t="s">
        <v>145</v>
      </c>
      <c r="D44" s="163">
        <v>43812</v>
      </c>
      <c r="E44" t="s">
        <v>177</v>
      </c>
      <c r="F44">
        <v>6441.4999999999891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2375.4065839</v>
      </c>
      <c r="O44">
        <v>0</v>
      </c>
      <c r="P44">
        <v>353.80295410000002</v>
      </c>
      <c r="Q44">
        <v>0</v>
      </c>
      <c r="R44">
        <v>704.65828480000005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2274.1678817000002</v>
      </c>
      <c r="BM44">
        <v>7314.4688028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30.510432099999999</v>
      </c>
      <c r="CW44">
        <v>0</v>
      </c>
      <c r="CX44">
        <v>1575.9225166000001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x14ac:dyDescent="0.25">
      <c r="A45" t="str" cm="1">
        <f t="array" ref="A45">VLOOKUP($D45,'Period Mapping'!$A$1:$C$366,COLUMN(B:B),0)</f>
        <v>1st Half</v>
      </c>
      <c r="B45" t="str" cm="1">
        <f t="array" ref="B45">VLOOKUP($D45,'Period Mapping'!$A$1:$C$366,COLUMN(C:C),0)</f>
        <v>Q4 2019</v>
      </c>
      <c r="C45" t="s">
        <v>145</v>
      </c>
      <c r="D45" s="163">
        <v>43813</v>
      </c>
      <c r="E45" t="s">
        <v>177</v>
      </c>
      <c r="F45">
        <v>7238.8799999999901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2389.7018662999999</v>
      </c>
      <c r="O45">
        <v>0</v>
      </c>
      <c r="P45">
        <v>354.55348020000002</v>
      </c>
      <c r="Q45">
        <v>0</v>
      </c>
      <c r="R45">
        <v>701.39219839999998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2274.1678817000002</v>
      </c>
      <c r="BM45">
        <v>5750.5605729999997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30.744996799999999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x14ac:dyDescent="0.25">
      <c r="A46" t="str" cm="1">
        <f t="array" ref="A46">VLOOKUP($D46,'Period Mapping'!$A$1:$C$366,COLUMN(B:B),0)</f>
        <v>1st Half</v>
      </c>
      <c r="B46" t="str" cm="1">
        <f t="array" ref="B46">VLOOKUP($D46,'Period Mapping'!$A$1:$C$366,COLUMN(C:C),0)</f>
        <v>Q4 2019</v>
      </c>
      <c r="C46" t="s">
        <v>145</v>
      </c>
      <c r="D46" s="163">
        <v>43814</v>
      </c>
      <c r="E46" t="s">
        <v>177</v>
      </c>
      <c r="F46">
        <v>5956.2999999999884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2404.0831782999999</v>
      </c>
      <c r="O46">
        <v>0</v>
      </c>
      <c r="P46">
        <v>354.87666289999999</v>
      </c>
      <c r="Q46">
        <v>0</v>
      </c>
      <c r="R46">
        <v>683.24062839999999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2274.1678817000002</v>
      </c>
      <c r="BM46">
        <v>5748.3869901999997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32.018489299999999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x14ac:dyDescent="0.25">
      <c r="A47" t="str" cm="1">
        <f t="array" ref="A47">VLOOKUP($D47,'Period Mapping'!$A$1:$C$366,COLUMN(B:B),0)</f>
        <v>1st Half</v>
      </c>
      <c r="B47" t="str" cm="1">
        <f t="array" ref="B47">VLOOKUP($D47,'Period Mapping'!$A$1:$C$366,COLUMN(C:C),0)</f>
        <v>Q4 2019</v>
      </c>
      <c r="C47" t="s">
        <v>145</v>
      </c>
      <c r="D47" s="163">
        <v>43815</v>
      </c>
      <c r="E47" t="s">
        <v>177</v>
      </c>
      <c r="F47">
        <v>5277.6199999999953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2418.5510376000002</v>
      </c>
      <c r="O47">
        <v>0</v>
      </c>
      <c r="P47">
        <v>350.1429033</v>
      </c>
      <c r="Q47">
        <v>0</v>
      </c>
      <c r="R47">
        <v>647.58785479999995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2274.1678817000002</v>
      </c>
      <c r="BM47">
        <v>4830.5719826000004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34.201585600000001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-894.07943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x14ac:dyDescent="0.25">
      <c r="A48" t="str" cm="1">
        <f t="array" ref="A48">VLOOKUP($D48,'Period Mapping'!$A$1:$C$366,COLUMN(B:B),0)</f>
        <v>1st Half</v>
      </c>
      <c r="B48" t="str" cm="1">
        <f t="array" ref="B48">VLOOKUP($D48,'Period Mapping'!$A$1:$C$366,COLUMN(C:C),0)</f>
        <v>Q4 2019</v>
      </c>
      <c r="C48" t="s">
        <v>145</v>
      </c>
      <c r="D48" s="163">
        <v>43816</v>
      </c>
      <c r="E48" t="s">
        <v>177</v>
      </c>
      <c r="F48">
        <v>4914.4899999999961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2433.1059648999999</v>
      </c>
      <c r="O48">
        <v>0</v>
      </c>
      <c r="P48">
        <v>342.8330952</v>
      </c>
      <c r="Q48">
        <v>0</v>
      </c>
      <c r="R48">
        <v>614.25922720000005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2274.1678817000002</v>
      </c>
      <c r="BM48">
        <v>5700.3360132999996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35.969694699999998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x14ac:dyDescent="0.25">
      <c r="A49" t="str" cm="1">
        <f t="array" ref="A49">VLOOKUP($D49,'Period Mapping'!$A$1:$C$366,COLUMN(B:B),0)</f>
        <v>1st Half</v>
      </c>
      <c r="B49" t="str" cm="1">
        <f t="array" ref="B49">VLOOKUP($D49,'Period Mapping'!$A$1:$C$366,COLUMN(C:C),0)</f>
        <v>Q4 2019</v>
      </c>
      <c r="C49" t="s">
        <v>145</v>
      </c>
      <c r="D49" s="163">
        <v>43817</v>
      </c>
      <c r="E49" t="s">
        <v>177</v>
      </c>
      <c r="F49">
        <v>6242.6499999999915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2447.7484843000002</v>
      </c>
      <c r="O49">
        <v>0</v>
      </c>
      <c r="P49">
        <v>331.5233968</v>
      </c>
      <c r="Q49">
        <v>0</v>
      </c>
      <c r="R49">
        <v>597.02855220000004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2274.1678817000002</v>
      </c>
      <c r="BM49">
        <v>5687.4500443999996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36.981579799999999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x14ac:dyDescent="0.25">
      <c r="A50" t="str" cm="1">
        <f t="array" ref="A50">VLOOKUP($D50,'Period Mapping'!$A$1:$C$366,COLUMN(B:B),0)</f>
        <v>1st Half</v>
      </c>
      <c r="B50" t="str" cm="1">
        <f t="array" ref="B50">VLOOKUP($D50,'Period Mapping'!$A$1:$C$366,COLUMN(C:C),0)</f>
        <v>Q4 2019</v>
      </c>
      <c r="C50" t="s">
        <v>145</v>
      </c>
      <c r="D50" s="163">
        <v>43818</v>
      </c>
      <c r="E50" t="s">
        <v>177</v>
      </c>
      <c r="F50">
        <v>6348.7799999999934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2462.4791230000001</v>
      </c>
      <c r="O50">
        <v>0</v>
      </c>
      <c r="P50">
        <v>316.97039799999999</v>
      </c>
      <c r="Q50">
        <v>0</v>
      </c>
      <c r="R50">
        <v>558.06936399999995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2274.1678817000002</v>
      </c>
      <c r="BM50">
        <v>5648.7422482000002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37.055332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x14ac:dyDescent="0.25">
      <c r="A51" t="str" cm="1">
        <f t="array" ref="A51">VLOOKUP($D51,'Period Mapping'!$A$1:$C$366,COLUMN(B:B),0)</f>
        <v>1st Half</v>
      </c>
      <c r="B51" t="str" cm="1">
        <f t="array" ref="B51">VLOOKUP($D51,'Period Mapping'!$A$1:$C$366,COLUMN(C:C),0)</f>
        <v>Q4 2019</v>
      </c>
      <c r="C51" t="s">
        <v>145</v>
      </c>
      <c r="D51" s="163">
        <v>43819</v>
      </c>
      <c r="E51" t="s">
        <v>177</v>
      </c>
      <c r="F51">
        <v>8849.6099999999897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2477.2984111000001</v>
      </c>
      <c r="O51">
        <v>0</v>
      </c>
      <c r="P51">
        <v>299.54680669999999</v>
      </c>
      <c r="Q51">
        <v>0</v>
      </c>
      <c r="R51">
        <v>525.93961320000005</v>
      </c>
      <c r="S51">
        <v>0</v>
      </c>
      <c r="T51">
        <v>1162.9453092000001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2274.1678817000002</v>
      </c>
      <c r="BM51">
        <v>8352.1719873999991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36.3512992</v>
      </c>
      <c r="CW51">
        <v>0</v>
      </c>
      <c r="CX51">
        <v>1575.9225166000001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x14ac:dyDescent="0.25">
      <c r="A52" t="str" cm="1">
        <f t="array" ref="A52">VLOOKUP($D52,'Period Mapping'!$A$1:$C$366,COLUMN(B:B),0)</f>
        <v>1st Half</v>
      </c>
      <c r="B52" t="str" cm="1">
        <f t="array" ref="B52">VLOOKUP($D52,'Period Mapping'!$A$1:$C$366,COLUMN(C:C),0)</f>
        <v>Q4 2019</v>
      </c>
      <c r="C52" t="s">
        <v>145</v>
      </c>
      <c r="D52" s="163">
        <v>43820</v>
      </c>
      <c r="E52" t="s">
        <v>177</v>
      </c>
      <c r="F52">
        <v>5732.1899999999914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2492.2068823</v>
      </c>
      <c r="O52">
        <v>0</v>
      </c>
      <c r="P52">
        <v>285.08819369999998</v>
      </c>
      <c r="Q52">
        <v>0</v>
      </c>
      <c r="R52">
        <v>525.48313380000002</v>
      </c>
      <c r="S52">
        <v>0</v>
      </c>
      <c r="T52">
        <v>577.50154970000006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2274.1678817000002</v>
      </c>
      <c r="BM52">
        <v>6190.0307417000004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35.582951000000001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x14ac:dyDescent="0.25">
      <c r="A53" t="str" cm="1">
        <f t="array" ref="A53">VLOOKUP($D53,'Period Mapping'!$A$1:$C$366,COLUMN(B:B),0)</f>
        <v>1st Half</v>
      </c>
      <c r="B53" t="str" cm="1">
        <f t="array" ref="B53">VLOOKUP($D53,'Period Mapping'!$A$1:$C$366,COLUMN(C:C),0)</f>
        <v>Q4 2019</v>
      </c>
      <c r="C53" t="s">
        <v>145</v>
      </c>
      <c r="D53" s="163">
        <v>43821</v>
      </c>
      <c r="E53" t="s">
        <v>177</v>
      </c>
      <c r="F53">
        <v>4849.9299999999912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2507.2050730999999</v>
      </c>
      <c r="O53">
        <v>0</v>
      </c>
      <c r="P53">
        <v>276.72073369999998</v>
      </c>
      <c r="Q53">
        <v>0</v>
      </c>
      <c r="R53">
        <v>565.71320849999995</v>
      </c>
      <c r="S53">
        <v>0</v>
      </c>
      <c r="T53">
        <v>286.77878249999998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2274.1678817000002</v>
      </c>
      <c r="BM53">
        <v>5945.1657988999996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34.579969900000002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x14ac:dyDescent="0.25">
      <c r="A54" t="str" cm="1">
        <f t="array" ref="A54">VLOOKUP($D54,'Period Mapping'!$A$1:$C$366,COLUMN(B:B),0)</f>
        <v>1st Half</v>
      </c>
      <c r="B54" t="str" cm="1">
        <f t="array" ref="B54">VLOOKUP($D54,'Period Mapping'!$A$1:$C$366,COLUMN(C:C),0)</f>
        <v>Q4 2019</v>
      </c>
      <c r="C54" t="s">
        <v>145</v>
      </c>
      <c r="D54" s="163">
        <v>43822</v>
      </c>
      <c r="E54" t="s">
        <v>177</v>
      </c>
      <c r="F54">
        <v>4273.0399999999927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2522.2935237000002</v>
      </c>
      <c r="O54">
        <v>0</v>
      </c>
      <c r="P54">
        <v>269.21712769999999</v>
      </c>
      <c r="Q54">
        <v>0</v>
      </c>
      <c r="R54">
        <v>580.17019019999998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2274.1678817000002</v>
      </c>
      <c r="BM54">
        <v>4785.7407800999999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33.971337300000002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-894.07943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x14ac:dyDescent="0.25">
      <c r="A55" t="str" cm="1">
        <f t="array" ref="A55">VLOOKUP($D55,'Period Mapping'!$A$1:$C$366,COLUMN(B:B),0)</f>
        <v>1st Half</v>
      </c>
      <c r="B55" t="str" cm="1">
        <f t="array" ref="B55">VLOOKUP($D55,'Period Mapping'!$A$1:$C$366,COLUMN(C:C),0)</f>
        <v>Q4 2019</v>
      </c>
      <c r="C55" t="s">
        <v>145</v>
      </c>
      <c r="D55" s="163">
        <v>43823</v>
      </c>
      <c r="E55" t="s">
        <v>177</v>
      </c>
      <c r="F55">
        <v>4806.5199999999932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2537.472777</v>
      </c>
      <c r="O55">
        <v>0</v>
      </c>
      <c r="P55">
        <v>264.7821659</v>
      </c>
      <c r="Q55">
        <v>0</v>
      </c>
      <c r="R55">
        <v>623.18025290000003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2274.1678817000002</v>
      </c>
      <c r="BM55">
        <v>5733.1950748999998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33.591847899999998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x14ac:dyDescent="0.25">
      <c r="A56" t="str" cm="1">
        <f t="array" ref="A56">VLOOKUP($D56,'Period Mapping'!$A$1:$C$366,COLUMN(B:B),0)</f>
        <v>1st Half</v>
      </c>
      <c r="B56" t="str" cm="1">
        <f t="array" ref="B56">VLOOKUP($D56,'Period Mapping'!$A$1:$C$366,COLUMN(C:C),0)</f>
        <v>Q4 2019</v>
      </c>
      <c r="C56" t="s">
        <v>145</v>
      </c>
      <c r="D56" s="163">
        <v>43824</v>
      </c>
      <c r="E56" t="s">
        <v>177</v>
      </c>
      <c r="F56">
        <v>6225.7499999999945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2552.7433796999999</v>
      </c>
      <c r="O56">
        <v>0</v>
      </c>
      <c r="P56">
        <v>263.07620300000002</v>
      </c>
      <c r="Q56">
        <v>0</v>
      </c>
      <c r="R56">
        <v>677.14943619999997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2274.1678817000002</v>
      </c>
      <c r="BM56">
        <v>5800.3399222999997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33.202872200000002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x14ac:dyDescent="0.25">
      <c r="A57" t="str" cm="1">
        <f t="array" ref="A57">VLOOKUP($D57,'Period Mapping'!$A$1:$C$366,COLUMN(B:B),0)</f>
        <v>1st Half</v>
      </c>
      <c r="B57" t="str" cm="1">
        <f t="array" ref="B57">VLOOKUP($D57,'Period Mapping'!$A$1:$C$366,COLUMN(C:C),0)</f>
        <v>Q4 2019</v>
      </c>
      <c r="C57" t="s">
        <v>145</v>
      </c>
      <c r="D57" s="163">
        <v>43825</v>
      </c>
      <c r="E57" t="s">
        <v>177</v>
      </c>
      <c r="F57">
        <v>4705.3399999999947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2568.1058813999998</v>
      </c>
      <c r="O57">
        <v>0</v>
      </c>
      <c r="P57">
        <v>276.38360820000003</v>
      </c>
      <c r="Q57">
        <v>0</v>
      </c>
      <c r="R57">
        <v>707.83700980000003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2274.1678817000002</v>
      </c>
      <c r="BM57">
        <v>5860.1980560000002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33.703525300000003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x14ac:dyDescent="0.25">
      <c r="A58" t="str" cm="1">
        <f t="array" ref="A58">VLOOKUP($D58,'Period Mapping'!$A$1:$C$366,COLUMN(B:B),0)</f>
        <v>1st Half</v>
      </c>
      <c r="B58" t="str" cm="1">
        <f t="array" ref="B58">VLOOKUP($D58,'Period Mapping'!$A$1:$C$366,COLUMN(C:C),0)</f>
        <v>Q4 2019</v>
      </c>
      <c r="C58" t="s">
        <v>145</v>
      </c>
      <c r="D58" s="163">
        <v>43826</v>
      </c>
      <c r="E58" t="s">
        <v>177</v>
      </c>
      <c r="F58">
        <v>11059.419999999986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2583.5608351999999</v>
      </c>
      <c r="O58">
        <v>0</v>
      </c>
      <c r="P58">
        <v>291.58502170000003</v>
      </c>
      <c r="Q58">
        <v>0</v>
      </c>
      <c r="R58">
        <v>743.38707869999996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2563.3243358999998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2274.1678817000002</v>
      </c>
      <c r="BM58">
        <v>10066.3035134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34.355694100000001</v>
      </c>
      <c r="CW58">
        <v>0</v>
      </c>
      <c r="CX58">
        <v>1575.9225166000001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x14ac:dyDescent="0.25">
      <c r="A59" t="str" cm="1">
        <f t="array" ref="A59">VLOOKUP($D59,'Period Mapping'!$A$1:$C$366,COLUMN(B:B),0)</f>
        <v>1st Half</v>
      </c>
      <c r="B59" t="str" cm="1">
        <f t="array" ref="B59">VLOOKUP($D59,'Period Mapping'!$A$1:$C$366,COLUMN(C:C),0)</f>
        <v>Q4 2019</v>
      </c>
      <c r="C59" t="s">
        <v>145</v>
      </c>
      <c r="D59" s="163">
        <v>43827</v>
      </c>
      <c r="E59" t="s">
        <v>177</v>
      </c>
      <c r="F59">
        <v>5583.9399999999923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2599.1087974000002</v>
      </c>
      <c r="O59">
        <v>0</v>
      </c>
      <c r="P59">
        <v>315.24781519999999</v>
      </c>
      <c r="Q59">
        <v>0</v>
      </c>
      <c r="R59">
        <v>763.47206960000005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1406.7822226000001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2274.1678817000002</v>
      </c>
      <c r="BM59">
        <v>7393.5169601999996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34.738024099999997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x14ac:dyDescent="0.25">
      <c r="A60" t="str" cm="1">
        <f t="array" ref="A60">VLOOKUP($D60,'Period Mapping'!$A$1:$C$366,COLUMN(B:B),0)</f>
        <v>1st Half</v>
      </c>
      <c r="B60" t="str" cm="1">
        <f t="array" ref="B60">VLOOKUP($D60,'Period Mapping'!$A$1:$C$366,COLUMN(C:C),0)</f>
        <v>Q4 2019</v>
      </c>
      <c r="C60" t="s">
        <v>145</v>
      </c>
      <c r="D60" s="163">
        <v>43828</v>
      </c>
      <c r="E60" t="s">
        <v>177</v>
      </c>
      <c r="F60">
        <v>9041.2299999999941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2614.7503278999998</v>
      </c>
      <c r="O60">
        <v>0</v>
      </c>
      <c r="P60">
        <v>342.1957759</v>
      </c>
      <c r="Q60">
        <v>0</v>
      </c>
      <c r="R60">
        <v>780.59411939999995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2274.1678817000002</v>
      </c>
      <c r="BM60">
        <v>6046.6746003999997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34.9663459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x14ac:dyDescent="0.25">
      <c r="A61" t="str" cm="1">
        <f t="array" ref="A61">VLOOKUP($D61,'Period Mapping'!$A$1:$C$366,COLUMN(B:B),0)</f>
        <v>1st Half</v>
      </c>
      <c r="B61" t="str" cm="1">
        <f t="array" ref="B61">VLOOKUP($D61,'Period Mapping'!$A$1:$C$366,COLUMN(C:C),0)</f>
        <v>Q4 2019</v>
      </c>
      <c r="C61" t="s">
        <v>145</v>
      </c>
      <c r="D61" s="163">
        <v>43829</v>
      </c>
      <c r="E61" t="s">
        <v>177</v>
      </c>
      <c r="F61">
        <v>6825.769999999995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2630.4859895999998</v>
      </c>
      <c r="O61">
        <v>0</v>
      </c>
      <c r="P61">
        <v>367.6933133</v>
      </c>
      <c r="Q61">
        <v>0</v>
      </c>
      <c r="R61">
        <v>769.27478629999996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2274.1678817000002</v>
      </c>
      <c r="BM61">
        <v>5182.9531305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35.410440100000002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-894.07943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x14ac:dyDescent="0.25">
      <c r="A62" t="str" cm="1">
        <f t="array" ref="A62">VLOOKUP($D62,'Period Mapping'!$A$1:$C$366,COLUMN(B:B),0)</f>
        <v>1st Half</v>
      </c>
      <c r="B62" t="str" cm="1">
        <f t="array" ref="B62">VLOOKUP($D62,'Period Mapping'!$A$1:$C$366,COLUMN(C:C),0)</f>
        <v>Q4 2019</v>
      </c>
      <c r="C62" t="s">
        <v>145</v>
      </c>
      <c r="D62" s="163">
        <v>43830</v>
      </c>
      <c r="E62" t="s">
        <v>177</v>
      </c>
      <c r="F62">
        <v>7556.4799999999923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2646.3163491</v>
      </c>
      <c r="O62">
        <v>0</v>
      </c>
      <c r="P62">
        <v>394.56515389999998</v>
      </c>
      <c r="Q62">
        <v>0</v>
      </c>
      <c r="R62">
        <v>740.27221710000003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2274.1678817000002</v>
      </c>
      <c r="BM62">
        <v>6091.2861796999996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35.9644282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x14ac:dyDescent="0.25">
      <c r="A63" t="str" cm="1">
        <f t="array" ref="A63">VLOOKUP($D63,'Period Mapping'!$A$1:$C$366,COLUMN(B:B),0)</f>
        <v>1st Half</v>
      </c>
      <c r="B63" t="str" cm="1">
        <f t="array" ref="B63">VLOOKUP($D63,'Period Mapping'!$A$1:$C$366,COLUMN(C:C),0)</f>
        <v>Q1 2020</v>
      </c>
      <c r="C63" t="s">
        <v>145</v>
      </c>
      <c r="D63" s="163">
        <v>43831</v>
      </c>
      <c r="E63" t="s">
        <v>177</v>
      </c>
      <c r="F63">
        <v>7524.2399999999898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2662.2419762999998</v>
      </c>
      <c r="O63">
        <v>0</v>
      </c>
      <c r="P63">
        <v>415.80142289999998</v>
      </c>
      <c r="Q63">
        <v>0</v>
      </c>
      <c r="R63">
        <v>731.00171469999998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2274.1678817000002</v>
      </c>
      <c r="BM63">
        <v>6119.2897290000001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36.076583800000002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x14ac:dyDescent="0.25">
      <c r="A64" t="str" cm="1">
        <f t="array" ref="A64">VLOOKUP($D64,'Period Mapping'!$A$1:$C$366,COLUMN(B:B),0)</f>
        <v>1st Half</v>
      </c>
      <c r="B64" t="str" cm="1">
        <f t="array" ref="B64">VLOOKUP($D64,'Period Mapping'!$A$1:$C$366,COLUMN(C:C),0)</f>
        <v>Q1 2020</v>
      </c>
      <c r="C64" t="s">
        <v>145</v>
      </c>
      <c r="D64" s="163">
        <v>43832</v>
      </c>
      <c r="E64" t="s">
        <v>177</v>
      </c>
      <c r="F64">
        <v>7461.3099999999922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2678.2634444999999</v>
      </c>
      <c r="O64">
        <v>0</v>
      </c>
      <c r="P64">
        <v>430.83769339999998</v>
      </c>
      <c r="Q64">
        <v>0</v>
      </c>
      <c r="R64">
        <v>726.83790509999994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2274.1678817000002</v>
      </c>
      <c r="BM64">
        <v>6146.1911803000003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36.084105999999998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x14ac:dyDescent="0.25">
      <c r="A65" t="str" cm="1">
        <f t="array" ref="A65">VLOOKUP($D65,'Period Mapping'!$A$1:$C$366,COLUMN(B:B),0)</f>
        <v>1st Half</v>
      </c>
      <c r="B65" t="str" cm="1">
        <f t="array" ref="B65">VLOOKUP($D65,'Period Mapping'!$A$1:$C$366,COLUMN(C:C),0)</f>
        <v>Q1 2020</v>
      </c>
      <c r="C65" t="s">
        <v>145</v>
      </c>
      <c r="D65" s="163">
        <v>43833</v>
      </c>
      <c r="E65" t="s">
        <v>177</v>
      </c>
      <c r="F65">
        <v>9442.809999999994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2694.3813304999999</v>
      </c>
      <c r="O65">
        <v>0</v>
      </c>
      <c r="P65">
        <v>438.33960180000003</v>
      </c>
      <c r="Q65">
        <v>0</v>
      </c>
      <c r="R65">
        <v>731.01051629999995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2274.1678817000002</v>
      </c>
      <c r="BM65">
        <v>9186.5803419000003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35.375948100000002</v>
      </c>
      <c r="CW65">
        <v>0</v>
      </c>
      <c r="CX65">
        <v>0</v>
      </c>
      <c r="CY65">
        <v>3013.3049139999998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x14ac:dyDescent="0.25">
      <c r="A66" t="str" cm="1">
        <f t="array" ref="A66">VLOOKUP($D66,'Period Mapping'!$A$1:$C$366,COLUMN(B:B),0)</f>
        <v>1st Half</v>
      </c>
      <c r="B66" t="str" cm="1">
        <f t="array" ref="B66">VLOOKUP($D66,'Period Mapping'!$A$1:$C$366,COLUMN(C:C),0)</f>
        <v>Q1 2020</v>
      </c>
      <c r="C66" t="s">
        <v>145</v>
      </c>
      <c r="D66" s="163">
        <v>43834</v>
      </c>
      <c r="E66" t="s">
        <v>177</v>
      </c>
      <c r="F66">
        <v>7187.8999999999905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2710.5962144999999</v>
      </c>
      <c r="O66">
        <v>0</v>
      </c>
      <c r="P66">
        <v>437.5844037</v>
      </c>
      <c r="Q66">
        <v>0</v>
      </c>
      <c r="R66">
        <v>727.14944009999999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2274.1678817000002</v>
      </c>
      <c r="BM66">
        <v>6183.6862805000001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34.188190900000002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x14ac:dyDescent="0.25">
      <c r="A67" t="str" cm="1">
        <f t="array" ref="A67">VLOOKUP($D67,'Period Mapping'!$A$1:$C$366,COLUMN(B:B),0)</f>
        <v>1st Half</v>
      </c>
      <c r="B67" t="str" cm="1">
        <f t="array" ref="B67">VLOOKUP($D67,'Period Mapping'!$A$1:$C$366,COLUMN(C:C),0)</f>
        <v>Q1 2020</v>
      </c>
      <c r="C67" t="s">
        <v>145</v>
      </c>
      <c r="D67" s="163">
        <v>43835</v>
      </c>
      <c r="E67" t="s">
        <v>177</v>
      </c>
      <c r="F67">
        <v>5316.9199999999919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2726.9086802000002</v>
      </c>
      <c r="O67">
        <v>0</v>
      </c>
      <c r="P67">
        <v>431.35239940000002</v>
      </c>
      <c r="Q67">
        <v>0</v>
      </c>
      <c r="R67">
        <v>703.94697470000006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2274.1678817000002</v>
      </c>
      <c r="BM67">
        <v>6169.1935156999998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32.817430000000002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x14ac:dyDescent="0.25">
      <c r="A68" t="str" cm="1">
        <f t="array" ref="A68">VLOOKUP($D68,'Period Mapping'!$A$1:$C$366,COLUMN(B:B),0)</f>
        <v>1st Half</v>
      </c>
      <c r="B68" t="str" cm="1">
        <f t="array" ref="B68">VLOOKUP($D68,'Period Mapping'!$A$1:$C$366,COLUMN(C:C),0)</f>
        <v>Q1 2020</v>
      </c>
      <c r="C68" t="s">
        <v>145</v>
      </c>
      <c r="D68" s="163">
        <v>43836</v>
      </c>
      <c r="E68" t="s">
        <v>177</v>
      </c>
      <c r="F68">
        <v>4640.2699999999968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2743.3193150000002</v>
      </c>
      <c r="O68">
        <v>0</v>
      </c>
      <c r="P68">
        <v>421.78173989999999</v>
      </c>
      <c r="Q68">
        <v>0</v>
      </c>
      <c r="R68">
        <v>682.91290770000001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2274.1678817000002</v>
      </c>
      <c r="BM68">
        <v>4704.6207155000002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31.2679662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-1448.8292446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x14ac:dyDescent="0.25">
      <c r="A69" t="str" cm="1">
        <f t="array" ref="A69">VLOOKUP($D69,'Period Mapping'!$A$1:$C$366,COLUMN(B:B),0)</f>
        <v>1st Half</v>
      </c>
      <c r="B69" t="str" cm="1">
        <f t="array" ref="B69">VLOOKUP($D69,'Period Mapping'!$A$1:$C$366,COLUMN(C:C),0)</f>
        <v>Q1 2020</v>
      </c>
      <c r="C69" t="s">
        <v>145</v>
      </c>
      <c r="D69" s="163">
        <v>43837</v>
      </c>
      <c r="E69" t="s">
        <v>177</v>
      </c>
      <c r="F69">
        <v>7149.0199999999923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2759.8287095000001</v>
      </c>
      <c r="O69">
        <v>0</v>
      </c>
      <c r="P69">
        <v>407.45794560000002</v>
      </c>
      <c r="Q69">
        <v>0</v>
      </c>
      <c r="R69">
        <v>660.03158080000003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2274.1678817000002</v>
      </c>
      <c r="BM69">
        <v>6131.3756434999996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29.889376299999999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x14ac:dyDescent="0.25">
      <c r="A70" t="str" cm="1">
        <f t="array" ref="A70">VLOOKUP($D70,'Period Mapping'!$A$1:$C$366,COLUMN(B:B),0)</f>
        <v>1st Half</v>
      </c>
      <c r="B70" t="str" cm="1">
        <f t="array" ref="B70">VLOOKUP($D70,'Period Mapping'!$A$1:$C$366,COLUMN(C:C),0)</f>
        <v>Q1 2020</v>
      </c>
      <c r="C70" t="s">
        <v>145</v>
      </c>
      <c r="D70" s="163">
        <v>43838</v>
      </c>
      <c r="E70" t="s">
        <v>177</v>
      </c>
      <c r="F70">
        <v>7935.5099999999911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2776.4374582</v>
      </c>
      <c r="O70">
        <v>0</v>
      </c>
      <c r="P70">
        <v>385.12693000000002</v>
      </c>
      <c r="Q70">
        <v>0</v>
      </c>
      <c r="R70">
        <v>640.61250080000002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2274.1678817000002</v>
      </c>
      <c r="BM70">
        <v>6104.5819036000003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28.236983299999999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x14ac:dyDescent="0.25">
      <c r="A71" t="str" cm="1">
        <f t="array" ref="A71">VLOOKUP($D71,'Period Mapping'!$A$1:$C$366,COLUMN(B:B),0)</f>
        <v>1st Half</v>
      </c>
      <c r="B71" t="str" cm="1">
        <f t="array" ref="B71">VLOOKUP($D71,'Period Mapping'!$A$1:$C$366,COLUMN(C:C),0)</f>
        <v>Q1 2020</v>
      </c>
      <c r="C71" t="s">
        <v>145</v>
      </c>
      <c r="D71" s="163">
        <v>43839</v>
      </c>
      <c r="E71" t="s">
        <v>177</v>
      </c>
      <c r="F71">
        <v>8699.7299999999941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2793.1461589</v>
      </c>
      <c r="O71">
        <v>0</v>
      </c>
      <c r="P71">
        <v>359.82394770000002</v>
      </c>
      <c r="Q71">
        <v>0</v>
      </c>
      <c r="R71">
        <v>595.67946219999999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2274.1678817000002</v>
      </c>
      <c r="BM71">
        <v>6048.8058664999999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25.988266400000001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x14ac:dyDescent="0.25">
      <c r="A72" t="str" cm="1">
        <f t="array" ref="A72">VLOOKUP($D72,'Period Mapping'!$A$1:$C$366,COLUMN(B:B),0)</f>
        <v>1st Half</v>
      </c>
      <c r="B72" t="str" cm="1">
        <f t="array" ref="B72">VLOOKUP($D72,'Period Mapping'!$A$1:$C$366,COLUMN(C:C),0)</f>
        <v>Q1 2020</v>
      </c>
      <c r="C72" t="s">
        <v>145</v>
      </c>
      <c r="D72" s="163">
        <v>43840</v>
      </c>
      <c r="E72" t="s">
        <v>177</v>
      </c>
      <c r="F72">
        <v>10205.19999999999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2809.9554131999998</v>
      </c>
      <c r="O72">
        <v>0</v>
      </c>
      <c r="P72">
        <v>337.88794489999998</v>
      </c>
      <c r="Q72">
        <v>0</v>
      </c>
      <c r="R72">
        <v>540.10647989999995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1137.5144677999999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2274.1678817000002</v>
      </c>
      <c r="BM72">
        <v>10137.4781874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24.540936299999998</v>
      </c>
      <c r="CW72">
        <v>0</v>
      </c>
      <c r="CX72">
        <v>0</v>
      </c>
      <c r="CY72">
        <v>3013.3049139999998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x14ac:dyDescent="0.25">
      <c r="A73" t="str" cm="1">
        <f t="array" ref="A73">VLOOKUP($D73,'Period Mapping'!$A$1:$C$366,COLUMN(B:B),0)</f>
        <v>1st Half</v>
      </c>
      <c r="B73" t="str" cm="1">
        <f t="array" ref="B73">VLOOKUP($D73,'Period Mapping'!$A$1:$C$366,COLUMN(C:C),0)</f>
        <v>Q1 2020</v>
      </c>
      <c r="C73" t="s">
        <v>145</v>
      </c>
      <c r="D73" s="163">
        <v>43841</v>
      </c>
      <c r="E73" t="s">
        <v>177</v>
      </c>
      <c r="F73">
        <v>7214.0699999999906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2826.8658261999999</v>
      </c>
      <c r="O73">
        <v>0</v>
      </c>
      <c r="P73">
        <v>317.61053650000002</v>
      </c>
      <c r="Q73">
        <v>0</v>
      </c>
      <c r="R73">
        <v>530.05806410000002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511.11819750000001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2274.1678817000002</v>
      </c>
      <c r="BM73">
        <v>6483.7563766000003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23.935721099999999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x14ac:dyDescent="0.25">
      <c r="A74" t="str" cm="1">
        <f t="array" ref="A74">VLOOKUP($D74,'Period Mapping'!$A$1:$C$366,COLUMN(B:B),0)</f>
        <v>1st Half</v>
      </c>
      <c r="B74" t="str" cm="1">
        <f t="array" ref="B74">VLOOKUP($D74,'Period Mapping'!$A$1:$C$366,COLUMN(C:C),0)</f>
        <v>Q1 2020</v>
      </c>
      <c r="C74" t="s">
        <v>145</v>
      </c>
      <c r="D74" s="163">
        <v>43842</v>
      </c>
      <c r="E74" t="s">
        <v>177</v>
      </c>
      <c r="F74">
        <v>4225.4599999999955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2843.8780066999998</v>
      </c>
      <c r="O74">
        <v>0</v>
      </c>
      <c r="P74">
        <v>300.59856569999999</v>
      </c>
      <c r="Q74">
        <v>0</v>
      </c>
      <c r="R74">
        <v>512.77236349999998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229.66021019999999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2274.1678817000002</v>
      </c>
      <c r="BM74">
        <v>6186.2335708000001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25.156393399999999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x14ac:dyDescent="0.25">
      <c r="A75" t="str" cm="1">
        <f t="array" ref="A75">VLOOKUP($D75,'Period Mapping'!$A$1:$C$366,COLUMN(B:B),0)</f>
        <v>1st Half</v>
      </c>
      <c r="B75" t="str" cm="1">
        <f t="array" ref="B75">VLOOKUP($D75,'Period Mapping'!$A$1:$C$366,COLUMN(C:C),0)</f>
        <v>Q1 2020</v>
      </c>
      <c r="C75" t="s">
        <v>145</v>
      </c>
      <c r="D75" s="163">
        <v>43843</v>
      </c>
      <c r="E75" t="s">
        <v>177</v>
      </c>
      <c r="F75">
        <v>3802.9599999999959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2860.9925669999998</v>
      </c>
      <c r="O75">
        <v>0</v>
      </c>
      <c r="P75">
        <v>281.88399629999998</v>
      </c>
      <c r="Q75">
        <v>0</v>
      </c>
      <c r="R75">
        <v>505.2898275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2274.1678817000002</v>
      </c>
      <c r="BM75">
        <v>4500.8479673000002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27.342789799999998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-1448.8292446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x14ac:dyDescent="0.25">
      <c r="A76" t="str" cm="1">
        <f t="array" ref="A76">VLOOKUP($D76,'Period Mapping'!$A$1:$C$366,COLUMN(B:B),0)</f>
        <v>1st Half</v>
      </c>
      <c r="B76" t="str" cm="1">
        <f t="array" ref="B76">VLOOKUP($D76,'Period Mapping'!$A$1:$C$366,COLUMN(C:C),0)</f>
        <v>Q1 2020</v>
      </c>
      <c r="C76" t="s">
        <v>145</v>
      </c>
      <c r="D76" s="163">
        <v>43844</v>
      </c>
      <c r="E76" t="s">
        <v>177</v>
      </c>
      <c r="F76">
        <v>4146.5499999999956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2878.2101235</v>
      </c>
      <c r="O76">
        <v>0</v>
      </c>
      <c r="P76">
        <v>267.91746799999999</v>
      </c>
      <c r="Q76">
        <v>0</v>
      </c>
      <c r="R76">
        <v>500.05996470000002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2274.1678817000002</v>
      </c>
      <c r="BM76">
        <v>5949.0810935999998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28.725506200000002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x14ac:dyDescent="0.25">
      <c r="A77" t="str" cm="1">
        <f t="array" ref="A77">VLOOKUP($D77,'Period Mapping'!$A$1:$C$366,COLUMN(B:B),0)</f>
        <v>1st Half</v>
      </c>
      <c r="B77" t="str" cm="1">
        <f t="array" ref="B77">VLOOKUP($D77,'Period Mapping'!$A$1:$C$366,COLUMN(C:C),0)</f>
        <v>Q1 2020</v>
      </c>
      <c r="C77" t="s">
        <v>145</v>
      </c>
      <c r="D77" s="163">
        <v>43845</v>
      </c>
      <c r="E77" t="s">
        <v>177</v>
      </c>
      <c r="F77">
        <v>4958.1799999999967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2895.5312958</v>
      </c>
      <c r="O77">
        <v>0</v>
      </c>
      <c r="P77">
        <v>263.67226090000003</v>
      </c>
      <c r="Q77">
        <v>0</v>
      </c>
      <c r="R77">
        <v>516.58310710000001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2274.1678817000002</v>
      </c>
      <c r="BM77">
        <v>5978.8123708000003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28.857675700000001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x14ac:dyDescent="0.25">
      <c r="A78" t="str" cm="1">
        <f t="array" ref="A78">VLOOKUP($D78,'Period Mapping'!$A$1:$C$366,COLUMN(B:B),0)</f>
        <v>1st Half</v>
      </c>
      <c r="B78" t="str" cm="1">
        <f t="array" ref="B78">VLOOKUP($D78,'Period Mapping'!$A$1:$C$366,COLUMN(C:C),0)</f>
        <v>Q1 2020</v>
      </c>
      <c r="C78" t="s">
        <v>145</v>
      </c>
      <c r="D78" s="163">
        <v>43846</v>
      </c>
      <c r="E78" t="s">
        <v>177</v>
      </c>
      <c r="F78">
        <v>10733.599999999986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2912.9567075</v>
      </c>
      <c r="O78">
        <v>0</v>
      </c>
      <c r="P78">
        <v>256.45621360000001</v>
      </c>
      <c r="Q78">
        <v>0</v>
      </c>
      <c r="R78">
        <v>523.59114669999997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2938.3433967999999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2274.1678817000002</v>
      </c>
      <c r="BM78">
        <v>8933.5181358999998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28.002640100000001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x14ac:dyDescent="0.25">
      <c r="A79" t="str" cm="1">
        <f t="array" ref="A79">VLOOKUP($D79,'Period Mapping'!$A$1:$C$366,COLUMN(B:B),0)</f>
        <v>1st Half</v>
      </c>
      <c r="B79" t="str" cm="1">
        <f t="array" ref="B79">VLOOKUP($D79,'Period Mapping'!$A$1:$C$366,COLUMN(C:C),0)</f>
        <v>Q1 2020</v>
      </c>
      <c r="C79" t="s">
        <v>145</v>
      </c>
      <c r="D79" s="163">
        <v>43847</v>
      </c>
      <c r="E79" t="s">
        <v>177</v>
      </c>
      <c r="F79">
        <v>9536.6699999999928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2930.4869859999999</v>
      </c>
      <c r="O79">
        <v>0</v>
      </c>
      <c r="P79">
        <v>256.32001830000002</v>
      </c>
      <c r="Q79">
        <v>0</v>
      </c>
      <c r="R79">
        <v>528.48750180000002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2389.2825499999999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2274.1678817000002</v>
      </c>
      <c r="BM79">
        <v>11418.7677398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26.717738400000002</v>
      </c>
      <c r="CW79">
        <v>0</v>
      </c>
      <c r="CX79">
        <v>0</v>
      </c>
      <c r="CY79">
        <v>3013.3049139999998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x14ac:dyDescent="0.25">
      <c r="A80" t="str" cm="1">
        <f t="array" ref="A80">VLOOKUP($D80,'Period Mapping'!$A$1:$C$366,COLUMN(B:B),0)</f>
        <v>1st Half</v>
      </c>
      <c r="B80" t="str" cm="1">
        <f t="array" ref="B80">VLOOKUP($D80,'Period Mapping'!$A$1:$C$366,COLUMN(C:C),0)</f>
        <v>Q1 2020</v>
      </c>
      <c r="C80" t="s">
        <v>145</v>
      </c>
      <c r="D80" s="163">
        <v>43848</v>
      </c>
      <c r="E80" t="s">
        <v>177</v>
      </c>
      <c r="F80">
        <v>7645.2599999999875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2948.1227623</v>
      </c>
      <c r="O80">
        <v>0</v>
      </c>
      <c r="P80">
        <v>255.30729260000001</v>
      </c>
      <c r="Q80">
        <v>0</v>
      </c>
      <c r="R80">
        <v>534.63162169999998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1457.1146901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2274.1678817000002</v>
      </c>
      <c r="BM80">
        <v>7494.5014621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25.157064099999999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x14ac:dyDescent="0.25">
      <c r="A81" t="str" cm="1">
        <f t="array" ref="A81">VLOOKUP($D81,'Period Mapping'!$A$1:$C$366,COLUMN(B:B),0)</f>
        <v>1st Half</v>
      </c>
      <c r="B81" t="str" cm="1">
        <f t="array" ref="B81">VLOOKUP($D81,'Period Mapping'!$A$1:$C$366,COLUMN(C:C),0)</f>
        <v>Q1 2020</v>
      </c>
      <c r="C81" t="s">
        <v>145</v>
      </c>
      <c r="D81" s="163">
        <v>43849</v>
      </c>
      <c r="E81" t="s">
        <v>177</v>
      </c>
      <c r="F81">
        <v>5570.799999999992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2965.8646714000001</v>
      </c>
      <c r="O81">
        <v>0</v>
      </c>
      <c r="P81">
        <v>256.9210076</v>
      </c>
      <c r="Q81">
        <v>0</v>
      </c>
      <c r="R81">
        <v>541.43080050000003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789.89149829999997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2274.1678817000002</v>
      </c>
      <c r="BM81">
        <v>6852.0745158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23.798506700000001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x14ac:dyDescent="0.25">
      <c r="A82" t="str" cm="1">
        <f t="array" ref="A82">VLOOKUP($D82,'Period Mapping'!$A$1:$C$366,COLUMN(B:B),0)</f>
        <v>1st Half</v>
      </c>
      <c r="B82" t="str" cm="1">
        <f t="array" ref="B82">VLOOKUP($D82,'Period Mapping'!$A$1:$C$366,COLUMN(C:C),0)</f>
        <v>Q1 2020</v>
      </c>
      <c r="C82" t="s">
        <v>145</v>
      </c>
      <c r="D82" s="163">
        <v>43850</v>
      </c>
      <c r="E82" t="s">
        <v>177</v>
      </c>
      <c r="F82">
        <v>3925.9699999999962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2983.7133518999999</v>
      </c>
      <c r="O82">
        <v>0</v>
      </c>
      <c r="P82">
        <v>257.26577880000002</v>
      </c>
      <c r="Q82">
        <v>0</v>
      </c>
      <c r="R82">
        <v>535.40392999999995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2274.1678817000002</v>
      </c>
      <c r="BM82">
        <v>4624.8445247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23.122677299999999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-1448.8292446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x14ac:dyDescent="0.25">
      <c r="A83" t="str" cm="1">
        <f t="array" ref="A83">VLOOKUP($D83,'Period Mapping'!$A$1:$C$366,COLUMN(B:B),0)</f>
        <v>1st Half</v>
      </c>
      <c r="B83" t="str" cm="1">
        <f t="array" ref="B83">VLOOKUP($D83,'Period Mapping'!$A$1:$C$366,COLUMN(C:C),0)</f>
        <v>Q1 2020</v>
      </c>
      <c r="C83" t="s">
        <v>145</v>
      </c>
      <c r="D83" s="163">
        <v>43851</v>
      </c>
      <c r="E83" t="s">
        <v>177</v>
      </c>
      <c r="F83">
        <v>8009.5599999999968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3001.6694464000002</v>
      </c>
      <c r="O83">
        <v>0</v>
      </c>
      <c r="P83">
        <v>261.36231079999999</v>
      </c>
      <c r="Q83">
        <v>0</v>
      </c>
      <c r="R83">
        <v>529.05555289999995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1314.7423831999999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2274.1678817000002</v>
      </c>
      <c r="BM83">
        <v>7403.9786041999996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22.980879600000002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x14ac:dyDescent="0.25">
      <c r="A84" t="str" cm="1">
        <f t="array" ref="A84">VLOOKUP($D84,'Period Mapping'!$A$1:$C$366,COLUMN(B:B),0)</f>
        <v>1st Half</v>
      </c>
      <c r="B84" t="str" cm="1">
        <f t="array" ref="B84">VLOOKUP($D84,'Period Mapping'!$A$1:$C$366,COLUMN(C:C),0)</f>
        <v>Q1 2020</v>
      </c>
      <c r="C84" t="s">
        <v>145</v>
      </c>
      <c r="D84" s="163">
        <v>43852</v>
      </c>
      <c r="E84" t="s">
        <v>177</v>
      </c>
      <c r="F84">
        <v>5886.1599999999944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3019.7336014000002</v>
      </c>
      <c r="O84">
        <v>0</v>
      </c>
      <c r="P84">
        <v>268.63787639999998</v>
      </c>
      <c r="Q84">
        <v>0</v>
      </c>
      <c r="R84">
        <v>501.90713979999998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797.43156499999998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2274.1678817000002</v>
      </c>
      <c r="BM84">
        <v>6884.5954322999996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22.717218500000001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x14ac:dyDescent="0.25">
      <c r="A85" t="str" cm="1">
        <f t="array" ref="A85">VLOOKUP($D85,'Period Mapping'!$A$1:$C$366,COLUMN(B:B),0)</f>
        <v>1st Half</v>
      </c>
      <c r="B85" t="str" cm="1">
        <f t="array" ref="B85">VLOOKUP($D85,'Period Mapping'!$A$1:$C$366,COLUMN(C:C),0)</f>
        <v>Q1 2020</v>
      </c>
      <c r="C85" t="s">
        <v>145</v>
      </c>
      <c r="D85" s="163">
        <v>43853</v>
      </c>
      <c r="E85" t="s">
        <v>177</v>
      </c>
      <c r="F85">
        <v>8561.0799999999927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3037.9064671000001</v>
      </c>
      <c r="O85">
        <v>0</v>
      </c>
      <c r="P85">
        <v>276.15809039999999</v>
      </c>
      <c r="Q85">
        <v>0</v>
      </c>
      <c r="R85">
        <v>477.45534270000002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2274.1678817000002</v>
      </c>
      <c r="BM85">
        <v>6088.0754349999997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22.387503500000001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x14ac:dyDescent="0.25">
      <c r="A86" t="str" cm="1">
        <f t="array" ref="A86">VLOOKUP($D86,'Period Mapping'!$A$1:$C$366,COLUMN(B:B),0)</f>
        <v>1st Half</v>
      </c>
      <c r="B86" t="str" cm="1">
        <f t="array" ref="B86">VLOOKUP($D86,'Period Mapping'!$A$1:$C$366,COLUMN(C:C),0)</f>
        <v>Q1 2020</v>
      </c>
      <c r="C86" t="s">
        <v>145</v>
      </c>
      <c r="D86" s="163">
        <v>43854</v>
      </c>
      <c r="E86" t="s">
        <v>177</v>
      </c>
      <c r="F86">
        <v>9139.9899999999907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3056.1886978000002</v>
      </c>
      <c r="O86">
        <v>0</v>
      </c>
      <c r="P86">
        <v>280.74857630000002</v>
      </c>
      <c r="Q86">
        <v>0</v>
      </c>
      <c r="R86">
        <v>460.2954383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2274.1678817000002</v>
      </c>
      <c r="BM86">
        <v>9106.4927492000006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21.7870916</v>
      </c>
      <c r="CW86">
        <v>0</v>
      </c>
      <c r="CX86">
        <v>0</v>
      </c>
      <c r="CY86">
        <v>3013.3049139999998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x14ac:dyDescent="0.25">
      <c r="A87" t="str" cm="1">
        <f t="array" ref="A87">VLOOKUP($D87,'Period Mapping'!$A$1:$C$366,COLUMN(B:B),0)</f>
        <v>1st Half</v>
      </c>
      <c r="B87" t="str" cm="1">
        <f t="array" ref="B87">VLOOKUP($D87,'Period Mapping'!$A$1:$C$366,COLUMN(C:C),0)</f>
        <v>Q1 2020</v>
      </c>
      <c r="C87" t="s">
        <v>145</v>
      </c>
      <c r="D87" s="163">
        <v>43855</v>
      </c>
      <c r="E87" t="s">
        <v>177</v>
      </c>
      <c r="F87">
        <v>6949.1899999999914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3074.5809515000001</v>
      </c>
      <c r="O87">
        <v>0</v>
      </c>
      <c r="P87">
        <v>282.86875070000002</v>
      </c>
      <c r="Q87">
        <v>0</v>
      </c>
      <c r="R87">
        <v>440.43278299999997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2274.1678817000002</v>
      </c>
      <c r="BM87">
        <v>6092.4281026999997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20.3775862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x14ac:dyDescent="0.25">
      <c r="A88" t="str" cm="1">
        <f t="array" ref="A88">VLOOKUP($D88,'Period Mapping'!$A$1:$C$366,COLUMN(B:B),0)</f>
        <v>1st Half</v>
      </c>
      <c r="B88" t="str" cm="1">
        <f t="array" ref="B88">VLOOKUP($D88,'Period Mapping'!$A$1:$C$366,COLUMN(C:C),0)</f>
        <v>Q1 2020</v>
      </c>
      <c r="C88" t="s">
        <v>145</v>
      </c>
      <c r="D88" s="163">
        <v>43856</v>
      </c>
      <c r="E88" t="s">
        <v>177</v>
      </c>
      <c r="F88">
        <v>5030.0299999999916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3093.0838905000001</v>
      </c>
      <c r="O88">
        <v>0</v>
      </c>
      <c r="P88">
        <v>283.3601405</v>
      </c>
      <c r="Q88">
        <v>0</v>
      </c>
      <c r="R88">
        <v>412.57463719999998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2274.1678817000002</v>
      </c>
      <c r="BM88">
        <v>6082.5997746000003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19.4130751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x14ac:dyDescent="0.25">
      <c r="A89" t="str" cm="1">
        <f t="array" ref="A89">VLOOKUP($D89,'Period Mapping'!$A$1:$C$366,COLUMN(B:B),0)</f>
        <v>1st Half</v>
      </c>
      <c r="B89" t="str" cm="1">
        <f t="array" ref="B89">VLOOKUP($D89,'Period Mapping'!$A$1:$C$366,COLUMN(C:C),0)</f>
        <v>Q1 2020</v>
      </c>
      <c r="C89" t="s">
        <v>145</v>
      </c>
      <c r="D89" s="163">
        <v>43857</v>
      </c>
      <c r="E89" t="s">
        <v>177</v>
      </c>
      <c r="F89">
        <v>4242.5599999999977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3111.6981808999999</v>
      </c>
      <c r="O89">
        <v>0</v>
      </c>
      <c r="P89">
        <v>281.30454020000002</v>
      </c>
      <c r="Q89">
        <v>0</v>
      </c>
      <c r="R89">
        <v>393.98178849999999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2274.1678817000002</v>
      </c>
      <c r="BM89">
        <v>4632.1069423999998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19.783646099999999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-1448.8292446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x14ac:dyDescent="0.25">
      <c r="A90" t="str" cm="1">
        <f t="array" ref="A90">VLOOKUP($D90,'Period Mapping'!$A$1:$C$366,COLUMN(B:B),0)</f>
        <v>1st Half</v>
      </c>
      <c r="B90" t="str" cm="1">
        <f t="array" ref="B90">VLOOKUP($D90,'Period Mapping'!$A$1:$C$366,COLUMN(C:C),0)</f>
        <v>Q1 2020</v>
      </c>
      <c r="C90" t="s">
        <v>145</v>
      </c>
      <c r="D90" s="163">
        <v>43858</v>
      </c>
      <c r="E90" t="s">
        <v>177</v>
      </c>
      <c r="F90">
        <v>6939.1199999999899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3130.4244927999998</v>
      </c>
      <c r="O90">
        <v>0</v>
      </c>
      <c r="P90">
        <v>278.06961660000002</v>
      </c>
      <c r="Q90">
        <v>0</v>
      </c>
      <c r="R90">
        <v>370.66552309999997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603.34300640000004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2274.1678817000002</v>
      </c>
      <c r="BM90">
        <v>6676.8709006999998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20.200230600000001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x14ac:dyDescent="0.25">
      <c r="A91" t="str" cm="1">
        <f t="array" ref="A91">VLOOKUP($D91,'Period Mapping'!$A$1:$C$366,COLUMN(B:B),0)</f>
        <v>1st Half</v>
      </c>
      <c r="B91" t="str" cm="1">
        <f t="array" ref="B91">VLOOKUP($D91,'Period Mapping'!$A$1:$C$366,COLUMN(C:C),0)</f>
        <v>Q1 2020</v>
      </c>
      <c r="C91" t="s">
        <v>145</v>
      </c>
      <c r="D91" s="163">
        <v>43859</v>
      </c>
      <c r="E91" t="s">
        <v>177</v>
      </c>
      <c r="F91">
        <v>6156.2799999999934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3149.2635002000002</v>
      </c>
      <c r="O91">
        <v>0</v>
      </c>
      <c r="P91">
        <v>272.452293</v>
      </c>
      <c r="Q91">
        <v>0</v>
      </c>
      <c r="R91">
        <v>347.02500509999999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446.96749249999999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2274.1678817000002</v>
      </c>
      <c r="BM91">
        <v>6510.2793806999998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20.4030585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x14ac:dyDescent="0.25">
      <c r="A92" t="str" cm="1">
        <f t="array" ref="A92">VLOOKUP($D92,'Period Mapping'!$A$1:$C$366,COLUMN(B:B),0)</f>
        <v>1st Half</v>
      </c>
      <c r="B92" t="str" cm="1">
        <f t="array" ref="B92">VLOOKUP($D92,'Period Mapping'!$A$1:$C$366,COLUMN(C:C),0)</f>
        <v>Q1 2020</v>
      </c>
      <c r="C92" t="s">
        <v>145</v>
      </c>
      <c r="D92" s="163">
        <v>43860</v>
      </c>
      <c r="E92" t="s">
        <v>177</v>
      </c>
      <c r="F92">
        <v>7427.9599999999946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3168.2158814999998</v>
      </c>
      <c r="O92">
        <v>0</v>
      </c>
      <c r="P92">
        <v>263.25352529999998</v>
      </c>
      <c r="Q92">
        <v>0</v>
      </c>
      <c r="R92">
        <v>327.18936480000002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2274.1678817000002</v>
      </c>
      <c r="BM92">
        <v>6053.2338456999996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20.407042799999999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x14ac:dyDescent="0.25">
      <c r="A93" t="str" cm="1">
        <f t="array" ref="A93">VLOOKUP($D93,'Period Mapping'!$A$1:$C$366,COLUMN(B:B),0)</f>
        <v>1st Half</v>
      </c>
      <c r="B93" t="str" cm="1">
        <f t="array" ref="B93">VLOOKUP($D93,'Period Mapping'!$A$1:$C$366,COLUMN(C:C),0)</f>
        <v>Q1 2020</v>
      </c>
      <c r="C93" t="s">
        <v>145</v>
      </c>
      <c r="D93" s="163">
        <v>43861</v>
      </c>
      <c r="E93" t="s">
        <v>177</v>
      </c>
      <c r="F93">
        <v>8939.5099999999929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3187.2823189000001</v>
      </c>
      <c r="O93">
        <v>0</v>
      </c>
      <c r="P93">
        <v>253.4322176</v>
      </c>
      <c r="Q93">
        <v>0</v>
      </c>
      <c r="R93">
        <v>305.9511334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2274.1678817000002</v>
      </c>
      <c r="BM93">
        <v>9054.6190036000007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20.480388399999999</v>
      </c>
      <c r="CW93">
        <v>0</v>
      </c>
      <c r="CX93">
        <v>0</v>
      </c>
      <c r="CY93">
        <v>3013.3049139999998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x14ac:dyDescent="0.25">
      <c r="A94" t="str" cm="1">
        <f t="array" ref="A94">VLOOKUP($D94,'Period Mapping'!$A$1:$C$366,COLUMN(B:B),0)</f>
        <v>1st Half</v>
      </c>
      <c r="B94" t="str" cm="1">
        <f t="array" ref="B94">VLOOKUP($D94,'Period Mapping'!$A$1:$C$366,COLUMN(C:C),0)</f>
        <v>Q1 2020</v>
      </c>
      <c r="C94" t="s">
        <v>145</v>
      </c>
      <c r="D94" s="163">
        <v>43862</v>
      </c>
      <c r="E94" t="s">
        <v>177</v>
      </c>
      <c r="F94">
        <v>7128.7599999999902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3206.4634987999998</v>
      </c>
      <c r="O94">
        <v>0</v>
      </c>
      <c r="P94">
        <v>240.81376</v>
      </c>
      <c r="Q94">
        <v>0</v>
      </c>
      <c r="R94">
        <v>286.46195139999998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2274.1678817000002</v>
      </c>
      <c r="BM94">
        <v>6028.7087684999997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20.801527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x14ac:dyDescent="0.25">
      <c r="A95" t="str" cm="1">
        <f t="array" ref="A95">VLOOKUP($D95,'Period Mapping'!$A$1:$C$366,COLUMN(B:B),0)</f>
        <v>1st Half</v>
      </c>
      <c r="B95" t="str" cm="1">
        <f t="array" ref="B95">VLOOKUP($D95,'Period Mapping'!$A$1:$C$366,COLUMN(C:C),0)</f>
        <v>Q1 2020</v>
      </c>
      <c r="C95" t="s">
        <v>145</v>
      </c>
      <c r="D95" s="163">
        <v>43863</v>
      </c>
      <c r="E95" t="s">
        <v>177</v>
      </c>
      <c r="F95">
        <v>7305.799999999992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3225.7601117999998</v>
      </c>
      <c r="O95">
        <v>0</v>
      </c>
      <c r="P95">
        <v>226.51742010000001</v>
      </c>
      <c r="Q95">
        <v>0</v>
      </c>
      <c r="R95">
        <v>267.60970509999999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1289.9540505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2274.1678817000002</v>
      </c>
      <c r="BM95">
        <v>7305.7998820000003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21.790563200000001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x14ac:dyDescent="0.25">
      <c r="A96" t="str" cm="1">
        <f t="array" ref="A96">VLOOKUP($D96,'Period Mapping'!$A$1:$C$366,COLUMN(B:B),0)</f>
        <v>1st Half</v>
      </c>
      <c r="B96" t="str" cm="1">
        <f t="array" ref="B96">VLOOKUP($D96,'Period Mapping'!$A$1:$C$366,COLUMN(C:C),0)</f>
        <v>Q1 2020</v>
      </c>
      <c r="C96" t="s">
        <v>145</v>
      </c>
      <c r="D96" s="163">
        <v>43864</v>
      </c>
      <c r="E96" t="s">
        <v>177</v>
      </c>
      <c r="F96">
        <v>7749.0499999999902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3245.1728524</v>
      </c>
      <c r="O96">
        <v>0</v>
      </c>
      <c r="P96">
        <v>210.96535359999999</v>
      </c>
      <c r="Q96">
        <v>0</v>
      </c>
      <c r="R96">
        <v>249.95797759999999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2157.0476739000001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2274.1678817000002</v>
      </c>
      <c r="BM96">
        <v>6711.9929000000002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23.510255799999999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-1448.8292446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x14ac:dyDescent="0.25">
      <c r="A97" t="str" cm="1">
        <f t="array" ref="A97">VLOOKUP($D97,'Period Mapping'!$A$1:$C$366,COLUMN(B:B),0)</f>
        <v>1st Half</v>
      </c>
      <c r="B97" t="str" cm="1">
        <f t="array" ref="B97">VLOOKUP($D97,'Period Mapping'!$A$1:$C$366,COLUMN(C:C),0)</f>
        <v>Q1 2020</v>
      </c>
      <c r="C97" t="s">
        <v>145</v>
      </c>
      <c r="D97" s="163">
        <v>43865</v>
      </c>
      <c r="E97" t="s">
        <v>177</v>
      </c>
      <c r="F97">
        <v>6577.5999999999913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3264.7024196000002</v>
      </c>
      <c r="O97">
        <v>0</v>
      </c>
      <c r="P97">
        <v>195.13297689999999</v>
      </c>
      <c r="Q97">
        <v>0</v>
      </c>
      <c r="R97">
        <v>233.12184880000001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1597.9802196999999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2274.1678817000002</v>
      </c>
      <c r="BM97">
        <v>7590.4984038000002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25.3929075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x14ac:dyDescent="0.25">
      <c r="A98" t="str" cm="1">
        <f t="array" ref="A98">VLOOKUP($D98,'Period Mapping'!$A$1:$C$366,COLUMN(B:B),0)</f>
        <v>1st Half</v>
      </c>
      <c r="B98" t="str" cm="1">
        <f t="array" ref="B98">VLOOKUP($D98,'Period Mapping'!$A$1:$C$366,COLUMN(C:C),0)</f>
        <v>Q1 2020</v>
      </c>
      <c r="C98" t="s">
        <v>145</v>
      </c>
      <c r="D98" s="163">
        <v>43866</v>
      </c>
      <c r="E98" t="s">
        <v>177</v>
      </c>
      <c r="F98">
        <v>6661.3199999999906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3284.3495164999999</v>
      </c>
      <c r="O98">
        <v>0</v>
      </c>
      <c r="P98">
        <v>185.28189159999999</v>
      </c>
      <c r="Q98">
        <v>0</v>
      </c>
      <c r="R98">
        <v>229.51525659999999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1183.8128630000001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2274.1678817000002</v>
      </c>
      <c r="BM98">
        <v>7183.6913248000001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26.563765799999999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x14ac:dyDescent="0.25">
      <c r="A99" t="str" cm="1">
        <f t="array" ref="A99">VLOOKUP($D99,'Period Mapping'!$A$1:$C$366,COLUMN(B:B),0)</f>
        <v>1st Half</v>
      </c>
      <c r="B99" t="str" cm="1">
        <f t="array" ref="B99">VLOOKUP($D99,'Period Mapping'!$A$1:$C$366,COLUMN(C:C),0)</f>
        <v>Q1 2020</v>
      </c>
      <c r="C99" t="s">
        <v>145</v>
      </c>
      <c r="D99" s="163">
        <v>43867</v>
      </c>
      <c r="E99" t="s">
        <v>177</v>
      </c>
      <c r="F99">
        <v>6679.3099999999931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3304.1148502999999</v>
      </c>
      <c r="O99">
        <v>0</v>
      </c>
      <c r="P99">
        <v>179.74046440000001</v>
      </c>
      <c r="Q99">
        <v>0</v>
      </c>
      <c r="R99">
        <v>234.91374400000001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2274.1678817000002</v>
      </c>
      <c r="BM99">
        <v>6019.5602697000004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26.623179799999999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x14ac:dyDescent="0.25">
      <c r="A100" t="str" cm="1">
        <f t="array" ref="A100">VLOOKUP($D100,'Period Mapping'!$A$1:$C$366,COLUMN(B:B),0)</f>
        <v>1st Half</v>
      </c>
      <c r="B100" t="str" cm="1">
        <f t="array" ref="B100">VLOOKUP($D100,'Period Mapping'!$A$1:$C$366,COLUMN(C:C),0)</f>
        <v>Q1 2020</v>
      </c>
      <c r="C100" t="s">
        <v>145</v>
      </c>
      <c r="D100" s="163">
        <v>43868</v>
      </c>
      <c r="E100" t="s">
        <v>177</v>
      </c>
      <c r="F100">
        <v>10595.819999999994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3323.9991325999999</v>
      </c>
      <c r="O100">
        <v>0</v>
      </c>
      <c r="P100">
        <v>179.72235090000001</v>
      </c>
      <c r="Q100">
        <v>0</v>
      </c>
      <c r="R100">
        <v>241.34658289999999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1374.0669279000001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2274.1678817000002</v>
      </c>
      <c r="BM100">
        <v>10432.4182196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25.810279999999999</v>
      </c>
      <c r="CW100">
        <v>0</v>
      </c>
      <c r="CX100">
        <v>0</v>
      </c>
      <c r="CY100">
        <v>3013.3049139999998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x14ac:dyDescent="0.25">
      <c r="A101" t="str" cm="1">
        <f t="array" ref="A101">VLOOKUP($D101,'Period Mapping'!$A$1:$C$366,COLUMN(B:B),0)</f>
        <v>1st Half</v>
      </c>
      <c r="B101" t="str" cm="1">
        <f t="array" ref="B101">VLOOKUP($D101,'Period Mapping'!$A$1:$C$366,COLUMN(C:C),0)</f>
        <v>Q1 2020</v>
      </c>
      <c r="C101" t="s">
        <v>145</v>
      </c>
      <c r="D101" s="163">
        <v>43869</v>
      </c>
      <c r="E101" t="s">
        <v>177</v>
      </c>
      <c r="F101">
        <v>7047.639999999994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3344.0030791999998</v>
      </c>
      <c r="O101">
        <v>0</v>
      </c>
      <c r="P101">
        <v>183.25776920000001</v>
      </c>
      <c r="Q101">
        <v>0</v>
      </c>
      <c r="R101">
        <v>254.86584719999999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754.10391879999997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2274.1678817000002</v>
      </c>
      <c r="BM101">
        <v>6834.8795016000004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24.480855900000002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x14ac:dyDescent="0.25">
      <c r="A102" t="str" cm="1">
        <f t="array" ref="A102">VLOOKUP($D102,'Period Mapping'!$A$1:$C$366,COLUMN(B:B),0)</f>
        <v>1st Half</v>
      </c>
      <c r="B102" t="str" cm="1">
        <f t="array" ref="B102">VLOOKUP($D102,'Period Mapping'!$A$1:$C$366,COLUMN(C:C),0)</f>
        <v>Q1 2020</v>
      </c>
      <c r="C102" t="s">
        <v>145</v>
      </c>
      <c r="D102" s="163">
        <v>43870</v>
      </c>
      <c r="E102" t="s">
        <v>177</v>
      </c>
      <c r="F102">
        <v>5613.1099999999933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3364.1274103000001</v>
      </c>
      <c r="O102">
        <v>0</v>
      </c>
      <c r="P102">
        <v>190.4346793</v>
      </c>
      <c r="Q102">
        <v>0</v>
      </c>
      <c r="R102">
        <v>277.63224889999998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413.86100549999998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2274.1678817000002</v>
      </c>
      <c r="BM102">
        <v>6543.3001576999995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23.076782399999999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x14ac:dyDescent="0.25">
      <c r="A103" t="str" cm="1">
        <f t="array" ref="A103">VLOOKUP($D103,'Period Mapping'!$A$1:$C$366,COLUMN(B:B),0)</f>
        <v>1st Half</v>
      </c>
      <c r="B103" t="str" cm="1">
        <f t="array" ref="B103">VLOOKUP($D103,'Period Mapping'!$A$1:$C$366,COLUMN(C:C),0)</f>
        <v>Q1 2020</v>
      </c>
      <c r="C103" t="s">
        <v>145</v>
      </c>
      <c r="D103" s="163">
        <v>43871</v>
      </c>
      <c r="E103" t="s">
        <v>177</v>
      </c>
      <c r="F103">
        <v>6013.6599999999917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3384.3728504000001</v>
      </c>
      <c r="O103">
        <v>0</v>
      </c>
      <c r="P103">
        <v>198.6199599</v>
      </c>
      <c r="Q103">
        <v>0</v>
      </c>
      <c r="R103">
        <v>300.46191529999999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2274.1678817000002</v>
      </c>
      <c r="BM103">
        <v>4730.8031985999996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22.009686299999998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-1448.8292446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x14ac:dyDescent="0.25">
      <c r="A104" t="str" cm="1">
        <f t="array" ref="A104">VLOOKUP($D104,'Period Mapping'!$A$1:$C$366,COLUMN(B:B),0)</f>
        <v>1st Half</v>
      </c>
      <c r="B104" t="str" cm="1">
        <f t="array" ref="B104">VLOOKUP($D104,'Period Mapping'!$A$1:$C$366,COLUMN(C:C),0)</f>
        <v>Q1 2020</v>
      </c>
      <c r="C104" t="s">
        <v>145</v>
      </c>
      <c r="D104" s="163">
        <v>43872</v>
      </c>
      <c r="E104" t="s">
        <v>177</v>
      </c>
      <c r="F104">
        <v>6027.1099999999933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3404.7401282000001</v>
      </c>
      <c r="O104">
        <v>0</v>
      </c>
      <c r="P104">
        <v>207.83597850000001</v>
      </c>
      <c r="Q104">
        <v>0</v>
      </c>
      <c r="R104">
        <v>324.69245560000002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2274.1678817000002</v>
      </c>
      <c r="BM104">
        <v>6232.5309827999999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21.0943893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x14ac:dyDescent="0.25">
      <c r="A105" t="str" cm="1">
        <f t="array" ref="A105">VLOOKUP($D105,'Period Mapping'!$A$1:$C$366,COLUMN(B:B),0)</f>
        <v>1st Half</v>
      </c>
      <c r="B105" t="str" cm="1">
        <f t="array" ref="B105">VLOOKUP($D105,'Period Mapping'!$A$1:$C$366,COLUMN(C:C),0)</f>
        <v>Q1 2020</v>
      </c>
      <c r="C105" t="s">
        <v>145</v>
      </c>
      <c r="D105" s="163">
        <v>43873</v>
      </c>
      <c r="E105" t="s">
        <v>177</v>
      </c>
      <c r="F105">
        <v>7572.1099999999915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3425.2299770999998</v>
      </c>
      <c r="O105">
        <v>0</v>
      </c>
      <c r="P105">
        <v>217.0065002</v>
      </c>
      <c r="Q105">
        <v>0</v>
      </c>
      <c r="R105">
        <v>344.3804801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2274.1678817000002</v>
      </c>
      <c r="BM105">
        <v>6281.0220443999997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20.237055699999999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x14ac:dyDescent="0.25">
      <c r="A106" t="str" cm="1">
        <f t="array" ref="A106">VLOOKUP($D106,'Period Mapping'!$A$1:$C$366,COLUMN(B:B),0)</f>
        <v>1st Half</v>
      </c>
      <c r="B106" t="str" cm="1">
        <f t="array" ref="B106">VLOOKUP($D106,'Period Mapping'!$A$1:$C$366,COLUMN(C:C),0)</f>
        <v>Q1 2020</v>
      </c>
      <c r="C106" t="s">
        <v>145</v>
      </c>
      <c r="D106" s="163">
        <v>43874</v>
      </c>
      <c r="E106" t="s">
        <v>177</v>
      </c>
      <c r="F106">
        <v>6997.5399999999918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3445.8431344999999</v>
      </c>
      <c r="O106">
        <v>0</v>
      </c>
      <c r="P106">
        <v>229.7877652</v>
      </c>
      <c r="Q106">
        <v>0</v>
      </c>
      <c r="R106">
        <v>356.67984790000003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2274.1678817000002</v>
      </c>
      <c r="BM106">
        <v>6325.6852761999999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19.206497299999999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x14ac:dyDescent="0.25">
      <c r="A107" t="str" cm="1">
        <f t="array" ref="A107">VLOOKUP($D107,'Period Mapping'!$A$1:$C$366,COLUMN(B:B),0)</f>
        <v>1st Half</v>
      </c>
      <c r="B107" t="str" cm="1">
        <f t="array" ref="B107">VLOOKUP($D107,'Period Mapping'!$A$1:$C$366,COLUMN(C:C),0)</f>
        <v>Q1 2020</v>
      </c>
      <c r="C107" t="s">
        <v>145</v>
      </c>
      <c r="D107" s="163">
        <v>43875</v>
      </c>
      <c r="E107" t="s">
        <v>177</v>
      </c>
      <c r="F107">
        <v>10849.769999999988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3466.5803427999999</v>
      </c>
      <c r="O107">
        <v>0</v>
      </c>
      <c r="P107">
        <v>242.27751789999999</v>
      </c>
      <c r="Q107">
        <v>0</v>
      </c>
      <c r="R107">
        <v>358.94883679999998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2274.1678817000002</v>
      </c>
      <c r="BM107">
        <v>9373.4153604999992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18.135717799999998</v>
      </c>
      <c r="CW107">
        <v>0</v>
      </c>
      <c r="CX107">
        <v>0</v>
      </c>
      <c r="CY107">
        <v>3013.3049139999998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x14ac:dyDescent="0.25">
      <c r="A108" t="str" cm="1">
        <f t="array" ref="A108">VLOOKUP($D108,'Period Mapping'!$A$1:$C$366,COLUMN(B:B),0)</f>
        <v>1st Half</v>
      </c>
      <c r="B108" t="str" cm="1">
        <f t="array" ref="B108">VLOOKUP($D108,'Period Mapping'!$A$1:$C$366,COLUMN(C:C),0)</f>
        <v>Q1 2020</v>
      </c>
      <c r="C108" t="s">
        <v>145</v>
      </c>
      <c r="D108" s="163">
        <v>43876</v>
      </c>
      <c r="E108" t="s">
        <v>177</v>
      </c>
      <c r="F108">
        <v>7823.20999999999</v>
      </c>
      <c r="G108">
        <v>0</v>
      </c>
      <c r="H108">
        <v>0</v>
      </c>
      <c r="I108">
        <v>0</v>
      </c>
      <c r="J108">
        <v>16.744426399999998</v>
      </c>
      <c r="K108">
        <v>0</v>
      </c>
      <c r="L108">
        <v>0</v>
      </c>
      <c r="M108">
        <v>0</v>
      </c>
      <c r="N108">
        <v>3487.4423482000002</v>
      </c>
      <c r="O108">
        <v>0</v>
      </c>
      <c r="P108">
        <v>252.4726412</v>
      </c>
      <c r="Q108">
        <v>0</v>
      </c>
      <c r="R108">
        <v>357.4641067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2274.1678817000002</v>
      </c>
      <c r="BM108">
        <v>6406.6813546000003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17.230923499999999</v>
      </c>
      <c r="CW108">
        <v>0.16057669999999999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0.99830079999999999</v>
      </c>
    </row>
    <row r="109" spans="1:114" x14ac:dyDescent="0.25">
      <c r="A109" t="str" cm="1">
        <f t="array" ref="A109">VLOOKUP($D109,'Period Mapping'!$A$1:$C$366,COLUMN(B:B),0)</f>
        <v>1st Half</v>
      </c>
      <c r="B109" t="str" cm="1">
        <f t="array" ref="B109">VLOOKUP($D109,'Period Mapping'!$A$1:$C$366,COLUMN(C:C),0)</f>
        <v>Q1 2020</v>
      </c>
      <c r="C109" t="s">
        <v>145</v>
      </c>
      <c r="D109" s="163">
        <v>43877</v>
      </c>
      <c r="E109" t="s">
        <v>177</v>
      </c>
      <c r="F109">
        <v>5461.4299999999921</v>
      </c>
      <c r="G109">
        <v>0</v>
      </c>
      <c r="H109">
        <v>0</v>
      </c>
      <c r="I109">
        <v>0</v>
      </c>
      <c r="J109">
        <v>46.261701500000001</v>
      </c>
      <c r="K109">
        <v>0</v>
      </c>
      <c r="L109">
        <v>0</v>
      </c>
      <c r="M109">
        <v>0</v>
      </c>
      <c r="N109">
        <v>3508.4299021000002</v>
      </c>
      <c r="O109">
        <v>0</v>
      </c>
      <c r="P109">
        <v>260.34042349999999</v>
      </c>
      <c r="Q109">
        <v>0</v>
      </c>
      <c r="R109">
        <v>349.65702379999999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2274.1678817000002</v>
      </c>
      <c r="BM109">
        <v>6459.4143795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16.582194600000001</v>
      </c>
      <c r="CW109">
        <v>0.53367370000000003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3.4414289999999998</v>
      </c>
    </row>
    <row r="110" spans="1:114" x14ac:dyDescent="0.25">
      <c r="A110" t="str" cm="1">
        <f t="array" ref="A110">VLOOKUP($D110,'Period Mapping'!$A$1:$C$366,COLUMN(B:B),0)</f>
        <v>1st Half</v>
      </c>
      <c r="B110" t="str" cm="1">
        <f t="array" ref="B110">VLOOKUP($D110,'Period Mapping'!$A$1:$C$366,COLUMN(C:C),0)</f>
        <v>Q1 2020</v>
      </c>
      <c r="C110" t="s">
        <v>145</v>
      </c>
      <c r="D110" s="163">
        <v>43878</v>
      </c>
      <c r="E110" t="s">
        <v>177</v>
      </c>
      <c r="F110">
        <v>4368.6599999999944</v>
      </c>
      <c r="G110">
        <v>0</v>
      </c>
      <c r="H110">
        <v>0</v>
      </c>
      <c r="I110">
        <v>0</v>
      </c>
      <c r="J110">
        <v>72.124620300000004</v>
      </c>
      <c r="K110">
        <v>0</v>
      </c>
      <c r="L110">
        <v>0</v>
      </c>
      <c r="M110">
        <v>0</v>
      </c>
      <c r="N110">
        <v>3529.5437597</v>
      </c>
      <c r="O110">
        <v>0</v>
      </c>
      <c r="P110">
        <v>264.30132789999999</v>
      </c>
      <c r="Q110">
        <v>0</v>
      </c>
      <c r="R110">
        <v>344.89921939999999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2274.1678817000002</v>
      </c>
      <c r="BM110">
        <v>5127.3427007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66.603930099999999</v>
      </c>
      <c r="CV110">
        <v>16.3232164</v>
      </c>
      <c r="CW110">
        <v>1.8289260000000001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-1448.8292446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6.3789142999999999</v>
      </c>
    </row>
    <row r="111" spans="1:114" x14ac:dyDescent="0.25">
      <c r="A111" t="str" cm="1">
        <f t="array" ref="A111">VLOOKUP($D111,'Period Mapping'!$A$1:$C$366,COLUMN(B:B),0)</f>
        <v>1st Half</v>
      </c>
      <c r="B111" t="str" cm="1">
        <f t="array" ref="B111">VLOOKUP($D111,'Period Mapping'!$A$1:$C$366,COLUMN(C:C),0)</f>
        <v>Q1 2020</v>
      </c>
      <c r="C111" t="s">
        <v>145</v>
      </c>
      <c r="D111" s="163">
        <v>43879</v>
      </c>
      <c r="E111" t="s">
        <v>177</v>
      </c>
      <c r="F111">
        <v>5443.7899999999927</v>
      </c>
      <c r="G111">
        <v>0</v>
      </c>
      <c r="H111">
        <v>0</v>
      </c>
      <c r="I111">
        <v>0</v>
      </c>
      <c r="J111">
        <v>92.680322200000006</v>
      </c>
      <c r="K111">
        <v>0</v>
      </c>
      <c r="L111">
        <v>0</v>
      </c>
      <c r="M111">
        <v>0</v>
      </c>
      <c r="N111">
        <v>3550.7846813000001</v>
      </c>
      <c r="O111">
        <v>0</v>
      </c>
      <c r="P111">
        <v>268.26822650000003</v>
      </c>
      <c r="Q111">
        <v>0</v>
      </c>
      <c r="R111">
        <v>336.58817549999998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2274.1678817000002</v>
      </c>
      <c r="BM111">
        <v>6618.9191879999998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66.603930099999999</v>
      </c>
      <c r="CV111">
        <v>16.496760500000001</v>
      </c>
      <c r="CW111">
        <v>4.3974210999999999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8.9316396000000005</v>
      </c>
    </row>
    <row r="112" spans="1:114" x14ac:dyDescent="0.25">
      <c r="A112" t="str" cm="1">
        <f t="array" ref="A112">VLOOKUP($D112,'Period Mapping'!$A$1:$C$366,COLUMN(B:B),0)</f>
        <v>1st Half</v>
      </c>
      <c r="B112" t="str" cm="1">
        <f t="array" ref="B112">VLOOKUP($D112,'Period Mapping'!$A$1:$C$366,COLUMN(C:C),0)</f>
        <v>Q1 2020</v>
      </c>
      <c r="C112" t="s">
        <v>145</v>
      </c>
      <c r="D112" s="163">
        <v>43880</v>
      </c>
      <c r="E112" t="s">
        <v>177</v>
      </c>
      <c r="F112">
        <v>6162.1599999999953</v>
      </c>
      <c r="G112">
        <v>0</v>
      </c>
      <c r="H112">
        <v>0</v>
      </c>
      <c r="I112">
        <v>0</v>
      </c>
      <c r="J112">
        <v>108.5042029</v>
      </c>
      <c r="K112">
        <v>0</v>
      </c>
      <c r="L112">
        <v>0</v>
      </c>
      <c r="M112">
        <v>0</v>
      </c>
      <c r="N112">
        <v>3572.1534314999999</v>
      </c>
      <c r="O112">
        <v>0</v>
      </c>
      <c r="P112">
        <v>271.32450640000002</v>
      </c>
      <c r="Q112">
        <v>0</v>
      </c>
      <c r="R112">
        <v>337.35012949999998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2274.1678817000002</v>
      </c>
      <c r="BM112">
        <v>6652.3352542000002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53.283144100000001</v>
      </c>
      <c r="CV112">
        <v>16.692921800000001</v>
      </c>
      <c r="CW112">
        <v>8.1092334000000008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10.7496534</v>
      </c>
    </row>
    <row r="113" spans="1:114" x14ac:dyDescent="0.25">
      <c r="A113" t="str" cm="1">
        <f t="array" ref="A113">VLOOKUP($D113,'Period Mapping'!$A$1:$C$366,COLUMN(B:B),0)</f>
        <v>1st Half</v>
      </c>
      <c r="B113" t="str" cm="1">
        <f t="array" ref="B113">VLOOKUP($D113,'Period Mapping'!$A$1:$C$366,COLUMN(C:C),0)</f>
        <v>Q1 2020</v>
      </c>
      <c r="C113" t="s">
        <v>145</v>
      </c>
      <c r="D113" s="163">
        <v>43881</v>
      </c>
      <c r="E113" t="s">
        <v>177</v>
      </c>
      <c r="F113">
        <v>10815.949999999986</v>
      </c>
      <c r="G113">
        <v>0</v>
      </c>
      <c r="H113">
        <v>0</v>
      </c>
      <c r="I113">
        <v>0</v>
      </c>
      <c r="J113">
        <v>116.7889375</v>
      </c>
      <c r="K113">
        <v>0</v>
      </c>
      <c r="L113">
        <v>0</v>
      </c>
      <c r="M113">
        <v>0</v>
      </c>
      <c r="N113">
        <v>3593.6507796000001</v>
      </c>
      <c r="O113">
        <v>0</v>
      </c>
      <c r="P113">
        <v>273.878106</v>
      </c>
      <c r="Q113">
        <v>0</v>
      </c>
      <c r="R113">
        <v>338.05269240000001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2274.1678817000002</v>
      </c>
      <c r="BM113">
        <v>6693.3023783999997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55.481073799999997</v>
      </c>
      <c r="CV113">
        <v>16.873342000000001</v>
      </c>
      <c r="CW113">
        <v>12.623603900000001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11.785812</v>
      </c>
    </row>
    <row r="114" spans="1:114" x14ac:dyDescent="0.25">
      <c r="A114" t="str" cm="1">
        <f t="array" ref="A114">VLOOKUP($D114,'Period Mapping'!$A$1:$C$366,COLUMN(B:B),0)</f>
        <v>1st Half</v>
      </c>
      <c r="B114" t="str" cm="1">
        <f t="array" ref="B114">VLOOKUP($D114,'Period Mapping'!$A$1:$C$366,COLUMN(C:C),0)</f>
        <v>Q1 2020</v>
      </c>
      <c r="C114" t="s">
        <v>145</v>
      </c>
      <c r="D114" s="163">
        <v>43882</v>
      </c>
      <c r="E114" t="s">
        <v>177</v>
      </c>
      <c r="F114">
        <v>11025.999999999995</v>
      </c>
      <c r="G114">
        <v>0</v>
      </c>
      <c r="H114">
        <v>0</v>
      </c>
      <c r="I114">
        <v>0</v>
      </c>
      <c r="J114">
        <v>121.1167111</v>
      </c>
      <c r="K114">
        <v>0</v>
      </c>
      <c r="L114">
        <v>0</v>
      </c>
      <c r="M114">
        <v>0</v>
      </c>
      <c r="N114">
        <v>3615.2774995999998</v>
      </c>
      <c r="O114">
        <v>0</v>
      </c>
      <c r="P114">
        <v>277.51475959999999</v>
      </c>
      <c r="Q114">
        <v>0</v>
      </c>
      <c r="R114">
        <v>336.75858670000002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1293.6740259000001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2274.1678817000002</v>
      </c>
      <c r="BM114">
        <v>11026.000012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47.555206099999999</v>
      </c>
      <c r="CV114">
        <v>17.121549600000002</v>
      </c>
      <c r="CW114">
        <v>17.374055200000001</v>
      </c>
      <c r="CX114">
        <v>0</v>
      </c>
      <c r="CY114">
        <v>3013.3049139999998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12.134673100000001</v>
      </c>
    </row>
    <row r="115" spans="1:114" x14ac:dyDescent="0.25">
      <c r="A115" t="str" cm="1">
        <f t="array" ref="A115">VLOOKUP($D115,'Period Mapping'!$A$1:$C$366,COLUMN(B:B),0)</f>
        <v>1st Half</v>
      </c>
      <c r="B115" t="str" cm="1">
        <f t="array" ref="B115">VLOOKUP($D115,'Period Mapping'!$A$1:$C$366,COLUMN(C:C),0)</f>
        <v>Q1 2020</v>
      </c>
      <c r="C115" t="s">
        <v>145</v>
      </c>
      <c r="D115" s="163">
        <v>43883</v>
      </c>
      <c r="E115" t="s">
        <v>177</v>
      </c>
      <c r="F115">
        <v>6992.5899999999947</v>
      </c>
      <c r="G115">
        <v>0</v>
      </c>
      <c r="H115">
        <v>0</v>
      </c>
      <c r="I115">
        <v>0</v>
      </c>
      <c r="J115">
        <v>149.26187490000001</v>
      </c>
      <c r="K115">
        <v>0</v>
      </c>
      <c r="L115">
        <v>0</v>
      </c>
      <c r="M115">
        <v>0</v>
      </c>
      <c r="N115">
        <v>3637.0343699999999</v>
      </c>
      <c r="O115">
        <v>0</v>
      </c>
      <c r="P115">
        <v>281.36242140000002</v>
      </c>
      <c r="Q115">
        <v>0</v>
      </c>
      <c r="R115">
        <v>337.7728204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2274.1678817000002</v>
      </c>
      <c r="BM115">
        <v>6778.3776438000004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47.555206099999999</v>
      </c>
      <c r="CV115">
        <v>17.3463922</v>
      </c>
      <c r="CW115">
        <v>21.716872299999999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12.1596554</v>
      </c>
    </row>
    <row r="116" spans="1:114" x14ac:dyDescent="0.25">
      <c r="A116" t="str" cm="1">
        <f t="array" ref="A116">VLOOKUP($D116,'Period Mapping'!$A$1:$C$366,COLUMN(B:B),0)</f>
        <v>1st Half</v>
      </c>
      <c r="B116" t="str" cm="1">
        <f t="array" ref="B116">VLOOKUP($D116,'Period Mapping'!$A$1:$C$366,COLUMN(C:C),0)</f>
        <v>Q1 2020</v>
      </c>
      <c r="C116" t="s">
        <v>145</v>
      </c>
      <c r="D116" s="163">
        <v>43884</v>
      </c>
      <c r="E116" t="s">
        <v>177</v>
      </c>
      <c r="F116">
        <v>8896.6499999999942</v>
      </c>
      <c r="G116">
        <v>0</v>
      </c>
      <c r="H116">
        <v>0</v>
      </c>
      <c r="I116">
        <v>0</v>
      </c>
      <c r="J116">
        <v>166.12717599999999</v>
      </c>
      <c r="K116">
        <v>0</v>
      </c>
      <c r="L116">
        <v>0</v>
      </c>
      <c r="M116">
        <v>0</v>
      </c>
      <c r="N116">
        <v>3658.9221739</v>
      </c>
      <c r="O116">
        <v>0</v>
      </c>
      <c r="P116">
        <v>285.0784481</v>
      </c>
      <c r="Q116">
        <v>0</v>
      </c>
      <c r="R116">
        <v>342.80227739999998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2274.1678817000002</v>
      </c>
      <c r="BM116">
        <v>6829.9146865000002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47.555206099999999</v>
      </c>
      <c r="CV116">
        <v>17.448673599999999</v>
      </c>
      <c r="CW116">
        <v>25.8081979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12.0045021</v>
      </c>
    </row>
    <row r="117" spans="1:114" x14ac:dyDescent="0.25">
      <c r="A117" t="str" cm="1">
        <f t="array" ref="A117">VLOOKUP($D117,'Period Mapping'!$A$1:$C$366,COLUMN(B:B),0)</f>
        <v>1st Half</v>
      </c>
      <c r="B117" t="str" cm="1">
        <f t="array" ref="B117">VLOOKUP($D117,'Period Mapping'!$A$1:$C$366,COLUMN(C:C),0)</f>
        <v>Q1 2020</v>
      </c>
      <c r="C117" t="s">
        <v>145</v>
      </c>
      <c r="D117" s="163">
        <v>43885</v>
      </c>
      <c r="E117" t="s">
        <v>177</v>
      </c>
      <c r="F117">
        <v>5680.2399999999934</v>
      </c>
      <c r="G117">
        <v>0</v>
      </c>
      <c r="H117">
        <v>0</v>
      </c>
      <c r="I117">
        <v>0</v>
      </c>
      <c r="J117">
        <v>188.402232</v>
      </c>
      <c r="K117">
        <v>0</v>
      </c>
      <c r="L117">
        <v>0</v>
      </c>
      <c r="M117">
        <v>0</v>
      </c>
      <c r="N117">
        <v>3680.9416995000001</v>
      </c>
      <c r="O117">
        <v>0</v>
      </c>
      <c r="P117">
        <v>287.57543659999999</v>
      </c>
      <c r="Q117">
        <v>0</v>
      </c>
      <c r="R117">
        <v>344.24559299999999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2274.1678817000002</v>
      </c>
      <c r="BM117">
        <v>5390.8109668999996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17.588610299999999</v>
      </c>
      <c r="CW117">
        <v>35.113289399999999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-1448.8292446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11.605319400000001</v>
      </c>
    </row>
    <row r="118" spans="1:114" x14ac:dyDescent="0.25">
      <c r="A118" t="str" cm="1">
        <f t="array" ref="A118">VLOOKUP($D118,'Period Mapping'!$A$1:$C$366,COLUMN(B:B),0)</f>
        <v>1st Half</v>
      </c>
      <c r="B118" t="str" cm="1">
        <f t="array" ref="B118">VLOOKUP($D118,'Period Mapping'!$A$1:$C$366,COLUMN(C:C),0)</f>
        <v>Q1 2020</v>
      </c>
      <c r="C118" t="s">
        <v>145</v>
      </c>
      <c r="D118" s="163">
        <v>43886</v>
      </c>
      <c r="E118" t="s">
        <v>177</v>
      </c>
      <c r="F118">
        <v>8777.3199999999943</v>
      </c>
      <c r="G118">
        <v>0</v>
      </c>
      <c r="H118">
        <v>0</v>
      </c>
      <c r="I118">
        <v>0</v>
      </c>
      <c r="J118">
        <v>203.5525806</v>
      </c>
      <c r="K118">
        <v>0</v>
      </c>
      <c r="L118">
        <v>0</v>
      </c>
      <c r="M118">
        <v>0</v>
      </c>
      <c r="N118">
        <v>3703.0937393999998</v>
      </c>
      <c r="O118">
        <v>0</v>
      </c>
      <c r="P118">
        <v>285.98702960000003</v>
      </c>
      <c r="Q118">
        <v>0</v>
      </c>
      <c r="R118">
        <v>346.7681101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2274.1678817000002</v>
      </c>
      <c r="BM118">
        <v>6886.3799750999997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-9.524362</v>
      </c>
      <c r="CV118">
        <v>17.7282984</v>
      </c>
      <c r="CW118">
        <v>53.623154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10.9833938</v>
      </c>
    </row>
    <row r="119" spans="1:114" x14ac:dyDescent="0.25">
      <c r="A119" t="str" cm="1">
        <f t="array" ref="A119">VLOOKUP($D119,'Period Mapping'!$A$1:$C$366,COLUMN(B:B),0)</f>
        <v>1st Half</v>
      </c>
      <c r="B119" t="str" cm="1">
        <f t="array" ref="B119">VLOOKUP($D119,'Period Mapping'!$A$1:$C$366,COLUMN(C:C),0)</f>
        <v>Q1 2020</v>
      </c>
      <c r="C119" t="s">
        <v>145</v>
      </c>
      <c r="D119" s="163">
        <v>43887</v>
      </c>
      <c r="E119" t="s">
        <v>177</v>
      </c>
      <c r="F119">
        <v>11511.569999999983</v>
      </c>
      <c r="G119">
        <v>0</v>
      </c>
      <c r="H119">
        <v>0</v>
      </c>
      <c r="I119">
        <v>0</v>
      </c>
      <c r="J119">
        <v>288.46553110000002</v>
      </c>
      <c r="K119">
        <v>0</v>
      </c>
      <c r="L119">
        <v>0</v>
      </c>
      <c r="M119">
        <v>0</v>
      </c>
      <c r="N119">
        <v>3725.3790909999998</v>
      </c>
      <c r="O119">
        <v>0</v>
      </c>
      <c r="P119">
        <v>279.38680260000001</v>
      </c>
      <c r="Q119">
        <v>0</v>
      </c>
      <c r="R119">
        <v>352.55125950000001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4107.3664280000003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2274.1678817000002</v>
      </c>
      <c r="BM119">
        <v>11112.996956499999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-19.048724</v>
      </c>
      <c r="CV119">
        <v>17.6180615</v>
      </c>
      <c r="CW119">
        <v>76.921549799999994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10.1889258</v>
      </c>
    </row>
    <row r="120" spans="1:114" x14ac:dyDescent="0.25">
      <c r="A120" t="str" cm="1">
        <f t="array" ref="A120">VLOOKUP($D120,'Period Mapping'!$A$1:$C$366,COLUMN(B:B),0)</f>
        <v>1st Half</v>
      </c>
      <c r="B120" t="str" cm="1">
        <f t="array" ref="B120">VLOOKUP($D120,'Period Mapping'!$A$1:$C$366,COLUMN(C:C),0)</f>
        <v>Q1 2020</v>
      </c>
      <c r="C120" t="s">
        <v>145</v>
      </c>
      <c r="D120" s="163">
        <v>43888</v>
      </c>
      <c r="E120" t="s">
        <v>177</v>
      </c>
      <c r="F120">
        <v>9963.9999999999891</v>
      </c>
      <c r="G120">
        <v>0</v>
      </c>
      <c r="H120">
        <v>0</v>
      </c>
      <c r="I120">
        <v>0</v>
      </c>
      <c r="J120">
        <v>347.65807899999999</v>
      </c>
      <c r="K120">
        <v>0</v>
      </c>
      <c r="L120">
        <v>0</v>
      </c>
      <c r="M120">
        <v>0</v>
      </c>
      <c r="N120">
        <v>3747.7985567000001</v>
      </c>
      <c r="O120">
        <v>0</v>
      </c>
      <c r="P120">
        <v>271.23929509999999</v>
      </c>
      <c r="Q120">
        <v>0</v>
      </c>
      <c r="R120">
        <v>354.80304139999998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3362.8272087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2274.1678817000002</v>
      </c>
      <c r="BM120">
        <v>10450.8175004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-28.573086</v>
      </c>
      <c r="CV120">
        <v>17.384076499999999</v>
      </c>
      <c r="CW120">
        <v>98.838892900000005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4.6734049000000004</v>
      </c>
    </row>
    <row r="121" spans="1:114" x14ac:dyDescent="0.25">
      <c r="A121" t="str" cm="1">
        <f t="array" ref="A121">VLOOKUP($D121,'Period Mapping'!$A$1:$C$366,COLUMN(B:B),0)</f>
        <v>1st Half</v>
      </c>
      <c r="B121" t="str" cm="1">
        <f t="array" ref="B121">VLOOKUP($D121,'Period Mapping'!$A$1:$C$366,COLUMN(C:C),0)</f>
        <v>Q1 2020</v>
      </c>
      <c r="C121" t="s">
        <v>145</v>
      </c>
      <c r="D121" s="163">
        <v>43889</v>
      </c>
      <c r="E121" t="s">
        <v>177</v>
      </c>
      <c r="F121">
        <v>14548.649999999987</v>
      </c>
      <c r="G121">
        <v>0</v>
      </c>
      <c r="H121">
        <v>0</v>
      </c>
      <c r="I121">
        <v>0</v>
      </c>
      <c r="J121">
        <v>466.96696859999997</v>
      </c>
      <c r="K121">
        <v>0</v>
      </c>
      <c r="L121">
        <v>0</v>
      </c>
      <c r="M121">
        <v>0</v>
      </c>
      <c r="N121">
        <v>3770.3529435</v>
      </c>
      <c r="O121">
        <v>0</v>
      </c>
      <c r="P121">
        <v>264.04099059999999</v>
      </c>
      <c r="Q121">
        <v>0</v>
      </c>
      <c r="R121">
        <v>345.43753120000002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4801.0710553999998</v>
      </c>
      <c r="BJ121">
        <v>0</v>
      </c>
      <c r="BK121">
        <v>0</v>
      </c>
      <c r="BL121">
        <v>2274.1678817000002</v>
      </c>
      <c r="BM121">
        <v>13871.471266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-38.030844100000003</v>
      </c>
      <c r="CV121">
        <v>17.057349800000001</v>
      </c>
      <c r="CW121">
        <v>117.2308203</v>
      </c>
      <c r="CX121">
        <v>0</v>
      </c>
      <c r="CY121">
        <v>0</v>
      </c>
      <c r="CZ121">
        <v>1851.0433621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2.1330574000000002</v>
      </c>
    </row>
    <row r="122" spans="1:114" x14ac:dyDescent="0.25">
      <c r="A122" t="str" cm="1">
        <f t="array" ref="A122">VLOOKUP($D122,'Period Mapping'!$A$1:$C$366,COLUMN(B:B),0)</f>
        <v>1st Half</v>
      </c>
      <c r="B122" t="str" cm="1">
        <f t="array" ref="B122">VLOOKUP($D122,'Period Mapping'!$A$1:$C$366,COLUMN(C:C),0)</f>
        <v>Q1 2020</v>
      </c>
      <c r="C122" t="s">
        <v>145</v>
      </c>
      <c r="D122" s="163">
        <v>43890</v>
      </c>
      <c r="E122" t="s">
        <v>177</v>
      </c>
      <c r="F122">
        <v>11971.739999999989</v>
      </c>
      <c r="G122">
        <v>0</v>
      </c>
      <c r="H122">
        <v>0</v>
      </c>
      <c r="I122">
        <v>0</v>
      </c>
      <c r="J122">
        <v>955.94578560000002</v>
      </c>
      <c r="K122">
        <v>0</v>
      </c>
      <c r="L122">
        <v>0</v>
      </c>
      <c r="M122">
        <v>0</v>
      </c>
      <c r="N122">
        <v>3793.0430633999999</v>
      </c>
      <c r="O122">
        <v>0</v>
      </c>
      <c r="P122">
        <v>255.28645879999999</v>
      </c>
      <c r="Q122">
        <v>0</v>
      </c>
      <c r="R122">
        <v>336.64108520000002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2852.8598151000001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2634.8836609</v>
      </c>
      <c r="BJ122">
        <v>0</v>
      </c>
      <c r="BK122">
        <v>0</v>
      </c>
      <c r="BL122">
        <v>2274.1678817000002</v>
      </c>
      <c r="BM122">
        <v>13205.6386876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-47.555206099999999</v>
      </c>
      <c r="CV122">
        <v>16.615193300000001</v>
      </c>
      <c r="CW122">
        <v>131.7447636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2.0060365999999998</v>
      </c>
    </row>
    <row r="123" spans="1:114" x14ac:dyDescent="0.25">
      <c r="A123" t="str" cm="1">
        <f t="array" ref="A123">VLOOKUP($D123,'Period Mapping'!$A$1:$C$366,COLUMN(B:B),0)</f>
        <v>1st Half</v>
      </c>
      <c r="B123" t="str" cm="1">
        <f t="array" ref="B123">VLOOKUP($D123,'Period Mapping'!$A$1:$C$366,COLUMN(C:C),0)</f>
        <v>Q1 2020</v>
      </c>
      <c r="C123" t="s">
        <v>145</v>
      </c>
      <c r="D123" s="163">
        <v>43891</v>
      </c>
      <c r="E123" t="s">
        <v>177</v>
      </c>
      <c r="F123">
        <v>12041.729999999989</v>
      </c>
      <c r="G123">
        <v>0</v>
      </c>
      <c r="H123">
        <v>0</v>
      </c>
      <c r="I123">
        <v>0</v>
      </c>
      <c r="J123">
        <v>1358.4912938</v>
      </c>
      <c r="K123">
        <v>0</v>
      </c>
      <c r="L123">
        <v>0</v>
      </c>
      <c r="M123">
        <v>0</v>
      </c>
      <c r="N123">
        <v>3815.8697333</v>
      </c>
      <c r="O123">
        <v>0</v>
      </c>
      <c r="P123">
        <v>246.08775790000001</v>
      </c>
      <c r="Q123">
        <v>0</v>
      </c>
      <c r="R123">
        <v>331.42713520000001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1416.6882579999999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2274.1678817000002</v>
      </c>
      <c r="BM123">
        <v>9556.9588242999998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-47.555206099999999</v>
      </c>
      <c r="CV123">
        <v>16.566803799999999</v>
      </c>
      <c r="CW123">
        <v>143.31753749999999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1.8974796</v>
      </c>
    </row>
    <row r="124" spans="1:114" x14ac:dyDescent="0.25">
      <c r="A124" t="str" cm="1">
        <f t="array" ref="A124">VLOOKUP($D124,'Period Mapping'!$A$1:$C$366,COLUMN(B:B),0)</f>
        <v>1st Half</v>
      </c>
      <c r="B124" t="str" cm="1">
        <f t="array" ref="B124">VLOOKUP($D124,'Period Mapping'!$A$1:$C$366,COLUMN(C:C),0)</f>
        <v>Q1 2020</v>
      </c>
      <c r="C124" t="s">
        <v>145</v>
      </c>
      <c r="D124" s="163">
        <v>43892</v>
      </c>
      <c r="E124" t="s">
        <v>177</v>
      </c>
      <c r="F124">
        <v>7616.9599999999919</v>
      </c>
      <c r="G124">
        <v>0</v>
      </c>
      <c r="H124">
        <v>0</v>
      </c>
      <c r="I124">
        <v>0</v>
      </c>
      <c r="J124">
        <v>1607.8947298999999</v>
      </c>
      <c r="K124">
        <v>0</v>
      </c>
      <c r="L124">
        <v>0</v>
      </c>
      <c r="M124">
        <v>0</v>
      </c>
      <c r="N124">
        <v>3838.8337750000001</v>
      </c>
      <c r="O124">
        <v>0</v>
      </c>
      <c r="P124">
        <v>236.58995139999999</v>
      </c>
      <c r="Q124">
        <v>0</v>
      </c>
      <c r="R124">
        <v>330.45660600000002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2274.1678817000002</v>
      </c>
      <c r="BM124">
        <v>8094.2615003999999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-57.079568100000003</v>
      </c>
      <c r="CV124">
        <v>16.940436699999999</v>
      </c>
      <c r="CW124">
        <v>152.9786446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-312.00002050000001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5.4789142000000002</v>
      </c>
    </row>
    <row r="125" spans="1:114" x14ac:dyDescent="0.25">
      <c r="A125" t="str" cm="1">
        <f t="array" ref="A125">VLOOKUP($D125,'Period Mapping'!$A$1:$C$366,COLUMN(B:B),0)</f>
        <v>1st Half</v>
      </c>
      <c r="B125" t="str" cm="1">
        <f t="array" ref="B125">VLOOKUP($D125,'Period Mapping'!$A$1:$C$366,COLUMN(C:C),0)</f>
        <v>Q1 2020</v>
      </c>
      <c r="C125" t="s">
        <v>145</v>
      </c>
      <c r="D125" s="163">
        <v>43893</v>
      </c>
      <c r="E125" t="s">
        <v>177</v>
      </c>
      <c r="F125">
        <v>11562.979999999987</v>
      </c>
      <c r="G125">
        <v>0</v>
      </c>
      <c r="H125">
        <v>0</v>
      </c>
      <c r="I125">
        <v>0</v>
      </c>
      <c r="J125">
        <v>2032.0427030999999</v>
      </c>
      <c r="K125">
        <v>0</v>
      </c>
      <c r="L125">
        <v>0</v>
      </c>
      <c r="M125">
        <v>0</v>
      </c>
      <c r="N125">
        <v>3861.9360151000001</v>
      </c>
      <c r="O125">
        <v>0</v>
      </c>
      <c r="P125">
        <v>226.67497650000001</v>
      </c>
      <c r="Q125">
        <v>0</v>
      </c>
      <c r="R125">
        <v>328.2144414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2274.1678817000002</v>
      </c>
      <c r="BM125">
        <v>8846.6834011999999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-66.603930099999999</v>
      </c>
      <c r="CV125">
        <v>17.550848599999998</v>
      </c>
      <c r="CW125">
        <v>160.11214580000001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12.588169600000001</v>
      </c>
    </row>
    <row r="126" spans="1:114" x14ac:dyDescent="0.25">
      <c r="A126" t="str" cm="1">
        <f t="array" ref="A126">VLOOKUP($D126,'Period Mapping'!$A$1:$C$366,COLUMN(B:B),0)</f>
        <v>1st Half</v>
      </c>
      <c r="B126" t="str" cm="1">
        <f t="array" ref="B126">VLOOKUP($D126,'Period Mapping'!$A$1:$C$366,COLUMN(C:C),0)</f>
        <v>Q1 2020</v>
      </c>
      <c r="C126" t="s">
        <v>145</v>
      </c>
      <c r="D126" s="163">
        <v>43894</v>
      </c>
      <c r="E126" t="s">
        <v>177</v>
      </c>
      <c r="F126">
        <v>11288.189999999988</v>
      </c>
      <c r="G126">
        <v>0</v>
      </c>
      <c r="H126">
        <v>0</v>
      </c>
      <c r="I126">
        <v>0</v>
      </c>
      <c r="J126">
        <v>2502.3660779000002</v>
      </c>
      <c r="K126">
        <v>0</v>
      </c>
      <c r="L126">
        <v>0</v>
      </c>
      <c r="M126">
        <v>0</v>
      </c>
      <c r="N126">
        <v>3885.1772851999999</v>
      </c>
      <c r="O126">
        <v>0</v>
      </c>
      <c r="P126">
        <v>217.56559859999999</v>
      </c>
      <c r="Q126">
        <v>0</v>
      </c>
      <c r="R126">
        <v>338.90119650000003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1935.8078433000001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2274.1678817000002</v>
      </c>
      <c r="BM126">
        <v>11288.185467200001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-66.603930099999999</v>
      </c>
      <c r="CV126">
        <v>17.9650897</v>
      </c>
      <c r="CW126">
        <v>162.39333450000001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20.444940299999999</v>
      </c>
    </row>
    <row r="127" spans="1:114" x14ac:dyDescent="0.25">
      <c r="A127" t="str" cm="1">
        <f t="array" ref="A127">VLOOKUP($D127,'Period Mapping'!$A$1:$C$366,COLUMN(B:B),0)</f>
        <v>1st Half</v>
      </c>
      <c r="B127" t="str" cm="1">
        <f t="array" ref="B127">VLOOKUP($D127,'Period Mapping'!$A$1:$C$366,COLUMN(C:C),0)</f>
        <v>Q1 2020</v>
      </c>
      <c r="C127" t="s">
        <v>145</v>
      </c>
      <c r="D127" s="163">
        <v>43895</v>
      </c>
      <c r="E127" t="s">
        <v>177</v>
      </c>
      <c r="F127">
        <v>12098.429999999984</v>
      </c>
      <c r="G127">
        <v>0</v>
      </c>
      <c r="H127">
        <v>0</v>
      </c>
      <c r="I127">
        <v>0</v>
      </c>
      <c r="J127">
        <v>2944.3910980000001</v>
      </c>
      <c r="K127">
        <v>0</v>
      </c>
      <c r="L127">
        <v>0</v>
      </c>
      <c r="M127">
        <v>0</v>
      </c>
      <c r="N127">
        <v>3908.5584222000002</v>
      </c>
      <c r="O127">
        <v>0</v>
      </c>
      <c r="P127">
        <v>211.89006850000001</v>
      </c>
      <c r="Q127">
        <v>0</v>
      </c>
      <c r="R127">
        <v>345.77862449999998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2274.1678817000002</v>
      </c>
      <c r="BM127">
        <v>9813.9064787999996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-76.128292099999996</v>
      </c>
      <c r="CV127">
        <v>18.0058173</v>
      </c>
      <c r="CW127">
        <v>160.68542930000001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26.5572798</v>
      </c>
    </row>
    <row r="128" spans="1:114" x14ac:dyDescent="0.25">
      <c r="A128" t="str" cm="1">
        <f t="array" ref="A128">VLOOKUP($D128,'Period Mapping'!$A$1:$C$366,COLUMN(B:B),0)</f>
        <v>1st Half</v>
      </c>
      <c r="B128" t="str" cm="1">
        <f t="array" ref="B128">VLOOKUP($D128,'Period Mapping'!$A$1:$C$366,COLUMN(C:C),0)</f>
        <v>Q1 2020</v>
      </c>
      <c r="C128" t="s">
        <v>145</v>
      </c>
      <c r="D128" s="163">
        <v>43896</v>
      </c>
      <c r="E128" t="s">
        <v>177</v>
      </c>
      <c r="F128">
        <v>12157.659999999987</v>
      </c>
      <c r="G128">
        <v>0</v>
      </c>
      <c r="H128">
        <v>0</v>
      </c>
      <c r="I128">
        <v>0</v>
      </c>
      <c r="J128">
        <v>3744.7645766000001</v>
      </c>
      <c r="K128">
        <v>0</v>
      </c>
      <c r="L128">
        <v>0</v>
      </c>
      <c r="M128">
        <v>0</v>
      </c>
      <c r="N128">
        <v>3932.0802677000001</v>
      </c>
      <c r="O128">
        <v>0</v>
      </c>
      <c r="P128">
        <v>208.35800950000001</v>
      </c>
      <c r="Q128">
        <v>0</v>
      </c>
      <c r="R128">
        <v>366.01316880000002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2274.1678817000002</v>
      </c>
      <c r="BM128">
        <v>12507.1844545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-76.128292099999996</v>
      </c>
      <c r="CV128">
        <v>18.631968700000002</v>
      </c>
      <c r="CW128">
        <v>156.14020859999999</v>
      </c>
      <c r="CX128">
        <v>0</v>
      </c>
      <c r="CY128">
        <v>0</v>
      </c>
      <c r="CZ128">
        <v>1851.0433621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32.1131533</v>
      </c>
    </row>
    <row r="129" spans="1:114" x14ac:dyDescent="0.25">
      <c r="A129" t="str" cm="1">
        <f t="array" ref="A129">VLOOKUP($D129,'Period Mapping'!$A$1:$C$366,COLUMN(B:B),0)</f>
        <v>1st Half</v>
      </c>
      <c r="B129" t="str" cm="1">
        <f t="array" ref="B129">VLOOKUP($D129,'Period Mapping'!$A$1:$C$366,COLUMN(C:C),0)</f>
        <v>Q1 2020</v>
      </c>
      <c r="C129" t="s">
        <v>145</v>
      </c>
      <c r="D129" s="163">
        <v>43897</v>
      </c>
      <c r="E129" t="s">
        <v>177</v>
      </c>
      <c r="F129">
        <v>13970.609999999984</v>
      </c>
      <c r="G129">
        <v>0</v>
      </c>
      <c r="H129">
        <v>0</v>
      </c>
      <c r="I129">
        <v>0</v>
      </c>
      <c r="J129">
        <v>4035.7995218000001</v>
      </c>
      <c r="K129">
        <v>0</v>
      </c>
      <c r="L129">
        <v>0</v>
      </c>
      <c r="M129">
        <v>0</v>
      </c>
      <c r="N129">
        <v>3955.7436684999998</v>
      </c>
      <c r="O129">
        <v>0</v>
      </c>
      <c r="P129">
        <v>207.37846959999999</v>
      </c>
      <c r="Q129">
        <v>0</v>
      </c>
      <c r="R129">
        <v>388.34780080000002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2730.7508455000002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2274.1678817000002</v>
      </c>
      <c r="BM129">
        <v>13732.0012888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-66.603930099999999</v>
      </c>
      <c r="CV129">
        <v>19.806853</v>
      </c>
      <c r="CW129">
        <v>150.30401509999999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36.306013200000002</v>
      </c>
    </row>
    <row r="130" spans="1:114" x14ac:dyDescent="0.25">
      <c r="A130" t="str" cm="1">
        <f t="array" ref="A130">VLOOKUP($D130,'Period Mapping'!$A$1:$C$366,COLUMN(B:B),0)</f>
        <v>1st Half</v>
      </c>
      <c r="B130" t="str" cm="1">
        <f t="array" ref="B130">VLOOKUP($D130,'Period Mapping'!$A$1:$C$366,COLUMN(C:C),0)</f>
        <v>Q1 2020</v>
      </c>
      <c r="C130" t="s">
        <v>145</v>
      </c>
      <c r="D130" s="163">
        <v>43898</v>
      </c>
      <c r="E130" t="s">
        <v>177</v>
      </c>
      <c r="F130">
        <v>11873.209999999986</v>
      </c>
      <c r="G130">
        <v>0</v>
      </c>
      <c r="H130">
        <v>0</v>
      </c>
      <c r="I130">
        <v>0</v>
      </c>
      <c r="J130">
        <v>3983.6857433</v>
      </c>
      <c r="K130">
        <v>0</v>
      </c>
      <c r="L130">
        <v>0</v>
      </c>
      <c r="M130">
        <v>0</v>
      </c>
      <c r="N130">
        <v>3979.5494764999999</v>
      </c>
      <c r="O130">
        <v>0</v>
      </c>
      <c r="P130">
        <v>212.50407390000001</v>
      </c>
      <c r="Q130">
        <v>0</v>
      </c>
      <c r="R130">
        <v>407.68403860000001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1356.0507382000001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2274.1678817000002</v>
      </c>
      <c r="BM130">
        <v>12353.6861004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-66.603930099999999</v>
      </c>
      <c r="CV130">
        <v>20.971181699999999</v>
      </c>
      <c r="CW130">
        <v>144.03004089999999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41.646706100000003</v>
      </c>
    </row>
    <row r="131" spans="1:114" x14ac:dyDescent="0.25">
      <c r="A131" t="str" cm="1">
        <f t="array" ref="A131">VLOOKUP($D131,'Period Mapping'!$A$1:$C$366,COLUMN(B:B),0)</f>
        <v>1st Half</v>
      </c>
      <c r="B131" t="str" cm="1">
        <f t="array" ref="B131">VLOOKUP($D131,'Period Mapping'!$A$1:$C$366,COLUMN(C:C),0)</f>
        <v>Q1 2020</v>
      </c>
      <c r="C131" t="s">
        <v>145</v>
      </c>
      <c r="D131" s="163">
        <v>43899</v>
      </c>
      <c r="E131" t="s">
        <v>177</v>
      </c>
      <c r="F131">
        <v>7726.3999999999933</v>
      </c>
      <c r="G131">
        <v>0</v>
      </c>
      <c r="H131">
        <v>0</v>
      </c>
      <c r="I131">
        <v>0</v>
      </c>
      <c r="J131">
        <v>3876.5504735</v>
      </c>
      <c r="K131">
        <v>0</v>
      </c>
      <c r="L131">
        <v>0</v>
      </c>
      <c r="M131">
        <v>0</v>
      </c>
      <c r="N131">
        <v>4003.4985488000002</v>
      </c>
      <c r="O131">
        <v>0</v>
      </c>
      <c r="P131">
        <v>217.35860880000001</v>
      </c>
      <c r="Q131">
        <v>0</v>
      </c>
      <c r="R131">
        <v>419.11070599999999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2274.1678817000002</v>
      </c>
      <c r="BM131">
        <v>7726.3919980999999</v>
      </c>
      <c r="BN131">
        <v>0</v>
      </c>
      <c r="BO131">
        <v>0</v>
      </c>
      <c r="BP131">
        <v>0</v>
      </c>
      <c r="BQ131">
        <v>-3214.9805233000002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-57.079568100000003</v>
      </c>
      <c r="CV131">
        <v>21.973517099999999</v>
      </c>
      <c r="CW131">
        <v>134.7768226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51.015381499999997</v>
      </c>
    </row>
    <row r="132" spans="1:114" x14ac:dyDescent="0.25">
      <c r="A132" t="str" cm="1">
        <f t="array" ref="A132">VLOOKUP($D132,'Period Mapping'!$A$1:$C$366,COLUMN(B:B),0)</f>
        <v>1st Half</v>
      </c>
      <c r="B132" t="str" cm="1">
        <f t="array" ref="B132">VLOOKUP($D132,'Period Mapping'!$A$1:$C$366,COLUMN(C:C),0)</f>
        <v>Q1 2020</v>
      </c>
      <c r="C132" t="s">
        <v>145</v>
      </c>
      <c r="D132" s="163">
        <v>43900</v>
      </c>
      <c r="E132" t="s">
        <v>177</v>
      </c>
      <c r="F132">
        <v>9998.1499999999905</v>
      </c>
      <c r="G132">
        <v>0</v>
      </c>
      <c r="H132">
        <v>0</v>
      </c>
      <c r="I132">
        <v>0</v>
      </c>
      <c r="J132">
        <v>4337.1930453000004</v>
      </c>
      <c r="K132">
        <v>0</v>
      </c>
      <c r="L132">
        <v>0</v>
      </c>
      <c r="M132">
        <v>0</v>
      </c>
      <c r="N132">
        <v>4027.5917473999998</v>
      </c>
      <c r="O132">
        <v>0</v>
      </c>
      <c r="P132">
        <v>224.11263969999999</v>
      </c>
      <c r="Q132">
        <v>0</v>
      </c>
      <c r="R132">
        <v>430.37686689999998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2274.1678817000002</v>
      </c>
      <c r="BM132">
        <v>11468.5222877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-38.030844100000003</v>
      </c>
      <c r="CV132">
        <v>22.4913293</v>
      </c>
      <c r="CW132">
        <v>126.3338478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64.285623999999999</v>
      </c>
    </row>
    <row r="133" spans="1:114" x14ac:dyDescent="0.25">
      <c r="A133" t="str" cm="1">
        <f t="array" ref="A133">VLOOKUP($D133,'Period Mapping'!$A$1:$C$366,COLUMN(B:B),0)</f>
        <v>1st Half</v>
      </c>
      <c r="B133" t="str" cm="1">
        <f t="array" ref="B133">VLOOKUP($D133,'Period Mapping'!$A$1:$C$366,COLUMN(C:C),0)</f>
        <v>Q1 2020</v>
      </c>
      <c r="C133" t="s">
        <v>145</v>
      </c>
      <c r="D133" s="163">
        <v>43901</v>
      </c>
      <c r="E133" t="s">
        <v>177</v>
      </c>
      <c r="F133">
        <v>10927.849999999989</v>
      </c>
      <c r="G133">
        <v>0</v>
      </c>
      <c r="H133">
        <v>0</v>
      </c>
      <c r="I133">
        <v>0</v>
      </c>
      <c r="J133">
        <v>5709.6255535999999</v>
      </c>
      <c r="K133">
        <v>0</v>
      </c>
      <c r="L133">
        <v>0</v>
      </c>
      <c r="M133">
        <v>0</v>
      </c>
      <c r="N133">
        <v>4051.8299397000001</v>
      </c>
      <c r="O133">
        <v>0</v>
      </c>
      <c r="P133">
        <v>231.86385949999999</v>
      </c>
      <c r="Q133">
        <v>0</v>
      </c>
      <c r="R133">
        <v>433.3480409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2274.1678817000002</v>
      </c>
      <c r="BM133">
        <v>12893.070122700001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-28.573086</v>
      </c>
      <c r="CV133">
        <v>22.3457367</v>
      </c>
      <c r="CW133">
        <v>120.834694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77.627352999999999</v>
      </c>
    </row>
    <row r="134" spans="1:114" x14ac:dyDescent="0.25">
      <c r="A134" t="str" cm="1">
        <f t="array" ref="A134">VLOOKUP($D134,'Period Mapping'!$A$1:$C$366,COLUMN(B:B),0)</f>
        <v>1st Half</v>
      </c>
      <c r="B134" t="str" cm="1">
        <f t="array" ref="B134">VLOOKUP($D134,'Period Mapping'!$A$1:$C$366,COLUMN(C:C),0)</f>
        <v>Q1 2020</v>
      </c>
      <c r="C134" t="s">
        <v>145</v>
      </c>
      <c r="D134" s="163">
        <v>43902</v>
      </c>
      <c r="E134" t="s">
        <v>177</v>
      </c>
      <c r="F134">
        <v>9976.049999999992</v>
      </c>
      <c r="G134">
        <v>0</v>
      </c>
      <c r="H134">
        <v>0</v>
      </c>
      <c r="I134">
        <v>0</v>
      </c>
      <c r="J134">
        <v>6613.4911361000004</v>
      </c>
      <c r="K134">
        <v>0</v>
      </c>
      <c r="L134">
        <v>0</v>
      </c>
      <c r="M134">
        <v>0</v>
      </c>
      <c r="N134">
        <v>4076.2139984</v>
      </c>
      <c r="O134">
        <v>0</v>
      </c>
      <c r="P134">
        <v>239.63977489999999</v>
      </c>
      <c r="Q134">
        <v>0</v>
      </c>
      <c r="R134">
        <v>415.09550309999997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2274.1678817000002</v>
      </c>
      <c r="BM134">
        <v>13833.867468300001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-9.524362</v>
      </c>
      <c r="CV134">
        <v>21.612633599999999</v>
      </c>
      <c r="CW134">
        <v>115.5973261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87.573426999999995</v>
      </c>
    </row>
    <row r="135" spans="1:114" x14ac:dyDescent="0.25">
      <c r="A135" t="str" cm="1">
        <f t="array" ref="A135">VLOOKUP($D135,'Period Mapping'!$A$1:$C$366,COLUMN(B:B),0)</f>
        <v>1st Half</v>
      </c>
      <c r="B135" t="str" cm="1">
        <f t="array" ref="B135">VLOOKUP($D135,'Period Mapping'!$A$1:$C$366,COLUMN(C:C),0)</f>
        <v>Q1 2020</v>
      </c>
      <c r="C135" t="s">
        <v>145</v>
      </c>
      <c r="D135" s="163">
        <v>43903</v>
      </c>
      <c r="E135" t="s">
        <v>177</v>
      </c>
      <c r="F135">
        <v>14030.559999999992</v>
      </c>
      <c r="G135">
        <v>0</v>
      </c>
      <c r="H135">
        <v>0</v>
      </c>
      <c r="I135">
        <v>0</v>
      </c>
      <c r="J135">
        <v>6927.3422590999999</v>
      </c>
      <c r="K135">
        <v>0</v>
      </c>
      <c r="L135">
        <v>0</v>
      </c>
      <c r="M135">
        <v>0</v>
      </c>
      <c r="N135">
        <v>4100.7448012000004</v>
      </c>
      <c r="O135">
        <v>0</v>
      </c>
      <c r="P135">
        <v>247.60057180000001</v>
      </c>
      <c r="Q135">
        <v>0</v>
      </c>
      <c r="R135">
        <v>404.4122496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2274.1678817000002</v>
      </c>
      <c r="BM135">
        <v>16057.5471418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28.573086</v>
      </c>
      <c r="CV135">
        <v>20.618894399999999</v>
      </c>
      <c r="CW135">
        <v>109.9391993</v>
      </c>
      <c r="CX135">
        <v>0</v>
      </c>
      <c r="CY135">
        <v>0</v>
      </c>
      <c r="CZ135">
        <v>1851.0433621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93.104686999999998</v>
      </c>
    </row>
    <row r="136" spans="1:114" x14ac:dyDescent="0.25">
      <c r="A136" t="str" cm="1">
        <f t="array" ref="A136">VLOOKUP($D136,'Period Mapping'!$A$1:$C$366,COLUMN(B:B),0)</f>
        <v>1st Half</v>
      </c>
      <c r="B136" t="str" cm="1">
        <f t="array" ref="B136">VLOOKUP($D136,'Period Mapping'!$A$1:$C$366,COLUMN(C:C),0)</f>
        <v>Q1 2020</v>
      </c>
      <c r="C136" t="s">
        <v>145</v>
      </c>
      <c r="D136" s="163">
        <v>43904</v>
      </c>
      <c r="E136" t="s">
        <v>177</v>
      </c>
      <c r="F136">
        <v>14878.759999999984</v>
      </c>
      <c r="G136">
        <v>0</v>
      </c>
      <c r="H136">
        <v>0</v>
      </c>
      <c r="I136">
        <v>0</v>
      </c>
      <c r="J136">
        <v>6903.4034794999998</v>
      </c>
      <c r="K136">
        <v>0</v>
      </c>
      <c r="L136">
        <v>0</v>
      </c>
      <c r="M136">
        <v>0</v>
      </c>
      <c r="N136">
        <v>4125.4232313000002</v>
      </c>
      <c r="O136">
        <v>0</v>
      </c>
      <c r="P136">
        <v>258.05619969999998</v>
      </c>
      <c r="Q136">
        <v>0</v>
      </c>
      <c r="R136">
        <v>389.43200209999998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2274.1678817000002</v>
      </c>
      <c r="BM136">
        <v>14226.3696444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66.603930099999999</v>
      </c>
      <c r="CV136">
        <v>19.5755509</v>
      </c>
      <c r="CW136">
        <v>105.40791299999999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84.299306599999994</v>
      </c>
    </row>
    <row r="137" spans="1:114" x14ac:dyDescent="0.25">
      <c r="A137" t="str" cm="1">
        <f t="array" ref="A137">VLOOKUP($D137,'Period Mapping'!$A$1:$C$366,COLUMN(B:B),0)</f>
        <v>1st Half</v>
      </c>
      <c r="B137" t="str" cm="1">
        <f t="array" ref="B137">VLOOKUP($D137,'Period Mapping'!$A$1:$C$366,COLUMN(C:C),0)</f>
        <v>Q1 2020</v>
      </c>
      <c r="C137" t="s">
        <v>145</v>
      </c>
      <c r="D137" s="163">
        <v>43905</v>
      </c>
      <c r="E137" t="s">
        <v>177</v>
      </c>
      <c r="F137">
        <v>9247.5599999999922</v>
      </c>
      <c r="G137">
        <v>0</v>
      </c>
      <c r="H137">
        <v>0</v>
      </c>
      <c r="I137">
        <v>0</v>
      </c>
      <c r="J137">
        <v>6937.7019284999997</v>
      </c>
      <c r="K137">
        <v>0</v>
      </c>
      <c r="L137">
        <v>0</v>
      </c>
      <c r="M137">
        <v>0</v>
      </c>
      <c r="N137">
        <v>4150.2501769999999</v>
      </c>
      <c r="O137">
        <v>0</v>
      </c>
      <c r="P137">
        <v>269.84783970000001</v>
      </c>
      <c r="Q137">
        <v>0</v>
      </c>
      <c r="R137">
        <v>377.41954920000001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2274.1678817000002</v>
      </c>
      <c r="BM137">
        <v>9247.5451780000003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-5089.8647197999999</v>
      </c>
      <c r="CT137">
        <v>0</v>
      </c>
      <c r="CU137">
        <v>104.6347742</v>
      </c>
      <c r="CV137">
        <v>18.555057900000001</v>
      </c>
      <c r="CW137">
        <v>100.71461069999999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104.1179293</v>
      </c>
    </row>
    <row r="138" spans="1:114" x14ac:dyDescent="0.25">
      <c r="A138" t="str" cm="1">
        <f t="array" ref="A138">VLOOKUP($D138,'Period Mapping'!$A$1:$C$366,COLUMN(B:B),0)</f>
        <v>1st Half</v>
      </c>
      <c r="B138" t="str" cm="1">
        <f t="array" ref="B138">VLOOKUP($D138,'Period Mapping'!$A$1:$C$366,COLUMN(C:C),0)</f>
        <v>Q1 2020</v>
      </c>
      <c r="C138" t="s">
        <v>145</v>
      </c>
      <c r="D138" s="163">
        <v>43906</v>
      </c>
      <c r="E138" t="s">
        <v>177</v>
      </c>
      <c r="F138">
        <v>14479.839999999984</v>
      </c>
      <c r="G138">
        <v>0</v>
      </c>
      <c r="H138">
        <v>0</v>
      </c>
      <c r="I138">
        <v>0</v>
      </c>
      <c r="J138">
        <v>6984.5711511999998</v>
      </c>
      <c r="K138">
        <v>0</v>
      </c>
      <c r="L138">
        <v>0</v>
      </c>
      <c r="M138">
        <v>0</v>
      </c>
      <c r="N138">
        <v>4175.2265322000003</v>
      </c>
      <c r="O138">
        <v>0</v>
      </c>
      <c r="P138">
        <v>277.13726380000003</v>
      </c>
      <c r="Q138">
        <v>0</v>
      </c>
      <c r="R138">
        <v>361.07922159999998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2274.1678817000002</v>
      </c>
      <c r="BM138">
        <v>14182.5530507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180.7630662</v>
      </c>
      <c r="CV138">
        <v>17.772599799999998</v>
      </c>
      <c r="CW138">
        <v>95.236717499999997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-312.00002050000001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128.59848769999999</v>
      </c>
    </row>
    <row r="139" spans="1:114" x14ac:dyDescent="0.25">
      <c r="A139" t="str" cm="1">
        <f t="array" ref="A139">VLOOKUP($D139,'Period Mapping'!$A$1:$C$366,COLUMN(B:B),0)</f>
        <v>1st Half</v>
      </c>
      <c r="B139" t="str" cm="1">
        <f t="array" ref="B139">VLOOKUP($D139,'Period Mapping'!$A$1:$C$366,COLUMN(C:C),0)</f>
        <v>Q1 2020</v>
      </c>
      <c r="C139" t="s">
        <v>145</v>
      </c>
      <c r="D139" s="163">
        <v>43907</v>
      </c>
      <c r="E139" t="s">
        <v>177</v>
      </c>
      <c r="F139">
        <v>11443.449999999988</v>
      </c>
      <c r="G139">
        <v>0</v>
      </c>
      <c r="H139">
        <v>0</v>
      </c>
      <c r="I139">
        <v>0</v>
      </c>
      <c r="J139">
        <v>6625.9005164999999</v>
      </c>
      <c r="K139">
        <v>0</v>
      </c>
      <c r="L139">
        <v>0</v>
      </c>
      <c r="M139">
        <v>0</v>
      </c>
      <c r="N139">
        <v>4200.353196</v>
      </c>
      <c r="O139">
        <v>0</v>
      </c>
      <c r="P139">
        <v>286.73549850000001</v>
      </c>
      <c r="Q139">
        <v>0</v>
      </c>
      <c r="R139">
        <v>346.39761770000001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2274.1678817000002</v>
      </c>
      <c r="BM139">
        <v>14274.465036600001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275.94008229999997</v>
      </c>
      <c r="CV139">
        <v>17.366608200000002</v>
      </c>
      <c r="CW139">
        <v>91.374754899999999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156.2287311</v>
      </c>
    </row>
    <row r="140" spans="1:114" x14ac:dyDescent="0.25">
      <c r="A140" t="str" cm="1">
        <f t="array" ref="A140">VLOOKUP($D140,'Period Mapping'!$A$1:$C$366,COLUMN(B:B),0)</f>
        <v>1st Half</v>
      </c>
      <c r="B140" t="str" cm="1">
        <f t="array" ref="B140">VLOOKUP($D140,'Period Mapping'!$A$1:$C$366,COLUMN(C:C),0)</f>
        <v>Q1 2020</v>
      </c>
      <c r="C140" t="s">
        <v>145</v>
      </c>
      <c r="D140" s="163">
        <v>43908</v>
      </c>
      <c r="E140" t="s">
        <v>177</v>
      </c>
      <c r="F140">
        <v>9683.0399999999918</v>
      </c>
      <c r="G140">
        <v>0</v>
      </c>
      <c r="H140">
        <v>0</v>
      </c>
      <c r="I140">
        <v>0</v>
      </c>
      <c r="J140">
        <v>6020.3801309</v>
      </c>
      <c r="K140">
        <v>0</v>
      </c>
      <c r="L140">
        <v>0</v>
      </c>
      <c r="M140">
        <v>0</v>
      </c>
      <c r="N140">
        <v>4225.6310729999996</v>
      </c>
      <c r="O140">
        <v>0</v>
      </c>
      <c r="P140">
        <v>299.7120913</v>
      </c>
      <c r="Q140">
        <v>0</v>
      </c>
      <c r="R140">
        <v>340.93634509999998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2274.1678817000002</v>
      </c>
      <c r="BM140">
        <v>9683.0277358000003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-4158.1039245000002</v>
      </c>
      <c r="CU140">
        <v>399.6235805</v>
      </c>
      <c r="CV140">
        <v>17.197748600000001</v>
      </c>
      <c r="CW140">
        <v>86.550808700000005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176.93185099999999</v>
      </c>
    </row>
    <row r="141" spans="1:114" x14ac:dyDescent="0.25">
      <c r="A141" t="str" cm="1">
        <f t="array" ref="A141">VLOOKUP($D141,'Period Mapping'!$A$1:$C$366,COLUMN(B:B),0)</f>
        <v>1st Half</v>
      </c>
      <c r="B141" t="str" cm="1">
        <f t="array" ref="B141">VLOOKUP($D141,'Period Mapping'!$A$1:$C$366,COLUMN(C:C),0)</f>
        <v>Q1 2020</v>
      </c>
      <c r="C141" t="s">
        <v>145</v>
      </c>
      <c r="D141" s="163">
        <v>43909</v>
      </c>
      <c r="E141" t="s">
        <v>177</v>
      </c>
      <c r="F141">
        <v>11252.949999999992</v>
      </c>
      <c r="G141">
        <v>0</v>
      </c>
      <c r="H141">
        <v>0</v>
      </c>
      <c r="I141">
        <v>0</v>
      </c>
      <c r="J141">
        <v>5318.8390243000003</v>
      </c>
      <c r="K141">
        <v>0</v>
      </c>
      <c r="L141">
        <v>0</v>
      </c>
      <c r="M141">
        <v>0</v>
      </c>
      <c r="N141">
        <v>4251.0610730999997</v>
      </c>
      <c r="O141">
        <v>0</v>
      </c>
      <c r="P141">
        <v>313.33449400000001</v>
      </c>
      <c r="Q141">
        <v>0</v>
      </c>
      <c r="R141">
        <v>351.77446700000002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2274.1678817000002</v>
      </c>
      <c r="BM141">
        <v>13327.7070062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532.83144059999995</v>
      </c>
      <c r="CV141">
        <v>17.072345899999998</v>
      </c>
      <c r="CW141">
        <v>80.648810999999995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187.97731909999999</v>
      </c>
    </row>
    <row r="142" spans="1:114" x14ac:dyDescent="0.25">
      <c r="A142" t="str" cm="1">
        <f t="array" ref="A142">VLOOKUP($D142,'Period Mapping'!$A$1:$C$366,COLUMN(B:B),0)</f>
        <v>1st Half</v>
      </c>
      <c r="B142" t="str" cm="1">
        <f t="array" ref="B142">VLOOKUP($D142,'Period Mapping'!$A$1:$C$366,COLUMN(C:C),0)</f>
        <v>Q1 2020</v>
      </c>
      <c r="C142" t="s">
        <v>145</v>
      </c>
      <c r="D142" s="163">
        <v>43910</v>
      </c>
      <c r="E142" t="s">
        <v>177</v>
      </c>
      <c r="F142">
        <v>17136.029999999992</v>
      </c>
      <c r="G142">
        <v>0</v>
      </c>
      <c r="H142">
        <v>0</v>
      </c>
      <c r="I142">
        <v>0</v>
      </c>
      <c r="J142">
        <v>4647.4271715000004</v>
      </c>
      <c r="K142">
        <v>0</v>
      </c>
      <c r="L142">
        <v>0</v>
      </c>
      <c r="M142">
        <v>0</v>
      </c>
      <c r="N142">
        <v>4276.644112</v>
      </c>
      <c r="O142">
        <v>0</v>
      </c>
      <c r="P142">
        <v>328.59173170000003</v>
      </c>
      <c r="Q142">
        <v>0</v>
      </c>
      <c r="R142">
        <v>378.41906699999998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1555.7641507000001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2274.1678817000002</v>
      </c>
      <c r="BM142">
        <v>16249.7769383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656.51493879999998</v>
      </c>
      <c r="CV142">
        <v>16.4888698</v>
      </c>
      <c r="CW142">
        <v>75.709012799999996</v>
      </c>
      <c r="CX142">
        <v>0</v>
      </c>
      <c r="CY142">
        <v>0</v>
      </c>
      <c r="CZ142">
        <v>1851.0433621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189.00649060000001</v>
      </c>
    </row>
    <row r="143" spans="1:114" x14ac:dyDescent="0.25">
      <c r="A143" t="str" cm="1">
        <f t="array" ref="A143">VLOOKUP($D143,'Period Mapping'!$A$1:$C$366,COLUMN(B:B),0)</f>
        <v>1st Half</v>
      </c>
      <c r="B143" t="str" cm="1">
        <f t="array" ref="B143">VLOOKUP($D143,'Period Mapping'!$A$1:$C$366,COLUMN(C:C),0)</f>
        <v>Q1 2020</v>
      </c>
      <c r="C143" t="s">
        <v>145</v>
      </c>
      <c r="D143" s="163">
        <v>43911</v>
      </c>
      <c r="E143" t="s">
        <v>177</v>
      </c>
      <c r="F143">
        <v>12829.739999999983</v>
      </c>
      <c r="G143">
        <v>0</v>
      </c>
      <c r="H143">
        <v>0</v>
      </c>
      <c r="I143">
        <v>0</v>
      </c>
      <c r="J143">
        <v>4051.1539514999999</v>
      </c>
      <c r="K143">
        <v>0</v>
      </c>
      <c r="L143">
        <v>0</v>
      </c>
      <c r="M143">
        <v>0</v>
      </c>
      <c r="N143">
        <v>4302.3811103999997</v>
      </c>
      <c r="O143">
        <v>0</v>
      </c>
      <c r="P143">
        <v>344.5139777</v>
      </c>
      <c r="Q143">
        <v>0</v>
      </c>
      <c r="R143">
        <v>420.51847729999997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772.56961339999998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2274.1678817000002</v>
      </c>
      <c r="BM143">
        <v>13182.592021300001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742.16759290000005</v>
      </c>
      <c r="CV143">
        <v>16.813510999999998</v>
      </c>
      <c r="CW143">
        <v>72.695704300000003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185.6100515</v>
      </c>
    </row>
    <row r="144" spans="1:114" x14ac:dyDescent="0.25">
      <c r="A144" t="str" cm="1">
        <f t="array" ref="A144">VLOOKUP($D144,'Period Mapping'!$A$1:$C$366,COLUMN(B:B),0)</f>
        <v>1st Half</v>
      </c>
      <c r="B144" t="str" cm="1">
        <f t="array" ref="B144">VLOOKUP($D144,'Period Mapping'!$A$1:$C$366,COLUMN(C:C),0)</f>
        <v>Q1 2020</v>
      </c>
      <c r="C144" t="s">
        <v>145</v>
      </c>
      <c r="D144" s="163">
        <v>43912</v>
      </c>
      <c r="E144" t="s">
        <v>177</v>
      </c>
      <c r="F144">
        <v>9539.5599999999886</v>
      </c>
      <c r="G144">
        <v>0</v>
      </c>
      <c r="H144">
        <v>0</v>
      </c>
      <c r="I144">
        <v>0</v>
      </c>
      <c r="J144">
        <v>3511.2262732999998</v>
      </c>
      <c r="K144">
        <v>0</v>
      </c>
      <c r="L144">
        <v>0</v>
      </c>
      <c r="M144">
        <v>0</v>
      </c>
      <c r="N144">
        <v>4328.2729951000001</v>
      </c>
      <c r="O144">
        <v>0</v>
      </c>
      <c r="P144">
        <v>361.2876516</v>
      </c>
      <c r="Q144">
        <v>0</v>
      </c>
      <c r="R144">
        <v>470.7319928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383.64671620000001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2274.1678817000002</v>
      </c>
      <c r="BM144">
        <v>12422.8737229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818.295885</v>
      </c>
      <c r="CV144">
        <v>16.895826599999999</v>
      </c>
      <c r="CW144">
        <v>72.116089099999996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186.23226199999999</v>
      </c>
    </row>
    <row r="145" spans="1:114" x14ac:dyDescent="0.25">
      <c r="A145" t="str" cm="1">
        <f t="array" ref="A145">VLOOKUP($D145,'Period Mapping'!$A$1:$C$366,COLUMN(B:B),0)</f>
        <v>1st Half</v>
      </c>
      <c r="B145" t="str" cm="1">
        <f t="array" ref="B145">VLOOKUP($D145,'Period Mapping'!$A$1:$C$366,COLUMN(C:C),0)</f>
        <v>Q1 2020</v>
      </c>
      <c r="C145" t="s">
        <v>145</v>
      </c>
      <c r="D145" s="163">
        <v>43913</v>
      </c>
      <c r="E145" t="s">
        <v>177</v>
      </c>
      <c r="F145">
        <v>8074.6999999999889</v>
      </c>
      <c r="G145">
        <v>0</v>
      </c>
      <c r="H145">
        <v>0</v>
      </c>
      <c r="I145">
        <v>0</v>
      </c>
      <c r="J145">
        <v>2999.3690980000001</v>
      </c>
      <c r="K145">
        <v>0</v>
      </c>
      <c r="L145">
        <v>0</v>
      </c>
      <c r="M145">
        <v>0</v>
      </c>
      <c r="N145">
        <v>4354.3206980000004</v>
      </c>
      <c r="O145">
        <v>0</v>
      </c>
      <c r="P145">
        <v>376.47454740000001</v>
      </c>
      <c r="Q145">
        <v>0</v>
      </c>
      <c r="R145">
        <v>521.50440779999997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2274.1678817000002</v>
      </c>
      <c r="BM145">
        <v>8074.6942938000002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-3327.0542113000001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903.88193509999996</v>
      </c>
      <c r="CV145">
        <v>17.1783593</v>
      </c>
      <c r="CW145">
        <v>73.997717600000001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-312.00002050000001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192.8537311</v>
      </c>
    </row>
    <row r="146" spans="1:114" x14ac:dyDescent="0.25">
      <c r="A146" t="str" cm="1">
        <f t="array" ref="A146">VLOOKUP($D146,'Period Mapping'!$A$1:$C$366,COLUMN(B:B),0)</f>
        <v>1st Half</v>
      </c>
      <c r="B146" t="str" cm="1">
        <f t="array" ref="B146">VLOOKUP($D146,'Period Mapping'!$A$1:$C$366,COLUMN(C:C),0)</f>
        <v>Q1 2020</v>
      </c>
      <c r="C146" t="s">
        <v>145</v>
      </c>
      <c r="D146" s="163">
        <v>43914</v>
      </c>
      <c r="E146" t="s">
        <v>177</v>
      </c>
      <c r="F146">
        <v>9124.0399999999918</v>
      </c>
      <c r="G146">
        <v>0</v>
      </c>
      <c r="H146">
        <v>0</v>
      </c>
      <c r="I146">
        <v>0</v>
      </c>
      <c r="J146">
        <v>2532.2206872000002</v>
      </c>
      <c r="K146">
        <v>0</v>
      </c>
      <c r="L146">
        <v>0</v>
      </c>
      <c r="M146">
        <v>0</v>
      </c>
      <c r="N146">
        <v>4380.5251569000002</v>
      </c>
      <c r="O146">
        <v>0</v>
      </c>
      <c r="P146">
        <v>387.38546780000001</v>
      </c>
      <c r="Q146">
        <v>0</v>
      </c>
      <c r="R146">
        <v>563.08370709999997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2274.1678817000002</v>
      </c>
      <c r="BM146">
        <v>11407.8874161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980.01022720000003</v>
      </c>
      <c r="CV146">
        <v>17.603407000000001</v>
      </c>
      <c r="CW146">
        <v>78.147883699999994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194.74284800000001</v>
      </c>
    </row>
    <row r="147" spans="1:114" x14ac:dyDescent="0.25">
      <c r="A147" t="str" cm="1">
        <f t="array" ref="A147">VLOOKUP($D147,'Period Mapping'!$A$1:$C$366,COLUMN(B:B),0)</f>
        <v>1st Half</v>
      </c>
      <c r="B147" t="str" cm="1">
        <f t="array" ref="B147">VLOOKUP($D147,'Period Mapping'!$A$1:$C$366,COLUMN(C:C),0)</f>
        <v>Q1 2020</v>
      </c>
      <c r="C147" t="s">
        <v>145</v>
      </c>
      <c r="D147" s="163">
        <v>43915</v>
      </c>
      <c r="E147" t="s">
        <v>177</v>
      </c>
      <c r="F147">
        <v>7920.8799999999919</v>
      </c>
      <c r="G147">
        <v>0</v>
      </c>
      <c r="H147">
        <v>0</v>
      </c>
      <c r="I147">
        <v>0</v>
      </c>
      <c r="J147">
        <v>2116.7716796</v>
      </c>
      <c r="K147">
        <v>0</v>
      </c>
      <c r="L147">
        <v>0</v>
      </c>
      <c r="M147">
        <v>0</v>
      </c>
      <c r="N147">
        <v>4406.8873151999996</v>
      </c>
      <c r="O147">
        <v>0</v>
      </c>
      <c r="P147">
        <v>394.1534901</v>
      </c>
      <c r="Q147">
        <v>0</v>
      </c>
      <c r="R147">
        <v>611.34681020000005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2274.1678817000002</v>
      </c>
      <c r="BM147">
        <v>11130.2765724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1037.0897953000001</v>
      </c>
      <c r="CV147">
        <v>17.810466399999999</v>
      </c>
      <c r="CW147">
        <v>80.844851300000002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191.20413310000001</v>
      </c>
    </row>
    <row r="148" spans="1:114" x14ac:dyDescent="0.25">
      <c r="A148" t="str" cm="1">
        <f t="array" ref="A148">VLOOKUP($D148,'Period Mapping'!$A$1:$C$366,COLUMN(B:B),0)</f>
        <v>1st Half</v>
      </c>
      <c r="B148" t="str" cm="1">
        <f t="array" ref="B148">VLOOKUP($D148,'Period Mapping'!$A$1:$C$366,COLUMN(C:C),0)</f>
        <v>Q1 2020</v>
      </c>
      <c r="C148" t="s">
        <v>145</v>
      </c>
      <c r="D148" s="163">
        <v>43916</v>
      </c>
      <c r="E148" t="s">
        <v>177</v>
      </c>
      <c r="F148">
        <v>11071.809999999989</v>
      </c>
      <c r="G148">
        <v>0</v>
      </c>
      <c r="H148">
        <v>0</v>
      </c>
      <c r="I148">
        <v>0</v>
      </c>
      <c r="J148">
        <v>1758.4913494</v>
      </c>
      <c r="K148">
        <v>0</v>
      </c>
      <c r="L148">
        <v>0</v>
      </c>
      <c r="M148">
        <v>0</v>
      </c>
      <c r="N148">
        <v>4433.4081219999998</v>
      </c>
      <c r="O148">
        <v>0</v>
      </c>
      <c r="P148">
        <v>396.59901630000002</v>
      </c>
      <c r="Q148">
        <v>0</v>
      </c>
      <c r="R148">
        <v>660.64243710000005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2274.1678817000002</v>
      </c>
      <c r="BM148">
        <v>10859.5910733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1084.7116053</v>
      </c>
      <c r="CV148">
        <v>17.704561600000002</v>
      </c>
      <c r="CW148">
        <v>82.935797699999995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150.93015260000001</v>
      </c>
    </row>
    <row r="149" spans="1:114" x14ac:dyDescent="0.25">
      <c r="A149" t="str" cm="1">
        <f t="array" ref="A149">VLOOKUP($D149,'Period Mapping'!$A$1:$C$366,COLUMN(B:B),0)</f>
        <v>1st Half</v>
      </c>
      <c r="B149" t="str" cm="1">
        <f t="array" ref="B149">VLOOKUP($D149,'Period Mapping'!$A$1:$C$366,COLUMN(C:C),0)</f>
        <v>Q1 2020</v>
      </c>
      <c r="C149" t="s">
        <v>145</v>
      </c>
      <c r="D149" s="163">
        <v>43917</v>
      </c>
      <c r="E149" t="s">
        <v>177</v>
      </c>
      <c r="F149">
        <v>16215.109999999988</v>
      </c>
      <c r="G149">
        <v>0</v>
      </c>
      <c r="H149">
        <v>0</v>
      </c>
      <c r="I149">
        <v>0</v>
      </c>
      <c r="J149">
        <v>1449.2366582</v>
      </c>
      <c r="K149">
        <v>0</v>
      </c>
      <c r="L149">
        <v>0</v>
      </c>
      <c r="M149">
        <v>0</v>
      </c>
      <c r="N149">
        <v>4460.0885318999999</v>
      </c>
      <c r="O149">
        <v>0</v>
      </c>
      <c r="P149">
        <v>394.30642929999999</v>
      </c>
      <c r="Q149">
        <v>0</v>
      </c>
      <c r="R149">
        <v>702.6109136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4827.5035631999999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2274.1678817000002</v>
      </c>
      <c r="BM149">
        <v>17311.794724799998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1132.2668114000001</v>
      </c>
      <c r="CV149">
        <v>17.4882095</v>
      </c>
      <c r="CW149">
        <v>83.789476100000002</v>
      </c>
      <c r="CX149">
        <v>0</v>
      </c>
      <c r="CY149">
        <v>0</v>
      </c>
      <c r="CZ149">
        <v>1851.0433621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119.2927383</v>
      </c>
    </row>
    <row r="150" spans="1:114" x14ac:dyDescent="0.25">
      <c r="A150" t="str" cm="1">
        <f t="array" ref="A150">VLOOKUP($D150,'Period Mapping'!$A$1:$C$366,COLUMN(B:B),0)</f>
        <v>1st Half</v>
      </c>
      <c r="B150" t="str" cm="1">
        <f t="array" ref="B150">VLOOKUP($D150,'Period Mapping'!$A$1:$C$366,COLUMN(C:C),0)</f>
        <v>Q1 2020</v>
      </c>
      <c r="C150" t="s">
        <v>145</v>
      </c>
      <c r="D150" s="163">
        <v>43918</v>
      </c>
      <c r="E150" t="s">
        <v>177</v>
      </c>
      <c r="F150">
        <v>15085.15999999998</v>
      </c>
      <c r="G150">
        <v>0</v>
      </c>
      <c r="H150">
        <v>0</v>
      </c>
      <c r="I150">
        <v>0</v>
      </c>
      <c r="J150">
        <v>1221.8521889000001</v>
      </c>
      <c r="K150">
        <v>0</v>
      </c>
      <c r="L150">
        <v>0</v>
      </c>
      <c r="M150">
        <v>0</v>
      </c>
      <c r="N150">
        <v>4486.9295055000002</v>
      </c>
      <c r="O150">
        <v>0</v>
      </c>
      <c r="P150">
        <v>383.8434656</v>
      </c>
      <c r="Q150">
        <v>0</v>
      </c>
      <c r="R150">
        <v>738.37507619999997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2397.2673235000002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2274.1678817000002</v>
      </c>
      <c r="BM150">
        <v>12876.701604899999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1160.8398973999999</v>
      </c>
      <c r="CV150">
        <v>17.1579537</v>
      </c>
      <c r="CW150">
        <v>83.882586799999999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112.38557609999999</v>
      </c>
    </row>
    <row r="151" spans="1:114" x14ac:dyDescent="0.25">
      <c r="A151" t="str" cm="1">
        <f t="array" ref="A151">VLOOKUP($D151,'Period Mapping'!$A$1:$C$366,COLUMN(B:B),0)</f>
        <v>1st Half</v>
      </c>
      <c r="B151" t="str" cm="1">
        <f t="array" ref="B151">VLOOKUP($D151,'Period Mapping'!$A$1:$C$366,COLUMN(C:C),0)</f>
        <v>Q1 2020</v>
      </c>
      <c r="C151" t="s">
        <v>145</v>
      </c>
      <c r="D151" s="163">
        <v>43919</v>
      </c>
      <c r="E151" t="s">
        <v>177</v>
      </c>
      <c r="F151">
        <v>10344.379999999986</v>
      </c>
      <c r="G151">
        <v>0</v>
      </c>
      <c r="H151">
        <v>0</v>
      </c>
      <c r="I151">
        <v>0</v>
      </c>
      <c r="J151">
        <v>1290.5512716000001</v>
      </c>
      <c r="K151">
        <v>0</v>
      </c>
      <c r="L151">
        <v>0</v>
      </c>
      <c r="M151">
        <v>0</v>
      </c>
      <c r="N151">
        <v>4513.9320090000001</v>
      </c>
      <c r="O151">
        <v>0</v>
      </c>
      <c r="P151">
        <v>373.30486619999999</v>
      </c>
      <c r="Q151">
        <v>0</v>
      </c>
      <c r="R151">
        <v>759.81908880000003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1190.4477221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2274.1678817000002</v>
      </c>
      <c r="BM151">
        <v>10344.377449699999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-1490.5356265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1170.2976553999999</v>
      </c>
      <c r="CV151">
        <v>16.8902784</v>
      </c>
      <c r="CW151">
        <v>83.321541199999999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162.18061220000001</v>
      </c>
    </row>
    <row r="152" spans="1:114" x14ac:dyDescent="0.25">
      <c r="A152" t="str" cm="1">
        <f t="array" ref="A152">VLOOKUP($D152,'Period Mapping'!$A$1:$C$366,COLUMN(B:B),0)</f>
        <v>1st Half</v>
      </c>
      <c r="B152" t="str" cm="1">
        <f t="array" ref="B152">VLOOKUP($D152,'Period Mapping'!$A$1:$C$366,COLUMN(C:C),0)</f>
        <v>Q1 2020</v>
      </c>
      <c r="C152" t="s">
        <v>145</v>
      </c>
      <c r="D152" s="163">
        <v>43920</v>
      </c>
      <c r="E152" t="s">
        <v>177</v>
      </c>
      <c r="F152">
        <v>12078.339999999984</v>
      </c>
      <c r="G152">
        <v>0</v>
      </c>
      <c r="H152">
        <v>0</v>
      </c>
      <c r="I152">
        <v>0</v>
      </c>
      <c r="J152">
        <v>1626.4511130000001</v>
      </c>
      <c r="K152">
        <v>0</v>
      </c>
      <c r="L152">
        <v>0</v>
      </c>
      <c r="M152">
        <v>0</v>
      </c>
      <c r="N152">
        <v>4541.0970146</v>
      </c>
      <c r="O152">
        <v>0</v>
      </c>
      <c r="P152">
        <v>359.48059999999998</v>
      </c>
      <c r="Q152">
        <v>0</v>
      </c>
      <c r="R152">
        <v>758.01247890000002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2274.1678817000002</v>
      </c>
      <c r="BM152">
        <v>10782.2029504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1189.3463793999999</v>
      </c>
      <c r="CV152">
        <v>16.684187699999999</v>
      </c>
      <c r="CW152">
        <v>81.965906200000006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-312.00002050000001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246.9972597</v>
      </c>
    </row>
    <row r="153" spans="1:114" x14ac:dyDescent="0.25">
      <c r="A153" t="str" cm="1">
        <f t="array" ref="A153">VLOOKUP($D153,'Period Mapping'!$A$1:$C$366,COLUMN(B:B),0)</f>
        <v>1st Half</v>
      </c>
      <c r="B153" t="str" cm="1">
        <f t="array" ref="B153">VLOOKUP($D153,'Period Mapping'!$A$1:$C$366,COLUMN(C:C),0)</f>
        <v>Q1 2020</v>
      </c>
      <c r="C153" t="s">
        <v>145</v>
      </c>
      <c r="D153" s="163">
        <v>43921</v>
      </c>
      <c r="E153" t="s">
        <v>177</v>
      </c>
      <c r="F153">
        <v>13787.749999999989</v>
      </c>
      <c r="G153">
        <v>0</v>
      </c>
      <c r="H153">
        <v>0</v>
      </c>
      <c r="I153">
        <v>0</v>
      </c>
      <c r="J153">
        <v>1923.7387059</v>
      </c>
      <c r="K153">
        <v>0</v>
      </c>
      <c r="L153">
        <v>0</v>
      </c>
      <c r="M153">
        <v>0</v>
      </c>
      <c r="N153">
        <v>4568.4255002</v>
      </c>
      <c r="O153">
        <v>0</v>
      </c>
      <c r="P153">
        <v>341.86335170000001</v>
      </c>
      <c r="Q153">
        <v>0</v>
      </c>
      <c r="R153">
        <v>745.49734590000003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2274.1678817000002</v>
      </c>
      <c r="BM153">
        <v>11497.2704756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1198.8707414</v>
      </c>
      <c r="CV153">
        <v>17.0533167</v>
      </c>
      <c r="CW153">
        <v>80.641427300000004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347.01205529999999</v>
      </c>
    </row>
    <row r="154" spans="1:114" x14ac:dyDescent="0.25">
      <c r="A154" t="str" cm="1">
        <f t="array" ref="A154">VLOOKUP($D154,'Period Mapping'!$A$1:$C$366,COLUMN(B:B),0)</f>
        <v>1st Half</v>
      </c>
      <c r="B154" t="str" cm="1">
        <f t="array" ref="B154">VLOOKUP($D154,'Period Mapping'!$A$1:$C$366,COLUMN(C:C),0)</f>
        <v>Q2 2020</v>
      </c>
      <c r="C154" t="s">
        <v>145</v>
      </c>
      <c r="D154" s="163">
        <v>43922</v>
      </c>
      <c r="E154" t="s">
        <v>177</v>
      </c>
      <c r="F154">
        <v>13043.50999999998</v>
      </c>
      <c r="G154">
        <v>0</v>
      </c>
      <c r="H154">
        <v>0</v>
      </c>
      <c r="I154">
        <v>0</v>
      </c>
      <c r="J154">
        <v>2158.5731194</v>
      </c>
      <c r="K154">
        <v>0</v>
      </c>
      <c r="L154">
        <v>0</v>
      </c>
      <c r="M154">
        <v>0</v>
      </c>
      <c r="N154">
        <v>0</v>
      </c>
      <c r="O154">
        <v>5700.5860284999999</v>
      </c>
      <c r="P154">
        <v>324.32164419999998</v>
      </c>
      <c r="Q154">
        <v>0</v>
      </c>
      <c r="R154">
        <v>768.5826184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2274.1678817000002</v>
      </c>
      <c r="BM154">
        <v>12974.9547489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1208.3951033999999</v>
      </c>
      <c r="CV154">
        <v>18.920988099999999</v>
      </c>
      <c r="CW154">
        <v>79.134996400000006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442.27221930000002</v>
      </c>
    </row>
    <row r="155" spans="1:114" x14ac:dyDescent="0.25">
      <c r="A155" t="str" cm="1">
        <f t="array" ref="A155">VLOOKUP($D155,'Period Mapping'!$A$1:$C$366,COLUMN(B:B),0)</f>
        <v>1st Half</v>
      </c>
      <c r="B155" t="str" cm="1">
        <f t="array" ref="B155">VLOOKUP($D155,'Period Mapping'!$A$1:$C$366,COLUMN(C:C),0)</f>
        <v>Q2 2020</v>
      </c>
      <c r="C155" t="s">
        <v>145</v>
      </c>
      <c r="D155" s="163">
        <v>43923</v>
      </c>
      <c r="E155" t="s">
        <v>177</v>
      </c>
      <c r="F155">
        <v>15269.319999999989</v>
      </c>
      <c r="G155">
        <v>0</v>
      </c>
      <c r="H155">
        <v>0</v>
      </c>
      <c r="I155">
        <v>0</v>
      </c>
      <c r="J155">
        <v>2406.2008022</v>
      </c>
      <c r="K155">
        <v>0</v>
      </c>
      <c r="L155">
        <v>0</v>
      </c>
      <c r="M155">
        <v>0</v>
      </c>
      <c r="N155">
        <v>0</v>
      </c>
      <c r="O155">
        <v>5708.5724381</v>
      </c>
      <c r="P155">
        <v>306.84981720000002</v>
      </c>
      <c r="Q155">
        <v>0</v>
      </c>
      <c r="R155">
        <v>772.01965700000005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2274.1678817000002</v>
      </c>
      <c r="BM155">
        <v>13340.491846000001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1217.9194654</v>
      </c>
      <c r="CV155">
        <v>22.3540873</v>
      </c>
      <c r="CW155">
        <v>78.430255599999995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553.97729189999995</v>
      </c>
    </row>
    <row r="156" spans="1:114" x14ac:dyDescent="0.25">
      <c r="A156" t="str" cm="1">
        <f t="array" ref="A156">VLOOKUP($D156,'Period Mapping'!$A$1:$C$366,COLUMN(B:B),0)</f>
        <v>1st Half</v>
      </c>
      <c r="B156" t="str" cm="1">
        <f t="array" ref="B156">VLOOKUP($D156,'Period Mapping'!$A$1:$C$366,COLUMN(C:C),0)</f>
        <v>Q2 2020</v>
      </c>
      <c r="C156" t="s">
        <v>145</v>
      </c>
      <c r="D156" s="163">
        <v>43924</v>
      </c>
      <c r="E156" t="s">
        <v>177</v>
      </c>
      <c r="F156">
        <v>14707.149999999994</v>
      </c>
      <c r="G156">
        <v>0</v>
      </c>
      <c r="H156">
        <v>0</v>
      </c>
      <c r="I156">
        <v>0</v>
      </c>
      <c r="J156">
        <v>2717.2577919999999</v>
      </c>
      <c r="K156">
        <v>0</v>
      </c>
      <c r="L156">
        <v>0</v>
      </c>
      <c r="M156">
        <v>0</v>
      </c>
      <c r="N156">
        <v>0</v>
      </c>
      <c r="O156">
        <v>5716.5700365000002</v>
      </c>
      <c r="P156">
        <v>287.0524423</v>
      </c>
      <c r="Q156">
        <v>0</v>
      </c>
      <c r="R156">
        <v>763.29961130000004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2274.1678817000002</v>
      </c>
      <c r="BM156">
        <v>15615.586285900001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1227.4438273999999</v>
      </c>
      <c r="CV156">
        <v>26.006434200000001</v>
      </c>
      <c r="CW156">
        <v>76.963793199999998</v>
      </c>
      <c r="CX156">
        <v>0</v>
      </c>
      <c r="CY156">
        <v>0</v>
      </c>
      <c r="CZ156">
        <v>1851.0433621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675.78095559999997</v>
      </c>
    </row>
    <row r="157" spans="1:114" x14ac:dyDescent="0.25">
      <c r="A157" t="str" cm="1">
        <f t="array" ref="A157">VLOOKUP($D157,'Period Mapping'!$A$1:$C$366,COLUMN(B:B),0)</f>
        <v>1st Half</v>
      </c>
      <c r="B157" t="str" cm="1">
        <f t="array" ref="B157">VLOOKUP($D157,'Period Mapping'!$A$1:$C$366,COLUMN(C:C),0)</f>
        <v>Q2 2020</v>
      </c>
      <c r="C157" t="s">
        <v>145</v>
      </c>
      <c r="D157" s="163">
        <v>43925</v>
      </c>
      <c r="E157" t="s">
        <v>177</v>
      </c>
      <c r="F157">
        <v>12823.43999999999</v>
      </c>
      <c r="G157">
        <v>0</v>
      </c>
      <c r="H157">
        <v>0</v>
      </c>
      <c r="I157">
        <v>0</v>
      </c>
      <c r="J157">
        <v>2911.0686277999998</v>
      </c>
      <c r="K157">
        <v>0</v>
      </c>
      <c r="L157">
        <v>0</v>
      </c>
      <c r="M157">
        <v>0</v>
      </c>
      <c r="N157">
        <v>0</v>
      </c>
      <c r="O157">
        <v>5724.5788394000001</v>
      </c>
      <c r="P157">
        <v>264.34847869999999</v>
      </c>
      <c r="Q157">
        <v>0</v>
      </c>
      <c r="R157">
        <v>719.51759489999995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2274.1678817000002</v>
      </c>
      <c r="BM157">
        <v>14056.119907800001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1227.4438273999999</v>
      </c>
      <c r="CV157">
        <v>29.196644800000001</v>
      </c>
      <c r="CW157">
        <v>75.319380899999999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830.47848260000001</v>
      </c>
    </row>
    <row r="158" spans="1:114" x14ac:dyDescent="0.25">
      <c r="A158" t="str" cm="1">
        <f t="array" ref="A158">VLOOKUP($D158,'Period Mapping'!$A$1:$C$366,COLUMN(B:B),0)</f>
        <v>1st Half</v>
      </c>
      <c r="B158" t="str" cm="1">
        <f t="array" ref="B158">VLOOKUP($D158,'Period Mapping'!$A$1:$C$366,COLUMN(C:C),0)</f>
        <v>Q2 2020</v>
      </c>
      <c r="C158" t="s">
        <v>145</v>
      </c>
      <c r="D158" s="163">
        <v>43926</v>
      </c>
      <c r="E158" t="s">
        <v>177</v>
      </c>
      <c r="F158">
        <v>12296.259999999982</v>
      </c>
      <c r="G158">
        <v>0</v>
      </c>
      <c r="H158">
        <v>0</v>
      </c>
      <c r="I158">
        <v>0</v>
      </c>
      <c r="J158">
        <v>2856.4117022999999</v>
      </c>
      <c r="K158">
        <v>0</v>
      </c>
      <c r="L158">
        <v>0</v>
      </c>
      <c r="M158">
        <v>0</v>
      </c>
      <c r="N158">
        <v>0</v>
      </c>
      <c r="O158">
        <v>5732.5988625</v>
      </c>
      <c r="P158">
        <v>250.57762679999999</v>
      </c>
      <c r="Q158">
        <v>0</v>
      </c>
      <c r="R158">
        <v>685.55515979999996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2274.1678817000002</v>
      </c>
      <c r="BM158">
        <v>14156.4684352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1236.9015855</v>
      </c>
      <c r="CV158">
        <v>31.921053799999999</v>
      </c>
      <c r="CW158">
        <v>72.962290100000004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1015.372123</v>
      </c>
    </row>
    <row r="159" spans="1:114" x14ac:dyDescent="0.25">
      <c r="A159" t="str" cm="1">
        <f t="array" ref="A159">VLOOKUP($D159,'Period Mapping'!$A$1:$C$366,COLUMN(B:B),0)</f>
        <v>1st Half</v>
      </c>
      <c r="B159" t="str" cm="1">
        <f t="array" ref="B159">VLOOKUP($D159,'Period Mapping'!$A$1:$C$366,COLUMN(C:C),0)</f>
        <v>Q2 2020</v>
      </c>
      <c r="C159" t="s">
        <v>145</v>
      </c>
      <c r="D159" s="163">
        <v>43927</v>
      </c>
      <c r="E159" t="s">
        <v>177</v>
      </c>
      <c r="F159">
        <v>8532.3499999999913</v>
      </c>
      <c r="G159">
        <v>0</v>
      </c>
      <c r="H159">
        <v>0</v>
      </c>
      <c r="I159">
        <v>0</v>
      </c>
      <c r="J159">
        <v>2721.7280897000001</v>
      </c>
      <c r="K159">
        <v>0</v>
      </c>
      <c r="L159">
        <v>0</v>
      </c>
      <c r="M159">
        <v>0</v>
      </c>
      <c r="N159">
        <v>0</v>
      </c>
      <c r="O159">
        <v>5740.6301215000003</v>
      </c>
      <c r="P159">
        <v>236.91351940000001</v>
      </c>
      <c r="Q159">
        <v>0</v>
      </c>
      <c r="R159">
        <v>655.04649340000003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2274.1678817000002</v>
      </c>
      <c r="BM159">
        <v>8532.3445542999998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-5354.4370102000003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1246.4259474999999</v>
      </c>
      <c r="CV159">
        <v>34.074754599999999</v>
      </c>
      <c r="CW159">
        <v>69.751219899999995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-312.00002050000001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1220.0434078000001</v>
      </c>
    </row>
    <row r="160" spans="1:114" x14ac:dyDescent="0.25">
      <c r="A160" t="str" cm="1">
        <f t="array" ref="A160">VLOOKUP($D160,'Period Mapping'!$A$1:$C$366,COLUMN(B:B),0)</f>
        <v>1st Half</v>
      </c>
      <c r="B160" t="str" cm="1">
        <f t="array" ref="B160">VLOOKUP($D160,'Period Mapping'!$A$1:$C$366,COLUMN(C:C),0)</f>
        <v>Q2 2020</v>
      </c>
      <c r="C160" t="s">
        <v>145</v>
      </c>
      <c r="D160" s="163">
        <v>43928</v>
      </c>
      <c r="E160" t="s">
        <v>177</v>
      </c>
      <c r="F160">
        <v>15376.109999999984</v>
      </c>
      <c r="G160">
        <v>0</v>
      </c>
      <c r="H160">
        <v>0</v>
      </c>
      <c r="I160">
        <v>0</v>
      </c>
      <c r="J160">
        <v>2631.4312510999998</v>
      </c>
      <c r="K160">
        <v>0</v>
      </c>
      <c r="L160">
        <v>0</v>
      </c>
      <c r="M160">
        <v>0</v>
      </c>
      <c r="N160">
        <v>0</v>
      </c>
      <c r="O160">
        <v>5748.6726320999996</v>
      </c>
      <c r="P160">
        <v>226.84136530000001</v>
      </c>
      <c r="Q160">
        <v>0</v>
      </c>
      <c r="R160">
        <v>636.12254849999999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2274.1678817000002</v>
      </c>
      <c r="BM160">
        <v>14642.1975284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1255.9503095</v>
      </c>
      <c r="CV160">
        <v>35.983103499999999</v>
      </c>
      <c r="CW160">
        <v>67.509747500000003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356.97981160000001</v>
      </c>
      <c r="DH160">
        <v>0</v>
      </c>
      <c r="DI160">
        <v>0</v>
      </c>
      <c r="DJ160">
        <v>1408.5387281999999</v>
      </c>
    </row>
    <row r="161" spans="1:114" x14ac:dyDescent="0.25">
      <c r="A161" t="str" cm="1">
        <f t="array" ref="A161">VLOOKUP($D161,'Period Mapping'!$A$1:$C$366,COLUMN(B:B),0)</f>
        <v>1st Half</v>
      </c>
      <c r="B161" t="str" cm="1">
        <f t="array" ref="B161">VLOOKUP($D161,'Period Mapping'!$A$1:$C$366,COLUMN(C:C),0)</f>
        <v>Q2 2020</v>
      </c>
      <c r="C161" t="s">
        <v>145</v>
      </c>
      <c r="D161" s="163">
        <v>43929</v>
      </c>
      <c r="E161" t="s">
        <v>177</v>
      </c>
      <c r="F161">
        <v>11615.479999999983</v>
      </c>
      <c r="G161">
        <v>0</v>
      </c>
      <c r="H161">
        <v>0</v>
      </c>
      <c r="I161">
        <v>0</v>
      </c>
      <c r="J161">
        <v>2459.4187037000002</v>
      </c>
      <c r="K161">
        <v>0</v>
      </c>
      <c r="L161">
        <v>0</v>
      </c>
      <c r="M161">
        <v>0</v>
      </c>
      <c r="N161">
        <v>0</v>
      </c>
      <c r="O161">
        <v>5756.7264101000001</v>
      </c>
      <c r="P161">
        <v>216.35710610000001</v>
      </c>
      <c r="Q161">
        <v>0</v>
      </c>
      <c r="R161">
        <v>612.39231840000002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2274.1678817000002</v>
      </c>
      <c r="BM161">
        <v>14223.769190200001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1265.4746715000001</v>
      </c>
      <c r="CV161">
        <v>37.756338</v>
      </c>
      <c r="CW161">
        <v>65.620474200000004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1535.855137</v>
      </c>
    </row>
    <row r="162" spans="1:114" x14ac:dyDescent="0.25">
      <c r="A162" t="str" cm="1">
        <f t="array" ref="A162">VLOOKUP($D162,'Period Mapping'!$A$1:$C$366,COLUMN(B:B),0)</f>
        <v>1st Half</v>
      </c>
      <c r="B162" t="str" cm="1">
        <f t="array" ref="B162">VLOOKUP($D162,'Period Mapping'!$A$1:$C$366,COLUMN(C:C),0)</f>
        <v>Q2 2020</v>
      </c>
      <c r="C162" t="s">
        <v>145</v>
      </c>
      <c r="D162" s="163">
        <v>43930</v>
      </c>
      <c r="E162" t="s">
        <v>177</v>
      </c>
      <c r="F162">
        <v>11510.449999999983</v>
      </c>
      <c r="G162">
        <v>0</v>
      </c>
      <c r="H162">
        <v>0</v>
      </c>
      <c r="I162">
        <v>0</v>
      </c>
      <c r="J162">
        <v>2237.4835800000001</v>
      </c>
      <c r="K162">
        <v>0</v>
      </c>
      <c r="L162">
        <v>0</v>
      </c>
      <c r="M162">
        <v>0</v>
      </c>
      <c r="N162">
        <v>0</v>
      </c>
      <c r="O162">
        <v>5764.7914713</v>
      </c>
      <c r="P162">
        <v>212.8636285</v>
      </c>
      <c r="Q162">
        <v>0</v>
      </c>
      <c r="R162">
        <v>605.31092539999997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2274.1678817000002</v>
      </c>
      <c r="BM162">
        <v>11510.4464474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-2491.1872401000001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1274.9990335</v>
      </c>
      <c r="CV162">
        <v>39.415611900000002</v>
      </c>
      <c r="CW162">
        <v>64.231034600000001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1528.3703708999999</v>
      </c>
    </row>
    <row r="163" spans="1:114" x14ac:dyDescent="0.25">
      <c r="A163" t="str" cm="1">
        <f t="array" ref="A163">VLOOKUP($D163,'Period Mapping'!$A$1:$C$366,COLUMN(B:B),0)</f>
        <v>1st Half</v>
      </c>
      <c r="B163" t="str" cm="1">
        <f t="array" ref="B163">VLOOKUP($D163,'Period Mapping'!$A$1:$C$366,COLUMN(C:C),0)</f>
        <v>Q2 2020</v>
      </c>
      <c r="C163" t="s">
        <v>145</v>
      </c>
      <c r="D163" s="163">
        <v>43931</v>
      </c>
      <c r="E163" t="s">
        <v>177</v>
      </c>
      <c r="F163">
        <v>18451.449999999993</v>
      </c>
      <c r="G163">
        <v>0</v>
      </c>
      <c r="H163">
        <v>0</v>
      </c>
      <c r="I163">
        <v>0</v>
      </c>
      <c r="J163">
        <v>2041.4060594</v>
      </c>
      <c r="K163">
        <v>0</v>
      </c>
      <c r="L163">
        <v>0</v>
      </c>
      <c r="M163">
        <v>0</v>
      </c>
      <c r="N163">
        <v>0</v>
      </c>
      <c r="O163">
        <v>5772.8678314999997</v>
      </c>
      <c r="P163">
        <v>214.4574351</v>
      </c>
      <c r="Q163">
        <v>0</v>
      </c>
      <c r="R163">
        <v>603.18617319999998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2274.1678817000002</v>
      </c>
      <c r="BM163">
        <v>15633.207648199999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1294.0477575</v>
      </c>
      <c r="CV163">
        <v>40.331372899999998</v>
      </c>
      <c r="CW163">
        <v>63.508127000000002</v>
      </c>
      <c r="CX163">
        <v>0</v>
      </c>
      <c r="CY163">
        <v>0</v>
      </c>
      <c r="CZ163">
        <v>1851.0433621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1478.1914981</v>
      </c>
    </row>
    <row r="164" spans="1:114" x14ac:dyDescent="0.25">
      <c r="A164" t="str" cm="1">
        <f t="array" ref="A164">VLOOKUP($D164,'Period Mapping'!$A$1:$C$366,COLUMN(B:B),0)</f>
        <v>1st Half</v>
      </c>
      <c r="B164" t="str" cm="1">
        <f t="array" ref="B164">VLOOKUP($D164,'Period Mapping'!$A$1:$C$366,COLUMN(C:C),0)</f>
        <v>Q2 2020</v>
      </c>
      <c r="C164" t="s">
        <v>145</v>
      </c>
      <c r="D164" s="163">
        <v>43932</v>
      </c>
      <c r="E164" t="s">
        <v>177</v>
      </c>
      <c r="F164">
        <v>11052.539999999981</v>
      </c>
      <c r="G164">
        <v>0</v>
      </c>
      <c r="H164">
        <v>0</v>
      </c>
      <c r="I164">
        <v>0</v>
      </c>
      <c r="J164">
        <v>2027.9227011</v>
      </c>
      <c r="K164">
        <v>0</v>
      </c>
      <c r="L164">
        <v>0</v>
      </c>
      <c r="M164">
        <v>0</v>
      </c>
      <c r="N164">
        <v>0</v>
      </c>
      <c r="O164">
        <v>5780.9555065000004</v>
      </c>
      <c r="P164">
        <v>217.28413620000001</v>
      </c>
      <c r="Q164">
        <v>0</v>
      </c>
      <c r="R164">
        <v>607.38642340000001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2274.1678817000002</v>
      </c>
      <c r="BM164">
        <v>13645.2609123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1284.5233955000001</v>
      </c>
      <c r="CV164">
        <v>40.262904300000002</v>
      </c>
      <c r="CW164">
        <v>64.055246100000005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1348.7025679999999</v>
      </c>
    </row>
    <row r="165" spans="1:114" x14ac:dyDescent="0.25">
      <c r="A165" t="str" cm="1">
        <f t="array" ref="A165">VLOOKUP($D165,'Period Mapping'!$A$1:$C$366,COLUMN(B:B),0)</f>
        <v>1st Half</v>
      </c>
      <c r="B165" t="str" cm="1">
        <f t="array" ref="B165">VLOOKUP($D165,'Period Mapping'!$A$1:$C$366,COLUMN(C:C),0)</f>
        <v>Q2 2020</v>
      </c>
      <c r="C165" t="s">
        <v>145</v>
      </c>
      <c r="D165" s="163">
        <v>43933</v>
      </c>
      <c r="E165" t="s">
        <v>177</v>
      </c>
      <c r="F165">
        <v>8579.5399999999881</v>
      </c>
      <c r="G165">
        <v>0</v>
      </c>
      <c r="H165">
        <v>0</v>
      </c>
      <c r="I165">
        <v>0</v>
      </c>
      <c r="J165">
        <v>2099.1669714</v>
      </c>
      <c r="K165">
        <v>0</v>
      </c>
      <c r="L165">
        <v>0</v>
      </c>
      <c r="M165">
        <v>0</v>
      </c>
      <c r="N165">
        <v>0</v>
      </c>
      <c r="O165">
        <v>5789.0545122000003</v>
      </c>
      <c r="P165">
        <v>220.85516699999999</v>
      </c>
      <c r="Q165">
        <v>0</v>
      </c>
      <c r="R165">
        <v>622.04891559999999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2274.1678817000002</v>
      </c>
      <c r="BM165">
        <v>8579.5363966999994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-5432.1881615000002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1284.5233955000001</v>
      </c>
      <c r="CV165">
        <v>39.359691499999997</v>
      </c>
      <c r="CW165">
        <v>64.721195699999996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356.97981160000001</v>
      </c>
      <c r="DH165">
        <v>0</v>
      </c>
      <c r="DI165">
        <v>0</v>
      </c>
      <c r="DJ165">
        <v>1260.8468665</v>
      </c>
    </row>
    <row r="166" spans="1:114" x14ac:dyDescent="0.25">
      <c r="A166" t="str" cm="1">
        <f t="array" ref="A166">VLOOKUP($D166,'Period Mapping'!$A$1:$C$366,COLUMN(B:B),0)</f>
        <v>1st Half</v>
      </c>
      <c r="B166" t="str" cm="1">
        <f t="array" ref="B166">VLOOKUP($D166,'Period Mapping'!$A$1:$C$366,COLUMN(C:C),0)</f>
        <v>Q2 2020</v>
      </c>
      <c r="C166" t="s">
        <v>145</v>
      </c>
      <c r="D166" s="163">
        <v>43934</v>
      </c>
      <c r="E166" t="s">
        <v>177</v>
      </c>
      <c r="F166">
        <v>10632.889999999983</v>
      </c>
      <c r="G166">
        <v>0</v>
      </c>
      <c r="H166">
        <v>0</v>
      </c>
      <c r="I166">
        <v>0</v>
      </c>
      <c r="J166">
        <v>2089.4906734000001</v>
      </c>
      <c r="K166">
        <v>0</v>
      </c>
      <c r="L166">
        <v>0</v>
      </c>
      <c r="M166">
        <v>0</v>
      </c>
      <c r="N166">
        <v>0</v>
      </c>
      <c r="O166">
        <v>5797.1648643999997</v>
      </c>
      <c r="P166">
        <v>224.84725660000001</v>
      </c>
      <c r="Q166">
        <v>0</v>
      </c>
      <c r="R166">
        <v>625.14997419999997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2274.1678817000002</v>
      </c>
      <c r="BM166">
        <v>10632.886022799999</v>
      </c>
      <c r="BN166">
        <v>-2887.8241312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1294.0477575</v>
      </c>
      <c r="CV166">
        <v>37.782064499999997</v>
      </c>
      <c r="CW166">
        <v>65.029221000000007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1113.0303111000001</v>
      </c>
    </row>
    <row r="167" spans="1:114" x14ac:dyDescent="0.25">
      <c r="A167" t="str" cm="1">
        <f t="array" ref="A167">VLOOKUP($D167,'Period Mapping'!$A$1:$C$366,COLUMN(B:B),0)</f>
        <v>1st Half</v>
      </c>
      <c r="B167" t="str" cm="1">
        <f t="array" ref="B167">VLOOKUP($D167,'Period Mapping'!$A$1:$C$366,COLUMN(C:C),0)</f>
        <v>Q2 2020</v>
      </c>
      <c r="C167" t="s">
        <v>145</v>
      </c>
      <c r="D167" s="163">
        <v>43935</v>
      </c>
      <c r="E167" t="s">
        <v>177</v>
      </c>
      <c r="F167">
        <v>15741.639999999985</v>
      </c>
      <c r="G167">
        <v>0</v>
      </c>
      <c r="H167">
        <v>0</v>
      </c>
      <c r="I167">
        <v>0</v>
      </c>
      <c r="J167">
        <v>2192.8112222</v>
      </c>
      <c r="K167">
        <v>0</v>
      </c>
      <c r="L167">
        <v>0</v>
      </c>
      <c r="M167">
        <v>0</v>
      </c>
      <c r="N167">
        <v>0</v>
      </c>
      <c r="O167">
        <v>5805.2865791000004</v>
      </c>
      <c r="P167">
        <v>230.98061519999999</v>
      </c>
      <c r="Q167">
        <v>0</v>
      </c>
      <c r="R167">
        <v>638.70754090000003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2274.1678817000002</v>
      </c>
      <c r="BM167">
        <v>13490.908274900001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1284.5233955000001</v>
      </c>
      <c r="CV167">
        <v>35.557699200000002</v>
      </c>
      <c r="CW167">
        <v>64.484796900000006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964.38839459999997</v>
      </c>
    </row>
    <row r="168" spans="1:114" x14ac:dyDescent="0.25">
      <c r="A168" t="str" cm="1">
        <f t="array" ref="A168">VLOOKUP($D168,'Period Mapping'!$A$1:$C$366,COLUMN(B:B),0)</f>
        <v>1st Half</v>
      </c>
      <c r="B168" t="str" cm="1">
        <f t="array" ref="B168">VLOOKUP($D168,'Period Mapping'!$A$1:$C$366,COLUMN(C:C),0)</f>
        <v>Q2 2020</v>
      </c>
      <c r="C168" t="s">
        <v>145</v>
      </c>
      <c r="D168" s="163">
        <v>43936</v>
      </c>
      <c r="E168" t="s">
        <v>177</v>
      </c>
      <c r="F168">
        <v>30816.510000000017</v>
      </c>
      <c r="G168">
        <v>0</v>
      </c>
      <c r="H168">
        <v>0</v>
      </c>
      <c r="I168">
        <v>0</v>
      </c>
      <c r="J168">
        <v>2178.9741941000002</v>
      </c>
      <c r="K168">
        <v>0</v>
      </c>
      <c r="L168">
        <v>0</v>
      </c>
      <c r="M168">
        <v>0</v>
      </c>
      <c r="N168">
        <v>0</v>
      </c>
      <c r="O168">
        <v>5813.4196721999997</v>
      </c>
      <c r="P168">
        <v>240.15195</v>
      </c>
      <c r="Q168">
        <v>0</v>
      </c>
      <c r="R168">
        <v>647.3134609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2274.1678817000002</v>
      </c>
      <c r="BM168">
        <v>28183.7362297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1274.9990335</v>
      </c>
      <c r="CV168">
        <v>32.519884400000002</v>
      </c>
      <c r="CW168">
        <v>62.5678166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14923.873047700001</v>
      </c>
      <c r="DG168">
        <v>0</v>
      </c>
      <c r="DH168">
        <v>0</v>
      </c>
      <c r="DI168">
        <v>0</v>
      </c>
      <c r="DJ168">
        <v>735.74913900000001</v>
      </c>
    </row>
    <row r="169" spans="1:114" x14ac:dyDescent="0.25">
      <c r="A169" t="str" cm="1">
        <f t="array" ref="A169">VLOOKUP($D169,'Period Mapping'!$A$1:$C$366,COLUMN(B:B),0)</f>
        <v>1st Half</v>
      </c>
      <c r="B169" t="str" cm="1">
        <f t="array" ref="B169">VLOOKUP($D169,'Period Mapping'!$A$1:$C$366,COLUMN(C:C),0)</f>
        <v>Q2 2020</v>
      </c>
      <c r="C169" t="s">
        <v>145</v>
      </c>
      <c r="D169" s="163">
        <v>43937</v>
      </c>
      <c r="E169" t="s">
        <v>177</v>
      </c>
      <c r="F169">
        <v>25301.340000000018</v>
      </c>
      <c r="G169">
        <v>0</v>
      </c>
      <c r="H169">
        <v>0</v>
      </c>
      <c r="I169">
        <v>0</v>
      </c>
      <c r="J169">
        <v>2024.8071990999999</v>
      </c>
      <c r="K169">
        <v>165.60894809999999</v>
      </c>
      <c r="L169">
        <v>0</v>
      </c>
      <c r="M169">
        <v>0</v>
      </c>
      <c r="N169">
        <v>0</v>
      </c>
      <c r="O169">
        <v>5821.5641594999997</v>
      </c>
      <c r="P169">
        <v>248.49865460000001</v>
      </c>
      <c r="Q169">
        <v>0</v>
      </c>
      <c r="R169">
        <v>645.13089749999995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2274.1678817000002</v>
      </c>
      <c r="BM169">
        <v>27862.306123999999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1265.4746715000001</v>
      </c>
      <c r="CV169">
        <v>30.103994700000001</v>
      </c>
      <c r="CW169">
        <v>59.682977600000001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14821.952062300001</v>
      </c>
      <c r="DG169">
        <v>0</v>
      </c>
      <c r="DH169">
        <v>0</v>
      </c>
      <c r="DI169">
        <v>0</v>
      </c>
      <c r="DJ169">
        <v>505.31452780000001</v>
      </c>
    </row>
    <row r="170" spans="1:114" x14ac:dyDescent="0.25">
      <c r="A170" t="str" cm="1">
        <f t="array" ref="A170">VLOOKUP($D170,'Period Mapping'!$A$1:$C$366,COLUMN(B:B),0)</f>
        <v>1st Half</v>
      </c>
      <c r="B170" t="str" cm="1">
        <f t="array" ref="B170">VLOOKUP($D170,'Period Mapping'!$A$1:$C$366,COLUMN(C:C),0)</f>
        <v>Q2 2020</v>
      </c>
      <c r="C170" t="s">
        <v>145</v>
      </c>
      <c r="D170" s="163">
        <v>43938</v>
      </c>
      <c r="E170" t="s">
        <v>177</v>
      </c>
      <c r="F170">
        <v>24682.640000000029</v>
      </c>
      <c r="G170">
        <v>0</v>
      </c>
      <c r="H170">
        <v>0</v>
      </c>
      <c r="I170">
        <v>0</v>
      </c>
      <c r="J170">
        <v>1803.574059</v>
      </c>
      <c r="K170">
        <v>519.5794899</v>
      </c>
      <c r="L170">
        <v>0</v>
      </c>
      <c r="M170">
        <v>0</v>
      </c>
      <c r="N170">
        <v>0</v>
      </c>
      <c r="O170">
        <v>5829.7200571000003</v>
      </c>
      <c r="P170">
        <v>255.74694869999999</v>
      </c>
      <c r="Q170">
        <v>0</v>
      </c>
      <c r="R170">
        <v>634.47575470000004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2274.1678817000002</v>
      </c>
      <c r="BM170">
        <v>26793.334164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38.735371800000003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1246.4259474999999</v>
      </c>
      <c r="CV170">
        <v>28.446280000000002</v>
      </c>
      <c r="CW170">
        <v>56.391898500000003</v>
      </c>
      <c r="CX170">
        <v>0</v>
      </c>
      <c r="CY170">
        <v>0</v>
      </c>
      <c r="CZ170">
        <v>0</v>
      </c>
      <c r="DA170">
        <v>2780.3600970000002</v>
      </c>
      <c r="DB170">
        <v>0</v>
      </c>
      <c r="DC170">
        <v>0</v>
      </c>
      <c r="DD170">
        <v>0</v>
      </c>
      <c r="DE170">
        <v>0</v>
      </c>
      <c r="DF170">
        <v>11040.545351500001</v>
      </c>
      <c r="DG170">
        <v>0</v>
      </c>
      <c r="DH170">
        <v>0</v>
      </c>
      <c r="DI170">
        <v>0</v>
      </c>
      <c r="DJ170">
        <v>285.16487710000001</v>
      </c>
    </row>
    <row r="171" spans="1:114" x14ac:dyDescent="0.25">
      <c r="A171" t="str" cm="1">
        <f t="array" ref="A171">VLOOKUP($D171,'Period Mapping'!$A$1:$C$366,COLUMN(B:B),0)</f>
        <v>1st Half</v>
      </c>
      <c r="B171" t="str" cm="1">
        <f t="array" ref="B171">VLOOKUP($D171,'Period Mapping'!$A$1:$C$366,COLUMN(C:C),0)</f>
        <v>Q2 2020</v>
      </c>
      <c r="C171" t="s">
        <v>145</v>
      </c>
      <c r="D171" s="163">
        <v>43939</v>
      </c>
      <c r="E171" t="s">
        <v>177</v>
      </c>
      <c r="F171">
        <v>22510.200000000012</v>
      </c>
      <c r="G171">
        <v>0</v>
      </c>
      <c r="H171">
        <v>0</v>
      </c>
      <c r="I171">
        <v>0</v>
      </c>
      <c r="J171">
        <v>1560.8439708999999</v>
      </c>
      <c r="K171">
        <v>1113.5522839</v>
      </c>
      <c r="L171">
        <v>0</v>
      </c>
      <c r="M171">
        <v>0</v>
      </c>
      <c r="N171">
        <v>0</v>
      </c>
      <c r="O171">
        <v>5837.8873809999996</v>
      </c>
      <c r="P171">
        <v>260.17036739999998</v>
      </c>
      <c r="Q171">
        <v>0</v>
      </c>
      <c r="R171">
        <v>626.78117440000005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2274.1678817000002</v>
      </c>
      <c r="BM171">
        <v>20540.643728700001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98.1641008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1246.4259474999999</v>
      </c>
      <c r="CV171">
        <v>26.731365799999999</v>
      </c>
      <c r="CW171">
        <v>52.757308199999997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7310.0967565000001</v>
      </c>
      <c r="DG171">
        <v>0</v>
      </c>
      <c r="DH171">
        <v>0</v>
      </c>
      <c r="DI171">
        <v>0</v>
      </c>
      <c r="DJ171">
        <v>133.06504090000001</v>
      </c>
    </row>
    <row r="172" spans="1:114" x14ac:dyDescent="0.25">
      <c r="A172" t="str" cm="1">
        <f t="array" ref="A172">VLOOKUP($D172,'Period Mapping'!$A$1:$C$366,COLUMN(B:B),0)</f>
        <v>1st Half</v>
      </c>
      <c r="B172" t="str" cm="1">
        <f t="array" ref="B172">VLOOKUP($D172,'Period Mapping'!$A$1:$C$366,COLUMN(C:C),0)</f>
        <v>Q2 2020</v>
      </c>
      <c r="C172" t="s">
        <v>145</v>
      </c>
      <c r="D172" s="163">
        <v>43940</v>
      </c>
      <c r="E172" t="s">
        <v>177</v>
      </c>
      <c r="F172">
        <v>19743.220000000008</v>
      </c>
      <c r="G172">
        <v>0</v>
      </c>
      <c r="H172">
        <v>0</v>
      </c>
      <c r="I172">
        <v>0</v>
      </c>
      <c r="J172">
        <v>1312.3082260000001</v>
      </c>
      <c r="K172">
        <v>1726.0450676999999</v>
      </c>
      <c r="L172">
        <v>0</v>
      </c>
      <c r="M172">
        <v>0</v>
      </c>
      <c r="N172">
        <v>0</v>
      </c>
      <c r="O172">
        <v>5846.0661471000003</v>
      </c>
      <c r="P172">
        <v>263.21353770000002</v>
      </c>
      <c r="Q172">
        <v>0</v>
      </c>
      <c r="R172">
        <v>608.19516439999995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2274.1678817000002</v>
      </c>
      <c r="BM172">
        <v>18074.2777069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143.21321230000001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1227.4438273999999</v>
      </c>
      <c r="CV172">
        <v>24.922213800000002</v>
      </c>
      <c r="CW172">
        <v>48.744163899999997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4537.6082732000004</v>
      </c>
      <c r="DG172">
        <v>0</v>
      </c>
      <c r="DH172">
        <v>0</v>
      </c>
      <c r="DI172">
        <v>0</v>
      </c>
      <c r="DJ172">
        <v>62.349842000000002</v>
      </c>
    </row>
    <row r="173" spans="1:114" x14ac:dyDescent="0.25">
      <c r="A173" t="str" cm="1">
        <f t="array" ref="A173">VLOOKUP($D173,'Period Mapping'!$A$1:$C$366,COLUMN(B:B),0)</f>
        <v>1st Half</v>
      </c>
      <c r="B173" t="str" cm="1">
        <f t="array" ref="B173">VLOOKUP($D173,'Period Mapping'!$A$1:$C$366,COLUMN(C:C),0)</f>
        <v>Q2 2020</v>
      </c>
      <c r="C173" t="s">
        <v>145</v>
      </c>
      <c r="D173" s="163">
        <v>43941</v>
      </c>
      <c r="E173" t="s">
        <v>177</v>
      </c>
      <c r="F173">
        <v>13725.699999999981</v>
      </c>
      <c r="G173">
        <v>0</v>
      </c>
      <c r="H173">
        <v>0</v>
      </c>
      <c r="I173">
        <v>0</v>
      </c>
      <c r="J173">
        <v>1079.8220627000001</v>
      </c>
      <c r="K173">
        <v>2050.9408724999998</v>
      </c>
      <c r="L173">
        <v>0</v>
      </c>
      <c r="M173">
        <v>0</v>
      </c>
      <c r="N173">
        <v>0</v>
      </c>
      <c r="O173">
        <v>5854.2563716000004</v>
      </c>
      <c r="P173">
        <v>262.49637999999999</v>
      </c>
      <c r="Q173">
        <v>0</v>
      </c>
      <c r="R173">
        <v>589.58617149999998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2274.1678817000002</v>
      </c>
      <c r="BM173">
        <v>11764.992460199999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167.83318750000001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1208.3951033999999</v>
      </c>
      <c r="CV173">
        <v>23.296741699999998</v>
      </c>
      <c r="CW173">
        <v>45.207537299999998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-1837.7360633000001</v>
      </c>
      <c r="DF173">
        <v>0</v>
      </c>
      <c r="DG173">
        <v>0</v>
      </c>
      <c r="DH173">
        <v>0</v>
      </c>
      <c r="DI173">
        <v>0</v>
      </c>
      <c r="DJ173">
        <v>46.726064100000002</v>
      </c>
    </row>
    <row r="174" spans="1:114" x14ac:dyDescent="0.25">
      <c r="A174" t="str" cm="1">
        <f t="array" ref="A174">VLOOKUP($D174,'Period Mapping'!$A$1:$C$366,COLUMN(B:B),0)</f>
        <v>1st Half</v>
      </c>
      <c r="B174" t="str" cm="1">
        <f t="array" ref="B174">VLOOKUP($D174,'Period Mapping'!$A$1:$C$366,COLUMN(C:C),0)</f>
        <v>Q2 2020</v>
      </c>
      <c r="C174" t="s">
        <v>145</v>
      </c>
      <c r="D174" s="163">
        <v>43942</v>
      </c>
      <c r="E174" t="s">
        <v>177</v>
      </c>
      <c r="F174">
        <v>12943.01999999997</v>
      </c>
      <c r="G174">
        <v>0</v>
      </c>
      <c r="H174">
        <v>0</v>
      </c>
      <c r="I174">
        <v>0</v>
      </c>
      <c r="J174">
        <v>880.82717769999999</v>
      </c>
      <c r="K174">
        <v>2227.6594129999999</v>
      </c>
      <c r="L174">
        <v>0</v>
      </c>
      <c r="M174">
        <v>0</v>
      </c>
      <c r="N174">
        <v>0</v>
      </c>
      <c r="O174">
        <v>5862.4580703000001</v>
      </c>
      <c r="P174">
        <v>259.75670450000001</v>
      </c>
      <c r="Q174">
        <v>0</v>
      </c>
      <c r="R174">
        <v>583.98836440000002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2274.1678817000002</v>
      </c>
      <c r="BM174">
        <v>13560.6127402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176.10266680000001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1208.3951033999999</v>
      </c>
      <c r="CV174">
        <v>21.3850962</v>
      </c>
      <c r="CW174">
        <v>42.088586999999997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23.783525600000001</v>
      </c>
    </row>
    <row r="175" spans="1:114" x14ac:dyDescent="0.25">
      <c r="A175" t="str" cm="1">
        <f t="array" ref="A175">VLOOKUP($D175,'Period Mapping'!$A$1:$C$366,COLUMN(B:B),0)</f>
        <v>1st Half</v>
      </c>
      <c r="B175" t="str" cm="1">
        <f t="array" ref="B175">VLOOKUP($D175,'Period Mapping'!$A$1:$C$366,COLUMN(C:C),0)</f>
        <v>Q2 2020</v>
      </c>
      <c r="C175" t="s">
        <v>145</v>
      </c>
      <c r="D175" s="163">
        <v>43943</v>
      </c>
      <c r="E175" t="s">
        <v>177</v>
      </c>
      <c r="F175">
        <v>15952.189999999991</v>
      </c>
      <c r="G175">
        <v>0</v>
      </c>
      <c r="H175">
        <v>0</v>
      </c>
      <c r="I175">
        <v>0</v>
      </c>
      <c r="J175">
        <v>710.02110889999994</v>
      </c>
      <c r="K175">
        <v>2325.4780132999999</v>
      </c>
      <c r="L175">
        <v>0</v>
      </c>
      <c r="M175">
        <v>0</v>
      </c>
      <c r="N175">
        <v>0</v>
      </c>
      <c r="O175">
        <v>5870.6712594999999</v>
      </c>
      <c r="P175">
        <v>257.65937450000001</v>
      </c>
      <c r="Q175">
        <v>0</v>
      </c>
      <c r="R175">
        <v>588.17824040000005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2274.1678817000002</v>
      </c>
      <c r="BM175">
        <v>13510.6957318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175.92857710000001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1208.3951033999999</v>
      </c>
      <c r="CV175">
        <v>19.832397100000001</v>
      </c>
      <c r="CW175">
        <v>39.376623500000001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40.987002699999998</v>
      </c>
    </row>
    <row r="176" spans="1:114" x14ac:dyDescent="0.25">
      <c r="A176" t="str" cm="1">
        <f t="array" ref="A176">VLOOKUP($D176,'Period Mapping'!$A$1:$C$366,COLUMN(B:B),0)</f>
        <v>1st Half</v>
      </c>
      <c r="B176" t="str" cm="1">
        <f t="array" ref="B176">VLOOKUP($D176,'Period Mapping'!$A$1:$C$366,COLUMN(C:C),0)</f>
        <v>Q2 2020</v>
      </c>
      <c r="C176" t="s">
        <v>145</v>
      </c>
      <c r="D176" s="163">
        <v>43944</v>
      </c>
      <c r="E176" t="s">
        <v>177</v>
      </c>
      <c r="F176">
        <v>18648.799999999996</v>
      </c>
      <c r="G176">
        <v>0</v>
      </c>
      <c r="H176">
        <v>0</v>
      </c>
      <c r="I176">
        <v>0</v>
      </c>
      <c r="J176">
        <v>565.41799170000002</v>
      </c>
      <c r="K176">
        <v>2252.5937666</v>
      </c>
      <c r="L176">
        <v>0</v>
      </c>
      <c r="M176">
        <v>0</v>
      </c>
      <c r="N176">
        <v>0</v>
      </c>
      <c r="O176">
        <v>5878.8959551999997</v>
      </c>
      <c r="P176">
        <v>257.169781</v>
      </c>
      <c r="Q176">
        <v>0</v>
      </c>
      <c r="R176">
        <v>592.20427940000002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2274.1678817000002</v>
      </c>
      <c r="BM176">
        <v>13377.3453783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175.05337890000001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1208.3951033999999</v>
      </c>
      <c r="CV176">
        <v>18.2871545</v>
      </c>
      <c r="CW176">
        <v>37.537196600000001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117.62273949999999</v>
      </c>
    </row>
    <row r="177" spans="1:114" x14ac:dyDescent="0.25">
      <c r="A177" t="str" cm="1">
        <f t="array" ref="A177">VLOOKUP($D177,'Period Mapping'!$A$1:$C$366,COLUMN(B:B),0)</f>
        <v>1st Half</v>
      </c>
      <c r="B177" t="str" cm="1">
        <f t="array" ref="B177">VLOOKUP($D177,'Period Mapping'!$A$1:$C$366,COLUMN(C:C),0)</f>
        <v>Q2 2020</v>
      </c>
      <c r="C177" t="s">
        <v>145</v>
      </c>
      <c r="D177" s="163">
        <v>43945</v>
      </c>
      <c r="E177" t="s">
        <v>177</v>
      </c>
      <c r="F177">
        <v>20721.190000000017</v>
      </c>
      <c r="G177">
        <v>0</v>
      </c>
      <c r="H177">
        <v>0</v>
      </c>
      <c r="I177">
        <v>0</v>
      </c>
      <c r="J177">
        <v>441.6582871</v>
      </c>
      <c r="K177">
        <v>2194.6810593999999</v>
      </c>
      <c r="L177">
        <v>0</v>
      </c>
      <c r="M177">
        <v>0</v>
      </c>
      <c r="N177">
        <v>0</v>
      </c>
      <c r="O177">
        <v>5887.1321736</v>
      </c>
      <c r="P177">
        <v>259.91570150000001</v>
      </c>
      <c r="Q177">
        <v>0</v>
      </c>
      <c r="R177">
        <v>609.84964360000004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3502.5024401000001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2274.1678817000002</v>
      </c>
      <c r="BM177">
        <v>19978.928997700001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176.70648929999999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1198.8707414</v>
      </c>
      <c r="CV177">
        <v>17.657563100000001</v>
      </c>
      <c r="CW177">
        <v>36.518961300000001</v>
      </c>
      <c r="CX177">
        <v>0</v>
      </c>
      <c r="CY177">
        <v>0</v>
      </c>
      <c r="CZ177">
        <v>0</v>
      </c>
      <c r="DA177">
        <v>2780.3600970000002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356.97981160000001</v>
      </c>
      <c r="DH177">
        <v>0</v>
      </c>
      <c r="DI177">
        <v>0</v>
      </c>
      <c r="DJ177">
        <v>241.92799740000001</v>
      </c>
    </row>
    <row r="178" spans="1:114" x14ac:dyDescent="0.25">
      <c r="A178" t="str" cm="1">
        <f t="array" ref="A178">VLOOKUP($D178,'Period Mapping'!$A$1:$C$366,COLUMN(B:B),0)</f>
        <v>1st Half</v>
      </c>
      <c r="B178" t="str" cm="1">
        <f t="array" ref="B178">VLOOKUP($D178,'Period Mapping'!$A$1:$C$366,COLUMN(C:C),0)</f>
        <v>Q2 2020</v>
      </c>
      <c r="C178" t="s">
        <v>145</v>
      </c>
      <c r="D178" s="163">
        <v>43946</v>
      </c>
      <c r="E178" t="s">
        <v>177</v>
      </c>
      <c r="F178">
        <v>13892.819999999991</v>
      </c>
      <c r="G178">
        <v>0</v>
      </c>
      <c r="H178">
        <v>0</v>
      </c>
      <c r="I178">
        <v>0</v>
      </c>
      <c r="J178">
        <v>345.11124000000001</v>
      </c>
      <c r="K178">
        <v>2061.5942187999999</v>
      </c>
      <c r="L178">
        <v>0</v>
      </c>
      <c r="M178">
        <v>0</v>
      </c>
      <c r="N178">
        <v>0</v>
      </c>
      <c r="O178">
        <v>5895.3799306999999</v>
      </c>
      <c r="P178">
        <v>262.2574674</v>
      </c>
      <c r="Q178">
        <v>0</v>
      </c>
      <c r="R178">
        <v>640.16818760000001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1739.2912382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2274.1678817000002</v>
      </c>
      <c r="BM178">
        <v>15387.550276800001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183.71458079999999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1179.8220174</v>
      </c>
      <c r="CV178">
        <v>17.180703600000001</v>
      </c>
      <c r="CW178">
        <v>35.754328200000003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356.97981160000001</v>
      </c>
      <c r="DH178">
        <v>0</v>
      </c>
      <c r="DI178">
        <v>0</v>
      </c>
      <c r="DJ178">
        <v>396.12852140000001</v>
      </c>
    </row>
    <row r="179" spans="1:114" x14ac:dyDescent="0.25">
      <c r="A179" t="str" cm="1">
        <f t="array" ref="A179">VLOOKUP($D179,'Period Mapping'!$A$1:$C$366,COLUMN(B:B),0)</f>
        <v>1st Half</v>
      </c>
      <c r="B179" t="str" cm="1">
        <f t="array" ref="B179">VLOOKUP($D179,'Period Mapping'!$A$1:$C$366,COLUMN(C:C),0)</f>
        <v>Q2 2020</v>
      </c>
      <c r="C179" t="s">
        <v>145</v>
      </c>
      <c r="D179" s="163">
        <v>43947</v>
      </c>
      <c r="E179" t="s">
        <v>177</v>
      </c>
      <c r="F179">
        <v>16570.159999999985</v>
      </c>
      <c r="G179">
        <v>0</v>
      </c>
      <c r="H179">
        <v>0</v>
      </c>
      <c r="I179">
        <v>0</v>
      </c>
      <c r="J179">
        <v>272.99821409999998</v>
      </c>
      <c r="K179">
        <v>2080.1632675000001</v>
      </c>
      <c r="L179">
        <v>0</v>
      </c>
      <c r="M179">
        <v>0</v>
      </c>
      <c r="N179">
        <v>0</v>
      </c>
      <c r="O179">
        <v>5903.6392427999999</v>
      </c>
      <c r="P179">
        <v>262.72960929999999</v>
      </c>
      <c r="Q179">
        <v>0</v>
      </c>
      <c r="R179">
        <v>667.25689069999999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2274.1678817000002</v>
      </c>
      <c r="BM179">
        <v>13440.7486322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198.2687191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1179.8220174</v>
      </c>
      <c r="CV179">
        <v>16.9225651</v>
      </c>
      <c r="CW179">
        <v>35.481453399999999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549.29862179999998</v>
      </c>
    </row>
    <row r="180" spans="1:114" x14ac:dyDescent="0.25">
      <c r="A180" t="str" cm="1">
        <f t="array" ref="A180">VLOOKUP($D180,'Period Mapping'!$A$1:$C$366,COLUMN(B:B),0)</f>
        <v>1st Half</v>
      </c>
      <c r="B180" t="str" cm="1">
        <f t="array" ref="B180">VLOOKUP($D180,'Period Mapping'!$A$1:$C$366,COLUMN(C:C),0)</f>
        <v>Q2 2020</v>
      </c>
      <c r="C180" t="s">
        <v>145</v>
      </c>
      <c r="D180" s="163">
        <v>43948</v>
      </c>
      <c r="E180" t="s">
        <v>177</v>
      </c>
      <c r="F180">
        <v>15224.509999999986</v>
      </c>
      <c r="G180">
        <v>0</v>
      </c>
      <c r="H180">
        <v>0</v>
      </c>
      <c r="I180">
        <v>0</v>
      </c>
      <c r="J180">
        <v>212.69765659999999</v>
      </c>
      <c r="K180">
        <v>2114.7308063</v>
      </c>
      <c r="L180">
        <v>0</v>
      </c>
      <c r="M180">
        <v>0</v>
      </c>
      <c r="N180">
        <v>0</v>
      </c>
      <c r="O180">
        <v>5911.9101259999998</v>
      </c>
      <c r="P180">
        <v>257.60380140000001</v>
      </c>
      <c r="Q180">
        <v>0.84624540000000004</v>
      </c>
      <c r="R180">
        <v>685.02142130000004</v>
      </c>
      <c r="S180">
        <v>57.538584800000002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2274.1678817000002</v>
      </c>
      <c r="BM180">
        <v>12130.1134427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185.5509903</v>
      </c>
      <c r="BT180">
        <v>0</v>
      </c>
      <c r="BU180">
        <v>5.3772305999999999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1170.2976553999999</v>
      </c>
      <c r="CV180">
        <v>16.864540300000002</v>
      </c>
      <c r="CW180">
        <v>36.114156000000001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-1837.7360633000001</v>
      </c>
      <c r="DF180">
        <v>0</v>
      </c>
      <c r="DG180">
        <v>356.97981160000001</v>
      </c>
      <c r="DH180">
        <v>0</v>
      </c>
      <c r="DI180">
        <v>0</v>
      </c>
      <c r="DJ180">
        <v>682.14844879999998</v>
      </c>
    </row>
    <row r="181" spans="1:114" x14ac:dyDescent="0.25">
      <c r="A181" t="str" cm="1">
        <f t="array" ref="A181">VLOOKUP($D181,'Period Mapping'!$A$1:$C$366,COLUMN(B:B),0)</f>
        <v>1st Half</v>
      </c>
      <c r="B181" t="str" cm="1">
        <f t="array" ref="B181">VLOOKUP($D181,'Period Mapping'!$A$1:$C$366,COLUMN(C:C),0)</f>
        <v>Q2 2020</v>
      </c>
      <c r="C181" t="s">
        <v>145</v>
      </c>
      <c r="D181" s="163">
        <v>43949</v>
      </c>
      <c r="E181" t="s">
        <v>177</v>
      </c>
      <c r="F181">
        <v>18051.609999999997</v>
      </c>
      <c r="G181">
        <v>0</v>
      </c>
      <c r="H181">
        <v>0</v>
      </c>
      <c r="I181">
        <v>0</v>
      </c>
      <c r="J181">
        <v>161.6693626</v>
      </c>
      <c r="K181">
        <v>2444.0439483</v>
      </c>
      <c r="L181">
        <v>0</v>
      </c>
      <c r="M181">
        <v>0</v>
      </c>
      <c r="N181">
        <v>0</v>
      </c>
      <c r="O181">
        <v>5920.1925965</v>
      </c>
      <c r="P181">
        <v>248.11803399999999</v>
      </c>
      <c r="Q181">
        <v>6.5775224000000003</v>
      </c>
      <c r="R181">
        <v>678.32041219999996</v>
      </c>
      <c r="S181">
        <v>142.3914182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3715.4202731999999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2274.1678817000002</v>
      </c>
      <c r="BM181">
        <v>17778.130541800001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207.41828409999999</v>
      </c>
      <c r="BT181">
        <v>0</v>
      </c>
      <c r="BU181">
        <v>36.196443000000002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1094.2359673000001</v>
      </c>
      <c r="CV181">
        <v>20.938238500000001</v>
      </c>
      <c r="CW181">
        <v>36.566510000000001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791.87350019999997</v>
      </c>
    </row>
    <row r="182" spans="1:114" x14ac:dyDescent="0.25">
      <c r="A182" t="str" cm="1">
        <f t="array" ref="A182">VLOOKUP($D182,'Period Mapping'!$A$1:$C$366,COLUMN(B:B),0)</f>
        <v>1st Half</v>
      </c>
      <c r="B182" t="str" cm="1">
        <f t="array" ref="B182">VLOOKUP($D182,'Period Mapping'!$A$1:$C$366,COLUMN(C:C),0)</f>
        <v>Q2 2020</v>
      </c>
      <c r="C182" t="s">
        <v>145</v>
      </c>
      <c r="D182" s="163">
        <v>43950</v>
      </c>
      <c r="E182" t="s">
        <v>177</v>
      </c>
      <c r="F182">
        <v>17641.539999999997</v>
      </c>
      <c r="G182">
        <v>0</v>
      </c>
      <c r="H182">
        <v>0</v>
      </c>
      <c r="I182">
        <v>0</v>
      </c>
      <c r="J182">
        <v>125.09251310000001</v>
      </c>
      <c r="K182">
        <v>2773.7627034000002</v>
      </c>
      <c r="L182">
        <v>0</v>
      </c>
      <c r="M182">
        <v>0</v>
      </c>
      <c r="N182">
        <v>0</v>
      </c>
      <c r="O182">
        <v>5928.4866707000001</v>
      </c>
      <c r="P182">
        <v>232.89669570000001</v>
      </c>
      <c r="Q182">
        <v>19.750472599999998</v>
      </c>
      <c r="R182">
        <v>648.70828970000002</v>
      </c>
      <c r="S182">
        <v>220.3317764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3041.9288382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2274.1678817000002</v>
      </c>
      <c r="BM182">
        <v>17975.568912499999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222.70826959999999</v>
      </c>
      <c r="BT182">
        <v>0</v>
      </c>
      <c r="BU182">
        <v>105.5907598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1084.7116053</v>
      </c>
      <c r="CV182">
        <v>30.105172199999998</v>
      </c>
      <c r="CW182">
        <v>37.3282387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356.97981160000001</v>
      </c>
      <c r="DH182">
        <v>0</v>
      </c>
      <c r="DI182">
        <v>0</v>
      </c>
      <c r="DJ182">
        <v>873.0190642</v>
      </c>
    </row>
    <row r="183" spans="1:114" x14ac:dyDescent="0.25">
      <c r="A183" t="str" cm="1">
        <f t="array" ref="A183">VLOOKUP($D183,'Period Mapping'!$A$1:$C$366,COLUMN(B:B),0)</f>
        <v>1st Half</v>
      </c>
      <c r="B183" t="str" cm="1">
        <f t="array" ref="B183">VLOOKUP($D183,'Period Mapping'!$A$1:$C$366,COLUMN(C:C),0)</f>
        <v>Q2 2020</v>
      </c>
      <c r="C183" t="s">
        <v>145</v>
      </c>
      <c r="D183" s="163">
        <v>43951</v>
      </c>
      <c r="E183" t="s">
        <v>177</v>
      </c>
      <c r="F183">
        <v>25451.570000000011</v>
      </c>
      <c r="G183">
        <v>0</v>
      </c>
      <c r="H183">
        <v>0</v>
      </c>
      <c r="I183">
        <v>0</v>
      </c>
      <c r="J183">
        <v>96.611882899999998</v>
      </c>
      <c r="K183">
        <v>3243.7480470999999</v>
      </c>
      <c r="L183">
        <v>0</v>
      </c>
      <c r="M183">
        <v>0</v>
      </c>
      <c r="N183">
        <v>0</v>
      </c>
      <c r="O183">
        <v>5936.7923645999999</v>
      </c>
      <c r="P183">
        <v>212.4818496</v>
      </c>
      <c r="Q183">
        <v>38.669856799999998</v>
      </c>
      <c r="R183">
        <v>585.35702700000002</v>
      </c>
      <c r="S183">
        <v>286.51155799999998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2274.1678817000002</v>
      </c>
      <c r="BM183">
        <v>15175.377933600001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233.46295219999999</v>
      </c>
      <c r="BT183">
        <v>0</v>
      </c>
      <c r="BU183">
        <v>209.14925360000001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1065.6628813</v>
      </c>
      <c r="CV183">
        <v>39.604415199999998</v>
      </c>
      <c r="CW183">
        <v>37.965563899999999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915.19225019999999</v>
      </c>
    </row>
    <row r="184" spans="1:114" x14ac:dyDescent="0.25">
      <c r="A184" t="str" cm="1">
        <f t="array" ref="A184">VLOOKUP($D184,'Period Mapping'!$A$1:$C$366,COLUMN(B:B),0)</f>
        <v>2nd Half</v>
      </c>
      <c r="B184" t="str" cm="1">
        <f t="array" ref="B184">VLOOKUP($D184,'Period Mapping'!$A$1:$C$366,COLUMN(C:C),0)</f>
        <v>Q2 2020</v>
      </c>
      <c r="C184" t="s">
        <v>145</v>
      </c>
      <c r="D184" s="163">
        <v>43952</v>
      </c>
      <c r="E184" t="s">
        <v>177</v>
      </c>
      <c r="F184">
        <v>29710.340000000026</v>
      </c>
      <c r="G184">
        <v>0</v>
      </c>
      <c r="H184">
        <v>0</v>
      </c>
      <c r="I184">
        <v>0</v>
      </c>
      <c r="J184">
        <v>72.420953800000007</v>
      </c>
      <c r="K184">
        <v>3288.9994370999998</v>
      </c>
      <c r="L184">
        <v>0</v>
      </c>
      <c r="M184">
        <v>0</v>
      </c>
      <c r="N184">
        <v>0</v>
      </c>
      <c r="O184">
        <v>5945.1096946999996</v>
      </c>
      <c r="P184">
        <v>190.68604329999999</v>
      </c>
      <c r="Q184">
        <v>61.296215199999999</v>
      </c>
      <c r="R184">
        <v>485.44823250000002</v>
      </c>
      <c r="S184">
        <v>340.31889740000003</v>
      </c>
      <c r="T184">
        <v>0</v>
      </c>
      <c r="U184">
        <v>0</v>
      </c>
      <c r="V184">
        <v>0</v>
      </c>
      <c r="W184">
        <v>11323.047185199999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2274.1678817000002</v>
      </c>
      <c r="BM184">
        <v>29733.868671600001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240.30565669999999</v>
      </c>
      <c r="BT184">
        <v>0</v>
      </c>
      <c r="BU184">
        <v>333.52735419999999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1037.0897953000001</v>
      </c>
      <c r="CV184">
        <v>46.089898300000002</v>
      </c>
      <c r="CW184">
        <v>38.990506600000003</v>
      </c>
      <c r="CX184">
        <v>0</v>
      </c>
      <c r="CY184">
        <v>0</v>
      </c>
      <c r="CZ184">
        <v>0</v>
      </c>
      <c r="DA184">
        <v>2780.3600970000002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356.97981160000001</v>
      </c>
      <c r="DH184">
        <v>0</v>
      </c>
      <c r="DI184">
        <v>0</v>
      </c>
      <c r="DJ184">
        <v>919.03086129999997</v>
      </c>
    </row>
    <row r="185" spans="1:114" x14ac:dyDescent="0.25">
      <c r="A185" t="str" cm="1">
        <f t="array" ref="A185">VLOOKUP($D185,'Period Mapping'!$A$1:$C$366,COLUMN(B:B),0)</f>
        <v>2nd Half</v>
      </c>
      <c r="B185" t="str" cm="1">
        <f t="array" ref="B185">VLOOKUP($D185,'Period Mapping'!$A$1:$C$366,COLUMN(C:C),0)</f>
        <v>Q2 2020</v>
      </c>
      <c r="C185" t="s">
        <v>145</v>
      </c>
      <c r="D185" s="163">
        <v>43953</v>
      </c>
      <c r="E185" t="s">
        <v>177</v>
      </c>
      <c r="F185">
        <v>22539.750000000011</v>
      </c>
      <c r="G185">
        <v>0</v>
      </c>
      <c r="H185">
        <v>0</v>
      </c>
      <c r="I185">
        <v>0</v>
      </c>
      <c r="J185">
        <v>47.090713399999999</v>
      </c>
      <c r="K185">
        <v>3089.9823806999998</v>
      </c>
      <c r="L185">
        <v>0</v>
      </c>
      <c r="M185">
        <v>0</v>
      </c>
      <c r="N185">
        <v>0</v>
      </c>
      <c r="O185">
        <v>5953.4386771999998</v>
      </c>
      <c r="P185">
        <v>166.98168179999999</v>
      </c>
      <c r="Q185">
        <v>86.545644499999995</v>
      </c>
      <c r="R185">
        <v>371.70520060000001</v>
      </c>
      <c r="S185">
        <v>391.57759140000002</v>
      </c>
      <c r="T185">
        <v>0</v>
      </c>
      <c r="U185">
        <v>0</v>
      </c>
      <c r="V185">
        <v>0</v>
      </c>
      <c r="W185">
        <v>6867.7752792000001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2274.1678817000002</v>
      </c>
      <c r="BM185">
        <v>21961.201928499999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248.26300040000001</v>
      </c>
      <c r="BT185">
        <v>0</v>
      </c>
      <c r="BU185">
        <v>466.39600990000002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1018.1076752</v>
      </c>
      <c r="CV185">
        <v>49.0375935</v>
      </c>
      <c r="CW185">
        <v>39.655873999999997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890.47657560000005</v>
      </c>
    </row>
    <row r="186" spans="1:114" x14ac:dyDescent="0.25">
      <c r="A186" t="str" cm="1">
        <f t="array" ref="A186">VLOOKUP($D186,'Period Mapping'!$A$1:$C$366,COLUMN(B:B),0)</f>
        <v>2nd Half</v>
      </c>
      <c r="B186" t="str" cm="1">
        <f t="array" ref="B186">VLOOKUP($D186,'Period Mapping'!$A$1:$C$366,COLUMN(C:C),0)</f>
        <v>Q2 2020</v>
      </c>
      <c r="C186" t="s">
        <v>145</v>
      </c>
      <c r="D186" s="163">
        <v>43954</v>
      </c>
      <c r="E186" t="s">
        <v>177</v>
      </c>
      <c r="F186">
        <v>18018.349999999988</v>
      </c>
      <c r="G186">
        <v>0</v>
      </c>
      <c r="H186">
        <v>0</v>
      </c>
      <c r="I186">
        <v>0</v>
      </c>
      <c r="J186">
        <v>28.032205099999999</v>
      </c>
      <c r="K186">
        <v>2753.9934515</v>
      </c>
      <c r="L186">
        <v>0</v>
      </c>
      <c r="M186">
        <v>0</v>
      </c>
      <c r="N186">
        <v>0</v>
      </c>
      <c r="O186">
        <v>5961.7793284999998</v>
      </c>
      <c r="P186">
        <v>142.83358380000001</v>
      </c>
      <c r="Q186">
        <v>112.3106786</v>
      </c>
      <c r="R186">
        <v>269.06000990000001</v>
      </c>
      <c r="S186">
        <v>425.83633680000003</v>
      </c>
      <c r="T186">
        <v>0</v>
      </c>
      <c r="U186">
        <v>0</v>
      </c>
      <c r="V186">
        <v>0</v>
      </c>
      <c r="W186">
        <v>4165.5162708999997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2274.1678817000002</v>
      </c>
      <c r="BM186">
        <v>18908.266526799998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262.58447210000003</v>
      </c>
      <c r="BT186">
        <v>0</v>
      </c>
      <c r="BU186">
        <v>597.39510059999998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989.53458920000003</v>
      </c>
      <c r="CV186">
        <v>49.141455100000002</v>
      </c>
      <c r="CW186">
        <v>39.8177345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836.26327900000001</v>
      </c>
    </row>
    <row r="187" spans="1:114" x14ac:dyDescent="0.25">
      <c r="A187" t="str" cm="1">
        <f t="array" ref="A187">VLOOKUP($D187,'Period Mapping'!$A$1:$C$366,COLUMN(B:B),0)</f>
        <v>2nd Half</v>
      </c>
      <c r="B187" t="str" cm="1">
        <f t="array" ref="B187">VLOOKUP($D187,'Period Mapping'!$A$1:$C$366,COLUMN(C:C),0)</f>
        <v>Q2 2020</v>
      </c>
      <c r="C187" t="s">
        <v>145</v>
      </c>
      <c r="D187" s="163">
        <v>43955</v>
      </c>
      <c r="E187" t="s">
        <v>177</v>
      </c>
      <c r="F187">
        <v>21809.510000000024</v>
      </c>
      <c r="G187">
        <v>0</v>
      </c>
      <c r="H187">
        <v>0</v>
      </c>
      <c r="I187">
        <v>0</v>
      </c>
      <c r="J187">
        <v>18.114348499999998</v>
      </c>
      <c r="K187">
        <v>2429.0721512</v>
      </c>
      <c r="L187">
        <v>0</v>
      </c>
      <c r="M187">
        <v>0</v>
      </c>
      <c r="N187">
        <v>0</v>
      </c>
      <c r="O187">
        <v>5970.1316648000002</v>
      </c>
      <c r="P187">
        <v>115.71510929999999</v>
      </c>
      <c r="Q187">
        <v>137.29313859999999</v>
      </c>
      <c r="R187">
        <v>169.54734400000001</v>
      </c>
      <c r="S187">
        <v>445.5421498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8108.5838905000001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2274.1678817000002</v>
      </c>
      <c r="BM187">
        <v>20547.337861700002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287.7484068</v>
      </c>
      <c r="BT187">
        <v>0</v>
      </c>
      <c r="BU187">
        <v>718.16211799999996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970.48586520000003</v>
      </c>
      <c r="CV187">
        <v>47.232518900000002</v>
      </c>
      <c r="CW187">
        <v>40.093668999999998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-1837.7360633000001</v>
      </c>
      <c r="DF187">
        <v>0</v>
      </c>
      <c r="DG187">
        <v>0</v>
      </c>
      <c r="DH187">
        <v>0</v>
      </c>
      <c r="DI187">
        <v>0</v>
      </c>
      <c r="DJ187">
        <v>653.18351919999998</v>
      </c>
    </row>
    <row r="188" spans="1:114" x14ac:dyDescent="0.25">
      <c r="A188" t="str" cm="1">
        <f t="array" ref="A188">VLOOKUP($D188,'Period Mapping'!$A$1:$C$366,COLUMN(B:B),0)</f>
        <v>2nd Half</v>
      </c>
      <c r="B188" t="str" cm="1">
        <f t="array" ref="B188">VLOOKUP($D188,'Period Mapping'!$A$1:$C$366,COLUMN(C:C),0)</f>
        <v>Q2 2020</v>
      </c>
      <c r="C188" t="s">
        <v>145</v>
      </c>
      <c r="D188" s="163">
        <v>43956</v>
      </c>
      <c r="E188" t="s">
        <v>177</v>
      </c>
      <c r="F188">
        <v>14724.849999999984</v>
      </c>
      <c r="G188">
        <v>0</v>
      </c>
      <c r="H188">
        <v>0</v>
      </c>
      <c r="I188">
        <v>0</v>
      </c>
      <c r="J188">
        <v>3.9856427999999999</v>
      </c>
      <c r="K188">
        <v>2134.0927047999999</v>
      </c>
      <c r="L188">
        <v>0</v>
      </c>
      <c r="M188">
        <v>0</v>
      </c>
      <c r="N188">
        <v>0</v>
      </c>
      <c r="O188">
        <v>5978.4957026000002</v>
      </c>
      <c r="P188">
        <v>89.949386700000005</v>
      </c>
      <c r="Q188">
        <v>160.77623030000001</v>
      </c>
      <c r="R188">
        <v>72.642792799999995</v>
      </c>
      <c r="S188">
        <v>456.80066879999998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3643.4216000000001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2274.1678817000002</v>
      </c>
      <c r="BM188">
        <v>17533.8691979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316.00595670000001</v>
      </c>
      <c r="BT188">
        <v>0</v>
      </c>
      <c r="BU188">
        <v>826.88538930000004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1018.1076752</v>
      </c>
      <c r="CV188">
        <v>44.293673400000003</v>
      </c>
      <c r="CW188">
        <v>41.4775147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472.7662287</v>
      </c>
    </row>
    <row r="189" spans="1:114" x14ac:dyDescent="0.25">
      <c r="A189" t="str" cm="1">
        <f t="array" ref="A189">VLOOKUP($D189,'Period Mapping'!$A$1:$C$366,COLUMN(B:B),0)</f>
        <v>2nd Half</v>
      </c>
      <c r="B189" t="str" cm="1">
        <f t="array" ref="B189">VLOOKUP($D189,'Period Mapping'!$A$1:$C$366,COLUMN(C:C),0)</f>
        <v>Q2 2020</v>
      </c>
      <c r="C189" t="s">
        <v>145</v>
      </c>
      <c r="D189" s="163">
        <v>43957</v>
      </c>
      <c r="E189" t="s">
        <v>177</v>
      </c>
      <c r="F189">
        <v>14349.189999999995</v>
      </c>
      <c r="G189">
        <v>0</v>
      </c>
      <c r="H189">
        <v>0</v>
      </c>
      <c r="I189">
        <v>0</v>
      </c>
      <c r="J189">
        <v>0</v>
      </c>
      <c r="K189">
        <v>1975.6632904000001</v>
      </c>
      <c r="L189">
        <v>0</v>
      </c>
      <c r="M189">
        <v>0</v>
      </c>
      <c r="N189">
        <v>0</v>
      </c>
      <c r="O189">
        <v>5986.8714582000002</v>
      </c>
      <c r="P189">
        <v>66.011375999999998</v>
      </c>
      <c r="Q189">
        <v>181.5619725</v>
      </c>
      <c r="R189">
        <v>0</v>
      </c>
      <c r="S189">
        <v>490.25968840000002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2274.1678817000002</v>
      </c>
      <c r="BM189">
        <v>13640.8135287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333.7308835</v>
      </c>
      <c r="BT189">
        <v>0</v>
      </c>
      <c r="BU189">
        <v>925.30372269999998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999.05895120000002</v>
      </c>
      <c r="CV189">
        <v>40.929971899999998</v>
      </c>
      <c r="CW189">
        <v>43.563118099999997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323.6910646</v>
      </c>
    </row>
    <row r="190" spans="1:114" x14ac:dyDescent="0.25">
      <c r="A190" t="str" cm="1">
        <f t="array" ref="A190">VLOOKUP($D190,'Period Mapping'!$A$1:$C$366,COLUMN(B:B),0)</f>
        <v>2nd Half</v>
      </c>
      <c r="B190" t="str" cm="1">
        <f t="array" ref="B190">VLOOKUP($D190,'Period Mapping'!$A$1:$C$366,COLUMN(C:C),0)</f>
        <v>Q2 2020</v>
      </c>
      <c r="C190" t="s">
        <v>145</v>
      </c>
      <c r="D190" s="163">
        <v>43958</v>
      </c>
      <c r="E190" t="s">
        <v>177</v>
      </c>
      <c r="F190">
        <v>15468.109999999981</v>
      </c>
      <c r="G190">
        <v>0</v>
      </c>
      <c r="H190">
        <v>0</v>
      </c>
      <c r="I190">
        <v>0</v>
      </c>
      <c r="J190">
        <v>0</v>
      </c>
      <c r="K190">
        <v>1814.0024489</v>
      </c>
      <c r="L190">
        <v>0</v>
      </c>
      <c r="M190">
        <v>0</v>
      </c>
      <c r="N190">
        <v>0</v>
      </c>
      <c r="O190">
        <v>5995.2589481000005</v>
      </c>
      <c r="P190">
        <v>45.919379499999998</v>
      </c>
      <c r="Q190">
        <v>199.49703160000001</v>
      </c>
      <c r="R190">
        <v>0</v>
      </c>
      <c r="S190">
        <v>599.15640859999996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2274.1678817000002</v>
      </c>
      <c r="BM190">
        <v>13551.001614299999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344.16158669999999</v>
      </c>
      <c r="BT190">
        <v>0</v>
      </c>
      <c r="BU190">
        <v>1012.3001871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980.01022720000003</v>
      </c>
      <c r="CV190">
        <v>37.311511699999997</v>
      </c>
      <c r="CW190">
        <v>46.014639500000001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203.20121399999999</v>
      </c>
    </row>
    <row r="191" spans="1:114" x14ac:dyDescent="0.25">
      <c r="A191" t="str" cm="1">
        <f t="array" ref="A191">VLOOKUP($D191,'Period Mapping'!$A$1:$C$366,COLUMN(B:B),0)</f>
        <v>2nd Half</v>
      </c>
      <c r="B191" t="str" cm="1">
        <f t="array" ref="B191">VLOOKUP($D191,'Period Mapping'!$A$1:$C$366,COLUMN(C:C),0)</f>
        <v>Q2 2020</v>
      </c>
      <c r="C191" t="s">
        <v>145</v>
      </c>
      <c r="D191" s="163">
        <v>43959</v>
      </c>
      <c r="E191" t="s">
        <v>177</v>
      </c>
      <c r="F191">
        <v>25498.76000000002</v>
      </c>
      <c r="G191">
        <v>0</v>
      </c>
      <c r="H191">
        <v>0</v>
      </c>
      <c r="I191">
        <v>0</v>
      </c>
      <c r="J191">
        <v>0</v>
      </c>
      <c r="K191">
        <v>1708.034161</v>
      </c>
      <c r="L191">
        <v>0</v>
      </c>
      <c r="M191">
        <v>0</v>
      </c>
      <c r="N191">
        <v>0</v>
      </c>
      <c r="O191">
        <v>6003.6581888000001</v>
      </c>
      <c r="P191">
        <v>26.9667353</v>
      </c>
      <c r="Q191">
        <v>217.25929769999999</v>
      </c>
      <c r="R191">
        <v>0</v>
      </c>
      <c r="S191">
        <v>737.10959300000002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10438.655366700001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2274.1678817000002</v>
      </c>
      <c r="BM191">
        <v>26837.0437298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356.9833787</v>
      </c>
      <c r="BT191">
        <v>0</v>
      </c>
      <c r="BU191">
        <v>1083.4096323000001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980.01022720000003</v>
      </c>
      <c r="CV191">
        <v>33.735412400000001</v>
      </c>
      <c r="CW191">
        <v>48.106747900000002</v>
      </c>
      <c r="CX191">
        <v>0</v>
      </c>
      <c r="CY191">
        <v>0</v>
      </c>
      <c r="CZ191">
        <v>0</v>
      </c>
      <c r="DA191">
        <v>2780.3600970000002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148.58686040000001</v>
      </c>
    </row>
    <row r="192" spans="1:114" x14ac:dyDescent="0.25">
      <c r="A192" t="str" cm="1">
        <f t="array" ref="A192">VLOOKUP($D192,'Period Mapping'!$A$1:$C$366,COLUMN(B:B),0)</f>
        <v>2nd Half</v>
      </c>
      <c r="B192" t="str" cm="1">
        <f t="array" ref="B192">VLOOKUP($D192,'Period Mapping'!$A$1:$C$366,COLUMN(C:C),0)</f>
        <v>Q2 2020</v>
      </c>
      <c r="C192" t="s">
        <v>145</v>
      </c>
      <c r="D192" s="163">
        <v>43960</v>
      </c>
      <c r="E192" t="s">
        <v>177</v>
      </c>
      <c r="F192">
        <v>21500.80000000001</v>
      </c>
      <c r="G192">
        <v>0</v>
      </c>
      <c r="H192">
        <v>0</v>
      </c>
      <c r="I192">
        <v>0</v>
      </c>
      <c r="J192">
        <v>0</v>
      </c>
      <c r="K192">
        <v>1618.2868231</v>
      </c>
      <c r="L192">
        <v>0</v>
      </c>
      <c r="M192">
        <v>0</v>
      </c>
      <c r="N192">
        <v>0</v>
      </c>
      <c r="O192">
        <v>6012.0691964999996</v>
      </c>
      <c r="P192">
        <v>11.040040299999999</v>
      </c>
      <c r="Q192">
        <v>236.04843149999999</v>
      </c>
      <c r="R192">
        <v>0</v>
      </c>
      <c r="S192">
        <v>950.67943749999995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6331.3645261000001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2274.1678817000002</v>
      </c>
      <c r="BM192">
        <v>20102.939099800002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382.84811769999999</v>
      </c>
      <c r="BT192">
        <v>0</v>
      </c>
      <c r="BU192">
        <v>1135.3740522000001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970.48586520000003</v>
      </c>
      <c r="CV192">
        <v>30.530182100000001</v>
      </c>
      <c r="CW192">
        <v>50.344496300000003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99.699899900000005</v>
      </c>
    </row>
    <row r="193" spans="1:114" x14ac:dyDescent="0.25">
      <c r="A193" t="str" cm="1">
        <f t="array" ref="A193">VLOOKUP($D193,'Period Mapping'!$A$1:$C$366,COLUMN(B:B),0)</f>
        <v>2nd Half</v>
      </c>
      <c r="B193" t="str" cm="1">
        <f t="array" ref="B193">VLOOKUP($D193,'Period Mapping'!$A$1:$C$366,COLUMN(C:C),0)</f>
        <v>Q2 2020</v>
      </c>
      <c r="C193" t="s">
        <v>145</v>
      </c>
      <c r="D193" s="163">
        <v>43961</v>
      </c>
      <c r="E193" t="s">
        <v>177</v>
      </c>
      <c r="F193">
        <v>19141.400000000001</v>
      </c>
      <c r="G193">
        <v>0</v>
      </c>
      <c r="H193">
        <v>0</v>
      </c>
      <c r="I193">
        <v>0</v>
      </c>
      <c r="J193">
        <v>0</v>
      </c>
      <c r="K193">
        <v>1596.3491435999999</v>
      </c>
      <c r="L193">
        <v>0</v>
      </c>
      <c r="M193">
        <v>0</v>
      </c>
      <c r="N193">
        <v>0</v>
      </c>
      <c r="O193">
        <v>6020.4919879999998</v>
      </c>
      <c r="P193">
        <v>0</v>
      </c>
      <c r="Q193">
        <v>255.7783355</v>
      </c>
      <c r="R193">
        <v>0</v>
      </c>
      <c r="S193">
        <v>1141.9763763999999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3840.1667029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2274.1678817000002</v>
      </c>
      <c r="BM193">
        <v>17808.742103500001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445.6797785</v>
      </c>
      <c r="BT193">
        <v>0</v>
      </c>
      <c r="BU193">
        <v>1168.7575024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961.02810710000006</v>
      </c>
      <c r="CV193">
        <v>27.803732199999999</v>
      </c>
      <c r="CW193">
        <v>51.750962899999998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24.791442799999999</v>
      </c>
    </row>
    <row r="194" spans="1:114" x14ac:dyDescent="0.25">
      <c r="A194" t="str" cm="1">
        <f t="array" ref="A194">VLOOKUP($D194,'Period Mapping'!$A$1:$C$366,COLUMN(B:B),0)</f>
        <v>2nd Half</v>
      </c>
      <c r="B194" t="str" cm="1">
        <f t="array" ref="B194">VLOOKUP($D194,'Period Mapping'!$A$1:$C$366,COLUMN(C:C),0)</f>
        <v>Q2 2020</v>
      </c>
      <c r="C194" t="s">
        <v>145</v>
      </c>
      <c r="D194" s="163">
        <v>43962</v>
      </c>
      <c r="E194" t="s">
        <v>177</v>
      </c>
      <c r="F194">
        <v>14693.769999999977</v>
      </c>
      <c r="G194">
        <v>0</v>
      </c>
      <c r="H194">
        <v>0</v>
      </c>
      <c r="I194">
        <v>0</v>
      </c>
      <c r="J194">
        <v>0</v>
      </c>
      <c r="K194">
        <v>1600.7956744000001</v>
      </c>
      <c r="L194">
        <v>0</v>
      </c>
      <c r="M194">
        <v>0</v>
      </c>
      <c r="N194">
        <v>0</v>
      </c>
      <c r="O194">
        <v>6028.9265796</v>
      </c>
      <c r="P194">
        <v>0</v>
      </c>
      <c r="Q194">
        <v>277.16428059999998</v>
      </c>
      <c r="R194">
        <v>0</v>
      </c>
      <c r="S194">
        <v>1274.8012510999999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2329.1788437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2274.1678817000002</v>
      </c>
      <c r="BM194">
        <v>14692.9783276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522.32934179999995</v>
      </c>
      <c r="BT194">
        <v>0</v>
      </c>
      <c r="BU194">
        <v>1167.6082412000001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961.02810710000006</v>
      </c>
      <c r="CV194">
        <v>25.668970999999999</v>
      </c>
      <c r="CW194">
        <v>53.048138899999998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-1837.7360633000001</v>
      </c>
      <c r="DF194">
        <v>0</v>
      </c>
      <c r="DG194">
        <v>0</v>
      </c>
      <c r="DH194">
        <v>0</v>
      </c>
      <c r="DI194">
        <v>0</v>
      </c>
      <c r="DJ194">
        <v>15.996930000000001</v>
      </c>
    </row>
    <row r="195" spans="1:114" x14ac:dyDescent="0.25">
      <c r="A195" t="str" cm="1">
        <f t="array" ref="A195">VLOOKUP($D195,'Period Mapping'!$A$1:$C$366,COLUMN(B:B),0)</f>
        <v>2nd Half</v>
      </c>
      <c r="B195" t="str" cm="1">
        <f t="array" ref="B195">VLOOKUP($D195,'Period Mapping'!$A$1:$C$366,COLUMN(C:C),0)</f>
        <v>Q2 2020</v>
      </c>
      <c r="C195" t="s">
        <v>145</v>
      </c>
      <c r="D195" s="163">
        <v>43963</v>
      </c>
      <c r="E195" t="s">
        <v>177</v>
      </c>
      <c r="F195">
        <v>15824.469999999981</v>
      </c>
      <c r="G195">
        <v>0</v>
      </c>
      <c r="H195">
        <v>0</v>
      </c>
      <c r="I195">
        <v>0</v>
      </c>
      <c r="J195">
        <v>0</v>
      </c>
      <c r="K195">
        <v>1656.6803743999999</v>
      </c>
      <c r="L195">
        <v>0</v>
      </c>
      <c r="M195">
        <v>0</v>
      </c>
      <c r="N195">
        <v>0</v>
      </c>
      <c r="O195">
        <v>6037.3729879000002</v>
      </c>
      <c r="P195">
        <v>0</v>
      </c>
      <c r="Q195">
        <v>302.06222439999999</v>
      </c>
      <c r="R195">
        <v>0</v>
      </c>
      <c r="S195">
        <v>1386.2304263000001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2274.1678817000002</v>
      </c>
      <c r="BM195">
        <v>14368.962435699999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565.73114220000002</v>
      </c>
      <c r="BT195">
        <v>0</v>
      </c>
      <c r="BU195">
        <v>1106.0204487999999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951.50374509999995</v>
      </c>
      <c r="CV195">
        <v>20.8445483</v>
      </c>
      <c r="CW195">
        <v>54.3158587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14.032648399999999</v>
      </c>
    </row>
    <row r="196" spans="1:114" x14ac:dyDescent="0.25">
      <c r="A196" t="str" cm="1">
        <f t="array" ref="A196">VLOOKUP($D196,'Period Mapping'!$A$1:$C$366,COLUMN(B:B),0)</f>
        <v>2nd Half</v>
      </c>
      <c r="B196" t="str" cm="1">
        <f t="array" ref="B196">VLOOKUP($D196,'Period Mapping'!$A$1:$C$366,COLUMN(C:C),0)</f>
        <v>Q2 2020</v>
      </c>
      <c r="C196" t="s">
        <v>145</v>
      </c>
      <c r="D196" s="163">
        <v>43964</v>
      </c>
      <c r="E196" t="s">
        <v>177</v>
      </c>
      <c r="F196">
        <v>23377.040000000012</v>
      </c>
      <c r="G196">
        <v>0</v>
      </c>
      <c r="H196">
        <v>0</v>
      </c>
      <c r="I196">
        <v>0</v>
      </c>
      <c r="J196">
        <v>0</v>
      </c>
      <c r="K196">
        <v>1632.0348509999999</v>
      </c>
      <c r="L196">
        <v>0</v>
      </c>
      <c r="M196">
        <v>0</v>
      </c>
      <c r="N196">
        <v>0</v>
      </c>
      <c r="O196">
        <v>6045.8312294999996</v>
      </c>
      <c r="P196">
        <v>0</v>
      </c>
      <c r="Q196">
        <v>330.75808219999999</v>
      </c>
      <c r="R196">
        <v>0</v>
      </c>
      <c r="S196">
        <v>1483.7845557999999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8629.7443746000008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2274.1678817000002</v>
      </c>
      <c r="BM196">
        <v>23080.304377699998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603.55946979999999</v>
      </c>
      <c r="BT196">
        <v>0</v>
      </c>
      <c r="BU196">
        <v>1050.5748324000001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941.97938309999995</v>
      </c>
      <c r="CV196">
        <v>18.7851085</v>
      </c>
      <c r="CW196">
        <v>55.399702900000001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13.6847566</v>
      </c>
    </row>
    <row r="197" spans="1:114" x14ac:dyDescent="0.25">
      <c r="A197" t="str" cm="1">
        <f t="array" ref="A197">VLOOKUP($D197,'Period Mapping'!$A$1:$C$366,COLUMN(B:B),0)</f>
        <v>2nd Half</v>
      </c>
      <c r="B197" t="str" cm="1">
        <f t="array" ref="B197">VLOOKUP($D197,'Period Mapping'!$A$1:$C$366,COLUMN(C:C),0)</f>
        <v>Q2 2020</v>
      </c>
      <c r="C197" t="s">
        <v>145</v>
      </c>
      <c r="D197" s="163">
        <v>43965</v>
      </c>
      <c r="E197" t="s">
        <v>177</v>
      </c>
      <c r="F197">
        <v>20800.230000000007</v>
      </c>
      <c r="G197">
        <v>0</v>
      </c>
      <c r="H197">
        <v>0</v>
      </c>
      <c r="I197">
        <v>0</v>
      </c>
      <c r="J197">
        <v>0</v>
      </c>
      <c r="K197">
        <v>1892.1576124000001</v>
      </c>
      <c r="L197">
        <v>0</v>
      </c>
      <c r="M197">
        <v>0</v>
      </c>
      <c r="N197">
        <v>0</v>
      </c>
      <c r="O197">
        <v>6054.3013209000001</v>
      </c>
      <c r="P197">
        <v>0</v>
      </c>
      <c r="Q197">
        <v>362.31949989999998</v>
      </c>
      <c r="R197">
        <v>0</v>
      </c>
      <c r="S197">
        <v>1548.7128772000001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6393.0718724999997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2274.1678817000002</v>
      </c>
      <c r="BM197">
        <v>21200.784136400001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639.77180899999996</v>
      </c>
      <c r="BT197">
        <v>0</v>
      </c>
      <c r="BU197">
        <v>1005.5400691999999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941.97938309999995</v>
      </c>
      <c r="CV197">
        <v>19.4833347</v>
      </c>
      <c r="CW197">
        <v>55.946894999999998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13.331431200000001</v>
      </c>
    </row>
    <row r="198" spans="1:114" x14ac:dyDescent="0.25">
      <c r="A198" t="str" cm="1">
        <f t="array" ref="A198">VLOOKUP($D198,'Period Mapping'!$A$1:$C$366,COLUMN(B:B),0)</f>
        <v>2nd Half</v>
      </c>
      <c r="B198" t="str" cm="1">
        <f t="array" ref="B198">VLOOKUP($D198,'Period Mapping'!$A$1:$C$366,COLUMN(C:C),0)</f>
        <v>Q2 2020</v>
      </c>
      <c r="C198" t="s">
        <v>145</v>
      </c>
      <c r="D198" s="163">
        <v>43966</v>
      </c>
      <c r="E198" t="s">
        <v>177</v>
      </c>
      <c r="F198">
        <v>30513.610000000011</v>
      </c>
      <c r="G198">
        <v>0</v>
      </c>
      <c r="H198">
        <v>0</v>
      </c>
      <c r="I198">
        <v>0</v>
      </c>
      <c r="J198">
        <v>0</v>
      </c>
      <c r="K198">
        <v>2506.8743936000001</v>
      </c>
      <c r="L198">
        <v>0</v>
      </c>
      <c r="M198">
        <v>0</v>
      </c>
      <c r="N198">
        <v>0</v>
      </c>
      <c r="O198">
        <v>6062.7832786999998</v>
      </c>
      <c r="P198">
        <v>0</v>
      </c>
      <c r="Q198">
        <v>395.39380720000003</v>
      </c>
      <c r="R198">
        <v>0</v>
      </c>
      <c r="S198">
        <v>1676.8594899</v>
      </c>
      <c r="T198">
        <v>0</v>
      </c>
      <c r="U198">
        <v>0</v>
      </c>
      <c r="V198">
        <v>0</v>
      </c>
      <c r="W198">
        <v>0</v>
      </c>
      <c r="X198">
        <v>12487.663646000001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2274.1678817000002</v>
      </c>
      <c r="BM198">
        <v>30861.816945800001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682.30679720000001</v>
      </c>
      <c r="BT198">
        <v>0</v>
      </c>
      <c r="BU198">
        <v>981.46778289999997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922.93065909999996</v>
      </c>
      <c r="CV198">
        <v>20.299368300000001</v>
      </c>
      <c r="CW198">
        <v>56.542604099999998</v>
      </c>
      <c r="CX198">
        <v>0</v>
      </c>
      <c r="CY198">
        <v>0</v>
      </c>
      <c r="CZ198">
        <v>0</v>
      </c>
      <c r="DA198">
        <v>2780.3600970000002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14.166990500000001</v>
      </c>
    </row>
    <row r="199" spans="1:114" x14ac:dyDescent="0.25">
      <c r="A199" t="str" cm="1">
        <f t="array" ref="A199">VLOOKUP($D199,'Period Mapping'!$A$1:$C$366,COLUMN(B:B),0)</f>
        <v>2nd Half</v>
      </c>
      <c r="B199" t="str" cm="1">
        <f t="array" ref="B199">VLOOKUP($D199,'Period Mapping'!$A$1:$C$366,COLUMN(C:C),0)</f>
        <v>Q2 2020</v>
      </c>
      <c r="C199" t="s">
        <v>145</v>
      </c>
      <c r="D199" s="163">
        <v>43967</v>
      </c>
      <c r="E199" t="s">
        <v>177</v>
      </c>
      <c r="F199">
        <v>23393.600000000017</v>
      </c>
      <c r="G199">
        <v>0</v>
      </c>
      <c r="H199">
        <v>0</v>
      </c>
      <c r="I199">
        <v>0</v>
      </c>
      <c r="J199">
        <v>0</v>
      </c>
      <c r="K199">
        <v>2813.7180984000001</v>
      </c>
      <c r="L199">
        <v>0</v>
      </c>
      <c r="M199">
        <v>0</v>
      </c>
      <c r="N199">
        <v>0</v>
      </c>
      <c r="O199">
        <v>6071.2771196000003</v>
      </c>
      <c r="P199">
        <v>0</v>
      </c>
      <c r="Q199">
        <v>427.94498220000003</v>
      </c>
      <c r="R199">
        <v>0</v>
      </c>
      <c r="S199">
        <v>1855.2747245999999</v>
      </c>
      <c r="T199">
        <v>0</v>
      </c>
      <c r="U199">
        <v>0</v>
      </c>
      <c r="V199">
        <v>0</v>
      </c>
      <c r="W199">
        <v>0</v>
      </c>
      <c r="X199">
        <v>6201.1902453000002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2274.1678817000002</v>
      </c>
      <c r="BM199">
        <v>22394.233994900002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772.5190887</v>
      </c>
      <c r="BT199">
        <v>0</v>
      </c>
      <c r="BU199">
        <v>962.27818749999994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922.93065909999996</v>
      </c>
      <c r="CV199">
        <v>20.947137900000001</v>
      </c>
      <c r="CW199">
        <v>57.129564999999999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14.856155299999999</v>
      </c>
    </row>
    <row r="200" spans="1:114" x14ac:dyDescent="0.25">
      <c r="A200" t="str" cm="1">
        <f t="array" ref="A200">VLOOKUP($D200,'Period Mapping'!$A$1:$C$366,COLUMN(B:B),0)</f>
        <v>2nd Half</v>
      </c>
      <c r="B200" t="str" cm="1">
        <f t="array" ref="B200">VLOOKUP($D200,'Period Mapping'!$A$1:$C$366,COLUMN(C:C),0)</f>
        <v>Q2 2020</v>
      </c>
      <c r="C200" t="s">
        <v>145</v>
      </c>
      <c r="D200" s="163">
        <v>43968</v>
      </c>
      <c r="E200" t="s">
        <v>177</v>
      </c>
      <c r="F200">
        <v>20784.440000000006</v>
      </c>
      <c r="G200">
        <v>0</v>
      </c>
      <c r="H200">
        <v>0</v>
      </c>
      <c r="I200">
        <v>0</v>
      </c>
      <c r="J200">
        <v>0</v>
      </c>
      <c r="K200">
        <v>4624.8964489</v>
      </c>
      <c r="L200">
        <v>0</v>
      </c>
      <c r="M200">
        <v>0</v>
      </c>
      <c r="N200">
        <v>0</v>
      </c>
      <c r="O200">
        <v>6079.7828602</v>
      </c>
      <c r="P200">
        <v>0</v>
      </c>
      <c r="Q200">
        <v>458.19200530000001</v>
      </c>
      <c r="R200">
        <v>0</v>
      </c>
      <c r="S200">
        <v>2003.8209231000001</v>
      </c>
      <c r="T200">
        <v>0</v>
      </c>
      <c r="U200">
        <v>0</v>
      </c>
      <c r="V200">
        <v>0</v>
      </c>
      <c r="W200">
        <v>0</v>
      </c>
      <c r="X200">
        <v>3079.4199417999998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2274.1678817000002</v>
      </c>
      <c r="BM200">
        <v>21384.8768322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878.35996769999997</v>
      </c>
      <c r="BT200">
        <v>0</v>
      </c>
      <c r="BU200">
        <v>957.02885479999998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932.45502109999995</v>
      </c>
      <c r="CV200">
        <v>22.0015903</v>
      </c>
      <c r="CW200">
        <v>58.587284199999999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16.1639035</v>
      </c>
    </row>
    <row r="201" spans="1:114" x14ac:dyDescent="0.25">
      <c r="A201" t="str" cm="1">
        <f t="array" ref="A201">VLOOKUP($D201,'Period Mapping'!$A$1:$C$366,COLUMN(B:B),0)</f>
        <v>2nd Half</v>
      </c>
      <c r="B201" t="str" cm="1">
        <f t="array" ref="B201">VLOOKUP($D201,'Period Mapping'!$A$1:$C$366,COLUMN(C:C),0)</f>
        <v>Q2 2020</v>
      </c>
      <c r="C201" t="s">
        <v>145</v>
      </c>
      <c r="D201" s="163">
        <v>43969</v>
      </c>
      <c r="E201" t="s">
        <v>177</v>
      </c>
      <c r="F201">
        <v>16972.799999999985</v>
      </c>
      <c r="G201">
        <v>0</v>
      </c>
      <c r="H201">
        <v>0</v>
      </c>
      <c r="I201">
        <v>0</v>
      </c>
      <c r="J201">
        <v>0</v>
      </c>
      <c r="K201">
        <v>6107.9860633999997</v>
      </c>
      <c r="L201">
        <v>0</v>
      </c>
      <c r="M201">
        <v>0</v>
      </c>
      <c r="N201">
        <v>0</v>
      </c>
      <c r="O201">
        <v>6088.3005172000003</v>
      </c>
      <c r="P201">
        <v>0</v>
      </c>
      <c r="Q201">
        <v>485.03702550000003</v>
      </c>
      <c r="R201">
        <v>0</v>
      </c>
      <c r="S201">
        <v>2174.6990166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2274.1678817000002</v>
      </c>
      <c r="BM201">
        <v>18247.925284199999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971.90506740000001</v>
      </c>
      <c r="BT201">
        <v>0</v>
      </c>
      <c r="BU201">
        <v>958.87163099999998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922.93065909999996</v>
      </c>
      <c r="CV201">
        <v>23.3843344</v>
      </c>
      <c r="CW201">
        <v>60.891085699999998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-1837.7360633000001</v>
      </c>
      <c r="DF201">
        <v>0</v>
      </c>
      <c r="DG201">
        <v>0</v>
      </c>
      <c r="DH201">
        <v>0</v>
      </c>
      <c r="DI201">
        <v>0</v>
      </c>
      <c r="DJ201">
        <v>17.487915699999999</v>
      </c>
    </row>
    <row r="202" spans="1:114" x14ac:dyDescent="0.25">
      <c r="A202" t="str" cm="1">
        <f t="array" ref="A202">VLOOKUP($D202,'Period Mapping'!$A$1:$C$366,COLUMN(B:B),0)</f>
        <v>2nd Half</v>
      </c>
      <c r="B202" t="str" cm="1">
        <f t="array" ref="B202">VLOOKUP($D202,'Period Mapping'!$A$1:$C$366,COLUMN(C:C),0)</f>
        <v>Q2 2020</v>
      </c>
      <c r="C202" t="s">
        <v>145</v>
      </c>
      <c r="D202" s="163">
        <v>43970</v>
      </c>
      <c r="E202" t="s">
        <v>177</v>
      </c>
      <c r="F202">
        <v>22689.940000000021</v>
      </c>
      <c r="G202">
        <v>0</v>
      </c>
      <c r="H202">
        <v>0</v>
      </c>
      <c r="I202">
        <v>0</v>
      </c>
      <c r="J202">
        <v>0</v>
      </c>
      <c r="K202">
        <v>6722.4231173999997</v>
      </c>
      <c r="L202">
        <v>0</v>
      </c>
      <c r="M202">
        <v>0</v>
      </c>
      <c r="N202">
        <v>0</v>
      </c>
      <c r="O202">
        <v>6096.8301073000002</v>
      </c>
      <c r="P202">
        <v>0</v>
      </c>
      <c r="Q202">
        <v>507.37924889999999</v>
      </c>
      <c r="R202">
        <v>0</v>
      </c>
      <c r="S202">
        <v>2322.6198663999999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1780.4376070999999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2274.1678817000002</v>
      </c>
      <c r="BM202">
        <v>22689.941039400001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1000.9622591999999</v>
      </c>
      <c r="BT202">
        <v>0</v>
      </c>
      <c r="BU202">
        <v>963.27731940000001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913.40629709999996</v>
      </c>
      <c r="CV202">
        <v>25.483425199999999</v>
      </c>
      <c r="CW202">
        <v>63.831405500000002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19.1223548</v>
      </c>
    </row>
    <row r="203" spans="1:114" x14ac:dyDescent="0.25">
      <c r="A203" t="str" cm="1">
        <f t="array" ref="A203">VLOOKUP($D203,'Period Mapping'!$A$1:$C$366,COLUMN(B:B),0)</f>
        <v>2nd Half</v>
      </c>
      <c r="B203" t="str" cm="1">
        <f t="array" ref="B203">VLOOKUP($D203,'Period Mapping'!$A$1:$C$366,COLUMN(C:C),0)</f>
        <v>Q2 2020</v>
      </c>
      <c r="C203" t="s">
        <v>145</v>
      </c>
      <c r="D203" s="163">
        <v>43971</v>
      </c>
      <c r="E203" t="s">
        <v>177</v>
      </c>
      <c r="F203">
        <v>20293.120000000014</v>
      </c>
      <c r="G203">
        <v>0</v>
      </c>
      <c r="H203">
        <v>0</v>
      </c>
      <c r="I203">
        <v>0</v>
      </c>
      <c r="J203">
        <v>0</v>
      </c>
      <c r="K203">
        <v>7042.1124829</v>
      </c>
      <c r="L203">
        <v>0</v>
      </c>
      <c r="M203">
        <v>0</v>
      </c>
      <c r="N203">
        <v>0</v>
      </c>
      <c r="O203">
        <v>6105.3716470999998</v>
      </c>
      <c r="P203">
        <v>0</v>
      </c>
      <c r="Q203">
        <v>528.22674340000003</v>
      </c>
      <c r="R203">
        <v>0</v>
      </c>
      <c r="S203">
        <v>2387.8875217999998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2274.1678817000002</v>
      </c>
      <c r="BM203">
        <v>21308.934538099998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971.84325490000003</v>
      </c>
      <c r="BT203">
        <v>0</v>
      </c>
      <c r="BU203">
        <v>976.29487170000004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903.88193509999996</v>
      </c>
      <c r="CV203">
        <v>28.5134398</v>
      </c>
      <c r="CW203">
        <v>65.893118900000005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24.7414913</v>
      </c>
    </row>
    <row r="204" spans="1:114" x14ac:dyDescent="0.25">
      <c r="A204" t="str" cm="1">
        <f t="array" ref="A204">VLOOKUP($D204,'Period Mapping'!$A$1:$C$366,COLUMN(B:B),0)</f>
        <v>2nd Half</v>
      </c>
      <c r="B204" t="str" cm="1">
        <f t="array" ref="B204">VLOOKUP($D204,'Period Mapping'!$A$1:$C$366,COLUMN(C:C),0)</f>
        <v>Q2 2020</v>
      </c>
      <c r="C204" t="s">
        <v>145</v>
      </c>
      <c r="D204" s="163">
        <v>43972</v>
      </c>
      <c r="E204" t="s">
        <v>177</v>
      </c>
      <c r="F204">
        <v>21950.720000000012</v>
      </c>
      <c r="G204">
        <v>0</v>
      </c>
      <c r="H204">
        <v>0</v>
      </c>
      <c r="I204">
        <v>0</v>
      </c>
      <c r="J204">
        <v>0</v>
      </c>
      <c r="K204">
        <v>7322.8137932</v>
      </c>
      <c r="L204">
        <v>0</v>
      </c>
      <c r="M204">
        <v>0</v>
      </c>
      <c r="N204">
        <v>0</v>
      </c>
      <c r="O204">
        <v>6113.9251534000005</v>
      </c>
      <c r="P204">
        <v>0</v>
      </c>
      <c r="Q204">
        <v>546.7339839</v>
      </c>
      <c r="R204">
        <v>0</v>
      </c>
      <c r="S204">
        <v>2397.7401980999998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2274.1678817000002</v>
      </c>
      <c r="BM204">
        <v>21968.496046600001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939.83516129999998</v>
      </c>
      <c r="BT204">
        <v>0</v>
      </c>
      <c r="BU204">
        <v>1000.048956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884.89981499999999</v>
      </c>
      <c r="CV204">
        <v>31.800909999999998</v>
      </c>
      <c r="CW204">
        <v>66.878882300000001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356.97981160000001</v>
      </c>
      <c r="DH204">
        <v>0</v>
      </c>
      <c r="DI204">
        <v>0</v>
      </c>
      <c r="DJ204">
        <v>32.671350500000003</v>
      </c>
    </row>
    <row r="205" spans="1:114" x14ac:dyDescent="0.25">
      <c r="A205" t="str" cm="1">
        <f t="array" ref="A205">VLOOKUP($D205,'Period Mapping'!$A$1:$C$366,COLUMN(B:B),0)</f>
        <v>2nd Half</v>
      </c>
      <c r="B205" t="str" cm="1">
        <f t="array" ref="B205">VLOOKUP($D205,'Period Mapping'!$A$1:$C$366,COLUMN(C:C),0)</f>
        <v>Q2 2020</v>
      </c>
      <c r="C205" t="s">
        <v>145</v>
      </c>
      <c r="D205" s="163">
        <v>43973</v>
      </c>
      <c r="E205" t="s">
        <v>177</v>
      </c>
      <c r="F205">
        <v>28476.970000000041</v>
      </c>
      <c r="G205">
        <v>0</v>
      </c>
      <c r="H205">
        <v>0</v>
      </c>
      <c r="I205">
        <v>0</v>
      </c>
      <c r="J205">
        <v>0</v>
      </c>
      <c r="K205">
        <v>8416.7761116999991</v>
      </c>
      <c r="L205">
        <v>0</v>
      </c>
      <c r="M205">
        <v>0</v>
      </c>
      <c r="N205">
        <v>0</v>
      </c>
      <c r="O205">
        <v>6122.4906430999999</v>
      </c>
      <c r="P205">
        <v>0</v>
      </c>
      <c r="Q205">
        <v>561.53638220000005</v>
      </c>
      <c r="R205">
        <v>0</v>
      </c>
      <c r="S205">
        <v>2423.5688248000001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2274.1678817000002</v>
      </c>
      <c r="BM205">
        <v>26253.9399213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914.32008980000001</v>
      </c>
      <c r="BT205">
        <v>0</v>
      </c>
      <c r="BU205">
        <v>1030.2235203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875.37545299999999</v>
      </c>
      <c r="CV205">
        <v>34.7539242</v>
      </c>
      <c r="CW205">
        <v>66.400968700000007</v>
      </c>
      <c r="CX205">
        <v>0</v>
      </c>
      <c r="CY205">
        <v>0</v>
      </c>
      <c r="CZ205">
        <v>0</v>
      </c>
      <c r="DA205">
        <v>2780.3600970000002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713.95962320000001</v>
      </c>
      <c r="DH205">
        <v>0</v>
      </c>
      <c r="DI205">
        <v>0</v>
      </c>
      <c r="DJ205">
        <v>40.006251900000002</v>
      </c>
    </row>
    <row r="206" spans="1:114" x14ac:dyDescent="0.25">
      <c r="A206" t="str" cm="1">
        <f t="array" ref="A206">VLOOKUP($D206,'Period Mapping'!$A$1:$C$366,COLUMN(B:B),0)</f>
        <v>2nd Half</v>
      </c>
      <c r="B206" t="str" cm="1">
        <f t="array" ref="B206">VLOOKUP($D206,'Period Mapping'!$A$1:$C$366,COLUMN(C:C),0)</f>
        <v>Q2 2020</v>
      </c>
      <c r="C206" t="s">
        <v>145</v>
      </c>
      <c r="D206" s="163">
        <v>43974</v>
      </c>
      <c r="E206" t="s">
        <v>177</v>
      </c>
      <c r="F206">
        <v>18025.629999999986</v>
      </c>
      <c r="G206">
        <v>0</v>
      </c>
      <c r="H206">
        <v>0</v>
      </c>
      <c r="I206">
        <v>0</v>
      </c>
      <c r="J206">
        <v>0</v>
      </c>
      <c r="K206">
        <v>9089.3668295000007</v>
      </c>
      <c r="L206">
        <v>0</v>
      </c>
      <c r="M206">
        <v>0</v>
      </c>
      <c r="N206">
        <v>0</v>
      </c>
      <c r="O206">
        <v>6131.0681328000001</v>
      </c>
      <c r="P206">
        <v>0</v>
      </c>
      <c r="Q206">
        <v>572.12732289999997</v>
      </c>
      <c r="R206">
        <v>0</v>
      </c>
      <c r="S206">
        <v>2401.8490436000002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2274.1678817000002</v>
      </c>
      <c r="BM206">
        <v>23416.396046599999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882.74853470000005</v>
      </c>
      <c r="BT206">
        <v>0</v>
      </c>
      <c r="BU206">
        <v>1061.0388207000001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856.326729</v>
      </c>
      <c r="CV206">
        <v>37.3212191</v>
      </c>
      <c r="CW206">
        <v>64.802530700000005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45.578852099999999</v>
      </c>
    </row>
    <row r="207" spans="1:114" x14ac:dyDescent="0.25">
      <c r="A207" t="str" cm="1">
        <f t="array" ref="A207">VLOOKUP($D207,'Period Mapping'!$A$1:$C$366,COLUMN(B:B),0)</f>
        <v>2nd Half</v>
      </c>
      <c r="B207" t="str" cm="1">
        <f t="array" ref="B207">VLOOKUP($D207,'Period Mapping'!$A$1:$C$366,COLUMN(C:C),0)</f>
        <v>Q2 2020</v>
      </c>
      <c r="C207" t="s">
        <v>145</v>
      </c>
      <c r="D207" s="163">
        <v>43975</v>
      </c>
      <c r="E207" t="s">
        <v>177</v>
      </c>
      <c r="F207">
        <v>12505.109999999984</v>
      </c>
      <c r="G207">
        <v>0</v>
      </c>
      <c r="H207">
        <v>0</v>
      </c>
      <c r="I207">
        <v>0</v>
      </c>
      <c r="J207">
        <v>0</v>
      </c>
      <c r="K207">
        <v>9119.0772782000004</v>
      </c>
      <c r="L207">
        <v>0</v>
      </c>
      <c r="M207">
        <v>0</v>
      </c>
      <c r="N207">
        <v>0</v>
      </c>
      <c r="O207">
        <v>6139.6576395000002</v>
      </c>
      <c r="P207">
        <v>0</v>
      </c>
      <c r="Q207">
        <v>579.1631198</v>
      </c>
      <c r="R207">
        <v>0</v>
      </c>
      <c r="S207">
        <v>2336.4121912000001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2274.1678817000002</v>
      </c>
      <c r="BM207">
        <v>12505.111699999999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879.26685959999998</v>
      </c>
      <c r="BT207">
        <v>0</v>
      </c>
      <c r="BU207">
        <v>1087.9111101999999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-10893.7146617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827.82024699999999</v>
      </c>
      <c r="CV207">
        <v>39.344203899999997</v>
      </c>
      <c r="CW207">
        <v>63.115967400000002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52.889713700000001</v>
      </c>
    </row>
    <row r="208" spans="1:114" x14ac:dyDescent="0.25">
      <c r="A208" t="str" cm="1">
        <f t="array" ref="A208">VLOOKUP($D208,'Period Mapping'!$A$1:$C$366,COLUMN(B:B),0)</f>
        <v>2nd Half</v>
      </c>
      <c r="B208" t="str" cm="1">
        <f t="array" ref="B208">VLOOKUP($D208,'Period Mapping'!$A$1:$C$366,COLUMN(C:C),0)</f>
        <v>Q2 2020</v>
      </c>
      <c r="C208" t="s">
        <v>145</v>
      </c>
      <c r="D208" s="163">
        <v>43976</v>
      </c>
      <c r="E208" t="s">
        <v>177</v>
      </c>
      <c r="F208">
        <v>16287.729999999987</v>
      </c>
      <c r="G208">
        <v>0</v>
      </c>
      <c r="H208">
        <v>0</v>
      </c>
      <c r="I208">
        <v>0</v>
      </c>
      <c r="J208">
        <v>0</v>
      </c>
      <c r="K208">
        <v>8999.5106123000005</v>
      </c>
      <c r="L208">
        <v>0</v>
      </c>
      <c r="M208">
        <v>0</v>
      </c>
      <c r="N208">
        <v>0</v>
      </c>
      <c r="O208">
        <v>6148.2591799000002</v>
      </c>
      <c r="P208">
        <v>0</v>
      </c>
      <c r="Q208">
        <v>582.15916760000005</v>
      </c>
      <c r="R208">
        <v>0</v>
      </c>
      <c r="S208">
        <v>2278.6313100000002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2274.1678817000002</v>
      </c>
      <c r="BM208">
        <v>21459.488441099998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849.84313899999995</v>
      </c>
      <c r="BT208">
        <v>0</v>
      </c>
      <c r="BU208">
        <v>1113.1126995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875.37545299999999</v>
      </c>
      <c r="CV208">
        <v>40.636484299999999</v>
      </c>
      <c r="CW208">
        <v>61.5837146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-1837.7360633000001</v>
      </c>
      <c r="DF208">
        <v>0</v>
      </c>
      <c r="DG208">
        <v>0</v>
      </c>
      <c r="DH208">
        <v>0</v>
      </c>
      <c r="DI208">
        <v>0</v>
      </c>
      <c r="DJ208">
        <v>73.944712800000005</v>
      </c>
    </row>
    <row r="209" spans="1:114" x14ac:dyDescent="0.25">
      <c r="A209" t="str" cm="1">
        <f t="array" ref="A209">VLOOKUP($D209,'Period Mapping'!$A$1:$C$366,COLUMN(B:B),0)</f>
        <v>2nd Half</v>
      </c>
      <c r="B209" t="str" cm="1">
        <f t="array" ref="B209">VLOOKUP($D209,'Period Mapping'!$A$1:$C$366,COLUMN(C:C),0)</f>
        <v>Q2 2020</v>
      </c>
      <c r="C209" t="s">
        <v>145</v>
      </c>
      <c r="D209" s="163">
        <v>43977</v>
      </c>
      <c r="E209" t="s">
        <v>177</v>
      </c>
      <c r="F209">
        <v>15387.749999999991</v>
      </c>
      <c r="G209">
        <v>0</v>
      </c>
      <c r="H209">
        <v>0</v>
      </c>
      <c r="I209">
        <v>0</v>
      </c>
      <c r="J209">
        <v>0</v>
      </c>
      <c r="K209">
        <v>8820.4897875999995</v>
      </c>
      <c r="L209">
        <v>0</v>
      </c>
      <c r="M209">
        <v>0</v>
      </c>
      <c r="N209">
        <v>0</v>
      </c>
      <c r="O209">
        <v>6156.8727707999997</v>
      </c>
      <c r="P209">
        <v>0</v>
      </c>
      <c r="Q209">
        <v>584.14709819999996</v>
      </c>
      <c r="R209">
        <v>0</v>
      </c>
      <c r="S209">
        <v>2227.6572556000001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2274.1678817000002</v>
      </c>
      <c r="BM209">
        <v>15387.750754999999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789.48755970000002</v>
      </c>
      <c r="BT209">
        <v>0</v>
      </c>
      <c r="BU209">
        <v>1130.1735203000001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-7693.1923411999996</v>
      </c>
      <c r="CS209">
        <v>0</v>
      </c>
      <c r="CT209">
        <v>0</v>
      </c>
      <c r="CU209">
        <v>865.851091</v>
      </c>
      <c r="CV209">
        <v>41.371006700000002</v>
      </c>
      <c r="CW209">
        <v>60.785627400000003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129.93934770000001</v>
      </c>
    </row>
    <row r="210" spans="1:114" x14ac:dyDescent="0.25">
      <c r="A210" t="str" cm="1">
        <f t="array" ref="A210">VLOOKUP($D210,'Period Mapping'!$A$1:$C$366,COLUMN(B:B),0)</f>
        <v>2nd Half</v>
      </c>
      <c r="B210" t="str" cm="1">
        <f t="array" ref="B210">VLOOKUP($D210,'Period Mapping'!$A$1:$C$366,COLUMN(C:C),0)</f>
        <v>Q2 2020</v>
      </c>
      <c r="C210" t="s">
        <v>145</v>
      </c>
      <c r="D210" s="163">
        <v>43978</v>
      </c>
      <c r="E210" t="s">
        <v>177</v>
      </c>
      <c r="F210">
        <v>19158.840000000011</v>
      </c>
      <c r="G210">
        <v>0</v>
      </c>
      <c r="H210">
        <v>0</v>
      </c>
      <c r="I210">
        <v>0</v>
      </c>
      <c r="J210">
        <v>0</v>
      </c>
      <c r="K210">
        <v>8495.1192828999992</v>
      </c>
      <c r="L210">
        <v>0</v>
      </c>
      <c r="M210">
        <v>0</v>
      </c>
      <c r="N210">
        <v>0</v>
      </c>
      <c r="O210">
        <v>6165.4984292999998</v>
      </c>
      <c r="P210">
        <v>0</v>
      </c>
      <c r="Q210">
        <v>585.61633400000005</v>
      </c>
      <c r="R210">
        <v>0</v>
      </c>
      <c r="S210">
        <v>2207.9249091000001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2274.1678817000002</v>
      </c>
      <c r="BM210">
        <v>22799.892636600001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745.61080479999998</v>
      </c>
      <c r="BT210">
        <v>0</v>
      </c>
      <c r="BU210">
        <v>1139.2843528000001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856.326729</v>
      </c>
      <c r="CV210">
        <v>43.786198300000002</v>
      </c>
      <c r="CW210">
        <v>60.943562300000004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225.61400280000001</v>
      </c>
    </row>
    <row r="211" spans="1:114" x14ac:dyDescent="0.25">
      <c r="A211" t="str" cm="1">
        <f t="array" ref="A211">VLOOKUP($D211,'Period Mapping'!$A$1:$C$366,COLUMN(B:B),0)</f>
        <v>2nd Half</v>
      </c>
      <c r="B211" t="str" cm="1">
        <f t="array" ref="B211">VLOOKUP($D211,'Period Mapping'!$A$1:$C$366,COLUMN(C:C),0)</f>
        <v>Q2 2020</v>
      </c>
      <c r="C211" t="s">
        <v>145</v>
      </c>
      <c r="D211" s="163">
        <v>43979</v>
      </c>
      <c r="E211" t="s">
        <v>177</v>
      </c>
      <c r="F211">
        <v>22322.280000000028</v>
      </c>
      <c r="G211">
        <v>0</v>
      </c>
      <c r="H211">
        <v>0</v>
      </c>
      <c r="I211">
        <v>0</v>
      </c>
      <c r="J211">
        <v>0</v>
      </c>
      <c r="K211">
        <v>8130.3404799999998</v>
      </c>
      <c r="L211">
        <v>0</v>
      </c>
      <c r="M211">
        <v>0</v>
      </c>
      <c r="N211">
        <v>0</v>
      </c>
      <c r="O211">
        <v>6174.1361720000004</v>
      </c>
      <c r="P211">
        <v>0</v>
      </c>
      <c r="Q211">
        <v>586.78343310000002</v>
      </c>
      <c r="R211">
        <v>0</v>
      </c>
      <c r="S211">
        <v>2178.7329921999999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2274.1678817000002</v>
      </c>
      <c r="BM211">
        <v>22853.194232400001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716.29015619999996</v>
      </c>
      <c r="BT211">
        <v>0</v>
      </c>
      <c r="BU211">
        <v>1133.4796973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846.802367</v>
      </c>
      <c r="CV211">
        <v>49.671584899999999</v>
      </c>
      <c r="CW211">
        <v>61.429538200000003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356.97981160000001</v>
      </c>
      <c r="DH211">
        <v>0</v>
      </c>
      <c r="DI211">
        <v>0</v>
      </c>
      <c r="DJ211">
        <v>344.37996850000002</v>
      </c>
    </row>
    <row r="212" spans="1:114" x14ac:dyDescent="0.25">
      <c r="A212" t="str" cm="1">
        <f t="array" ref="A212">VLOOKUP($D212,'Period Mapping'!$A$1:$C$366,COLUMN(B:B),0)</f>
        <v>2nd Half</v>
      </c>
      <c r="B212" t="str" cm="1">
        <f t="array" ref="B212">VLOOKUP($D212,'Period Mapping'!$A$1:$C$366,COLUMN(C:C),0)</f>
        <v>Q2 2020</v>
      </c>
      <c r="C212" t="s">
        <v>145</v>
      </c>
      <c r="D212" s="163">
        <v>43980</v>
      </c>
      <c r="E212" t="s">
        <v>177</v>
      </c>
      <c r="F212">
        <v>18541.569999999989</v>
      </c>
      <c r="G212">
        <v>0</v>
      </c>
      <c r="H212">
        <v>0</v>
      </c>
      <c r="I212">
        <v>0</v>
      </c>
      <c r="J212">
        <v>0</v>
      </c>
      <c r="K212">
        <v>7315.0262593999996</v>
      </c>
      <c r="L212">
        <v>0</v>
      </c>
      <c r="M212">
        <v>0</v>
      </c>
      <c r="N212">
        <v>0</v>
      </c>
      <c r="O212">
        <v>6182.7860161999997</v>
      </c>
      <c r="P212">
        <v>0</v>
      </c>
      <c r="Q212">
        <v>586.18194359999995</v>
      </c>
      <c r="R212">
        <v>0</v>
      </c>
      <c r="S212">
        <v>2171.2762815000001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2274.1678817000002</v>
      </c>
      <c r="BM212">
        <v>24571.938838400001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723.63563509999994</v>
      </c>
      <c r="BT212">
        <v>0</v>
      </c>
      <c r="BU212">
        <v>1121.5578998000001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837.27800500000001</v>
      </c>
      <c r="CV212">
        <v>58.285882600000001</v>
      </c>
      <c r="CW212">
        <v>62.065545299999997</v>
      </c>
      <c r="CX212">
        <v>0</v>
      </c>
      <c r="CY212">
        <v>0</v>
      </c>
      <c r="CZ212">
        <v>0</v>
      </c>
      <c r="DA212">
        <v>2780.3600970000002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459.3172414</v>
      </c>
    </row>
    <row r="213" spans="1:114" x14ac:dyDescent="0.25">
      <c r="A213" t="str" cm="1">
        <f t="array" ref="A213">VLOOKUP($D213,'Period Mapping'!$A$1:$C$366,COLUMN(B:B),0)</f>
        <v>2nd Half</v>
      </c>
      <c r="B213" t="str" cm="1">
        <f t="array" ref="B213">VLOOKUP($D213,'Period Mapping'!$A$1:$C$366,COLUMN(C:C),0)</f>
        <v>Q2 2020</v>
      </c>
      <c r="C213" t="s">
        <v>145</v>
      </c>
      <c r="D213" s="163">
        <v>43981</v>
      </c>
      <c r="E213" t="s">
        <v>177</v>
      </c>
      <c r="F213">
        <v>16218.049999999981</v>
      </c>
      <c r="G213">
        <v>0</v>
      </c>
      <c r="H213">
        <v>0</v>
      </c>
      <c r="I213">
        <v>0</v>
      </c>
      <c r="J213">
        <v>0</v>
      </c>
      <c r="K213">
        <v>6532.8826448</v>
      </c>
      <c r="L213">
        <v>0</v>
      </c>
      <c r="M213">
        <v>0</v>
      </c>
      <c r="N213">
        <v>0</v>
      </c>
      <c r="O213">
        <v>6191.4479785000003</v>
      </c>
      <c r="P213">
        <v>0</v>
      </c>
      <c r="Q213">
        <v>586.90198580000003</v>
      </c>
      <c r="R213">
        <v>0</v>
      </c>
      <c r="S213">
        <v>2176.5737356999998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2274.1678817000002</v>
      </c>
      <c r="BM213">
        <v>16218.051114399999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725.06607429999997</v>
      </c>
      <c r="BT213">
        <v>0</v>
      </c>
      <c r="BU213">
        <v>1109.4876326999999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-4885.1005157</v>
      </c>
      <c r="CR213">
        <v>0</v>
      </c>
      <c r="CS213">
        <v>0</v>
      </c>
      <c r="CT213">
        <v>0</v>
      </c>
      <c r="CU213">
        <v>827.82024699999999</v>
      </c>
      <c r="CV213">
        <v>69.448913000000005</v>
      </c>
      <c r="CW213">
        <v>62.394919899999998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546.95946719999995</v>
      </c>
    </row>
    <row r="214" spans="1:114" x14ac:dyDescent="0.25">
      <c r="A214" t="str" cm="1">
        <f t="array" ref="A214">VLOOKUP($D214,'Period Mapping'!$A$1:$C$366,COLUMN(B:B),0)</f>
        <v>2nd Half</v>
      </c>
      <c r="B214" t="str" cm="1">
        <f t="array" ref="B214">VLOOKUP($D214,'Period Mapping'!$A$1:$C$366,COLUMN(C:C),0)</f>
        <v>Q2 2020</v>
      </c>
      <c r="C214" t="s">
        <v>145</v>
      </c>
      <c r="D214" s="163">
        <v>43982</v>
      </c>
      <c r="E214" t="s">
        <v>177</v>
      </c>
      <c r="F214">
        <v>16207.359999999988</v>
      </c>
      <c r="G214">
        <v>0</v>
      </c>
      <c r="H214">
        <v>0</v>
      </c>
      <c r="I214">
        <v>0</v>
      </c>
      <c r="J214">
        <v>0</v>
      </c>
      <c r="K214">
        <v>5742.5434666000001</v>
      </c>
      <c r="L214">
        <v>0</v>
      </c>
      <c r="M214">
        <v>0</v>
      </c>
      <c r="N214">
        <v>0</v>
      </c>
      <c r="O214">
        <v>6200.1220762000003</v>
      </c>
      <c r="P214">
        <v>0</v>
      </c>
      <c r="Q214">
        <v>586.54027180000003</v>
      </c>
      <c r="R214">
        <v>0</v>
      </c>
      <c r="S214">
        <v>2221.2036557000001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2274.1678817000002</v>
      </c>
      <c r="BM214">
        <v>20470.079063000001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756.93044010000006</v>
      </c>
      <c r="BT214">
        <v>0</v>
      </c>
      <c r="BU214">
        <v>1100.3069352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827.82024699999999</v>
      </c>
      <c r="CV214">
        <v>81.893232400000002</v>
      </c>
      <c r="CW214">
        <v>62.266137100000002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616.28456970000002</v>
      </c>
    </row>
    <row r="215" spans="1:114" x14ac:dyDescent="0.25">
      <c r="A215" t="str" cm="1">
        <f t="array" ref="A215">VLOOKUP($D215,'Period Mapping'!$A$1:$C$366,COLUMN(B:B),0)</f>
        <v>2nd Half</v>
      </c>
      <c r="B215" t="str" cm="1">
        <f t="array" ref="B215">VLOOKUP($D215,'Period Mapping'!$A$1:$C$366,COLUMN(C:C),0)</f>
        <v>Q2 2020</v>
      </c>
      <c r="C215" t="s">
        <v>145</v>
      </c>
      <c r="D215" s="163">
        <v>43983</v>
      </c>
      <c r="E215" t="s">
        <v>177</v>
      </c>
      <c r="F215">
        <v>13352.119999999984</v>
      </c>
      <c r="G215">
        <v>0</v>
      </c>
      <c r="H215">
        <v>0</v>
      </c>
      <c r="I215">
        <v>0</v>
      </c>
      <c r="J215">
        <v>0</v>
      </c>
      <c r="K215">
        <v>5207.0453199000003</v>
      </c>
      <c r="L215">
        <v>0</v>
      </c>
      <c r="M215">
        <v>0</v>
      </c>
      <c r="N215">
        <v>0</v>
      </c>
      <c r="O215">
        <v>6208.8083260000003</v>
      </c>
      <c r="P215">
        <v>0</v>
      </c>
      <c r="Q215">
        <v>586.29328080000005</v>
      </c>
      <c r="R215">
        <v>0</v>
      </c>
      <c r="S215">
        <v>2284.1212366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2274.1678817000002</v>
      </c>
      <c r="BM215">
        <v>13535.3296691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796.50833839999996</v>
      </c>
      <c r="BT215">
        <v>0</v>
      </c>
      <c r="BU215">
        <v>1074.654074</v>
      </c>
      <c r="BV215">
        <v>-5006.8094898999998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751.69195490000004</v>
      </c>
      <c r="CV215">
        <v>94.445013099999997</v>
      </c>
      <c r="CW215">
        <v>62.022922399999999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-1837.7360633000001</v>
      </c>
      <c r="DF215">
        <v>0</v>
      </c>
      <c r="DG215">
        <v>356.97981160000001</v>
      </c>
      <c r="DH215">
        <v>0</v>
      </c>
      <c r="DI215">
        <v>0</v>
      </c>
      <c r="DJ215">
        <v>683.13691319999998</v>
      </c>
    </row>
    <row r="216" spans="1:114" x14ac:dyDescent="0.25">
      <c r="A216" t="str" cm="1">
        <f t="array" ref="A216">VLOOKUP($D216,'Period Mapping'!$A$1:$C$366,COLUMN(B:B),0)</f>
        <v>2nd Half</v>
      </c>
      <c r="B216" t="str" cm="1">
        <f t="array" ref="B216">VLOOKUP($D216,'Period Mapping'!$A$1:$C$366,COLUMN(C:C),0)</f>
        <v>Q2 2020</v>
      </c>
      <c r="C216" t="s">
        <v>145</v>
      </c>
      <c r="D216" s="163">
        <v>43984</v>
      </c>
      <c r="E216" t="s">
        <v>177</v>
      </c>
      <c r="F216">
        <v>15703.029999999979</v>
      </c>
      <c r="G216">
        <v>0</v>
      </c>
      <c r="H216">
        <v>0</v>
      </c>
      <c r="I216">
        <v>0</v>
      </c>
      <c r="J216">
        <v>0</v>
      </c>
      <c r="K216">
        <v>5107.1661370000002</v>
      </c>
      <c r="L216">
        <v>0</v>
      </c>
      <c r="M216">
        <v>0</v>
      </c>
      <c r="N216">
        <v>0</v>
      </c>
      <c r="O216">
        <v>6217.5067452000003</v>
      </c>
      <c r="P216">
        <v>0</v>
      </c>
      <c r="Q216">
        <v>587.93692759999999</v>
      </c>
      <c r="R216">
        <v>0</v>
      </c>
      <c r="S216">
        <v>2344.0069469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2274.1678817000002</v>
      </c>
      <c r="BM216">
        <v>20467.5229525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848.42952930000001</v>
      </c>
      <c r="BT216">
        <v>0</v>
      </c>
      <c r="BU216">
        <v>1047.3116376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742.16759290000005</v>
      </c>
      <c r="CV216">
        <v>104.2548924</v>
      </c>
      <c r="CW216">
        <v>61.882653699999999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356.97981160000001</v>
      </c>
      <c r="DH216">
        <v>0</v>
      </c>
      <c r="DI216">
        <v>0</v>
      </c>
      <c r="DJ216">
        <v>775.71204699999998</v>
      </c>
    </row>
    <row r="217" spans="1:114" x14ac:dyDescent="0.25">
      <c r="A217" t="str" cm="1">
        <f t="array" ref="A217">VLOOKUP($D217,'Period Mapping'!$A$1:$C$366,COLUMN(B:B),0)</f>
        <v>2nd Half</v>
      </c>
      <c r="B217" t="str" cm="1">
        <f t="array" ref="B217">VLOOKUP($D217,'Period Mapping'!$A$1:$C$366,COLUMN(C:C),0)</f>
        <v>Q2 2020</v>
      </c>
      <c r="C217" t="s">
        <v>145</v>
      </c>
      <c r="D217" s="163">
        <v>43985</v>
      </c>
      <c r="E217" t="s">
        <v>177</v>
      </c>
      <c r="F217">
        <v>18854.239999999983</v>
      </c>
      <c r="G217">
        <v>0</v>
      </c>
      <c r="H217">
        <v>0</v>
      </c>
      <c r="I217">
        <v>0</v>
      </c>
      <c r="J217">
        <v>0</v>
      </c>
      <c r="K217">
        <v>4751.1724119</v>
      </c>
      <c r="L217">
        <v>0</v>
      </c>
      <c r="M217">
        <v>0</v>
      </c>
      <c r="N217">
        <v>0</v>
      </c>
      <c r="O217">
        <v>6226.2173505999999</v>
      </c>
      <c r="P217">
        <v>0</v>
      </c>
      <c r="Q217">
        <v>593.0716774</v>
      </c>
      <c r="R217">
        <v>0</v>
      </c>
      <c r="S217">
        <v>2458.9288885000001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2274.1678817000002</v>
      </c>
      <c r="BM217">
        <v>20482.9963498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968.80263539999999</v>
      </c>
      <c r="BT217">
        <v>0</v>
      </c>
      <c r="BU217">
        <v>1026.9846943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732.64323090000005</v>
      </c>
      <c r="CV217">
        <v>110.6352579</v>
      </c>
      <c r="CW217">
        <v>61.873057600000003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356.97981160000001</v>
      </c>
      <c r="DH217">
        <v>0</v>
      </c>
      <c r="DI217">
        <v>0</v>
      </c>
      <c r="DJ217">
        <v>921.51930249999998</v>
      </c>
    </row>
    <row r="218" spans="1:114" x14ac:dyDescent="0.25">
      <c r="A218" t="str" cm="1">
        <f t="array" ref="A218">VLOOKUP($D218,'Period Mapping'!$A$1:$C$366,COLUMN(B:B),0)</f>
        <v>2nd Half</v>
      </c>
      <c r="B218" t="str" cm="1">
        <f t="array" ref="B218">VLOOKUP($D218,'Period Mapping'!$A$1:$C$366,COLUMN(C:C),0)</f>
        <v>Q2 2020</v>
      </c>
      <c r="C218" t="s">
        <v>145</v>
      </c>
      <c r="D218" s="163">
        <v>43986</v>
      </c>
      <c r="E218" t="s">
        <v>177</v>
      </c>
      <c r="F218">
        <v>18342.989999999994</v>
      </c>
      <c r="G218">
        <v>0</v>
      </c>
      <c r="H218">
        <v>0</v>
      </c>
      <c r="I218">
        <v>0</v>
      </c>
      <c r="J218">
        <v>0</v>
      </c>
      <c r="K218">
        <v>4341.0504115000003</v>
      </c>
      <c r="L218">
        <v>0</v>
      </c>
      <c r="M218">
        <v>0</v>
      </c>
      <c r="N218">
        <v>0</v>
      </c>
      <c r="O218">
        <v>6234.9401594000001</v>
      </c>
      <c r="P218">
        <v>0</v>
      </c>
      <c r="Q218">
        <v>598.31943020000006</v>
      </c>
      <c r="R218">
        <v>0</v>
      </c>
      <c r="S218">
        <v>2515.0870490000002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2274.1678817000002</v>
      </c>
      <c r="BM218">
        <v>20063.415963899999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1085.1085020999999</v>
      </c>
      <c r="BT218">
        <v>0</v>
      </c>
      <c r="BU218">
        <v>1020.4647203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723.11886890000005</v>
      </c>
      <c r="CV218">
        <v>114.9285141</v>
      </c>
      <c r="CW218">
        <v>62.148609800000003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1094.0816672999999</v>
      </c>
    </row>
    <row r="219" spans="1:114" x14ac:dyDescent="0.25">
      <c r="A219" t="str" cm="1">
        <f t="array" ref="A219">VLOOKUP($D219,'Period Mapping'!$A$1:$C$366,COLUMN(B:B),0)</f>
        <v>2nd Half</v>
      </c>
      <c r="B219" t="str" cm="1">
        <f t="array" ref="B219">VLOOKUP($D219,'Period Mapping'!$A$1:$C$366,COLUMN(C:C),0)</f>
        <v>Q2 2020</v>
      </c>
      <c r="C219" t="s">
        <v>145</v>
      </c>
      <c r="D219" s="164">
        <v>43987</v>
      </c>
      <c r="E219" t="s">
        <v>177</v>
      </c>
      <c r="F219">
        <v>26831.10000000002</v>
      </c>
      <c r="G219">
        <v>0</v>
      </c>
      <c r="H219">
        <v>0</v>
      </c>
      <c r="I219">
        <v>0</v>
      </c>
      <c r="J219">
        <v>0</v>
      </c>
      <c r="K219">
        <v>3973.1394019999998</v>
      </c>
      <c r="L219">
        <v>0</v>
      </c>
      <c r="M219">
        <v>0</v>
      </c>
      <c r="N219">
        <v>0</v>
      </c>
      <c r="O219">
        <v>6243.6751887999999</v>
      </c>
      <c r="P219">
        <v>0</v>
      </c>
      <c r="Q219">
        <v>605.35142089999999</v>
      </c>
      <c r="R219">
        <v>0</v>
      </c>
      <c r="S219">
        <v>2573.0772096000001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3762.0193124000002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2274.1678817000002</v>
      </c>
      <c r="BM219">
        <v>26878.220568600002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1185.6792330000001</v>
      </c>
      <c r="BT219">
        <v>0</v>
      </c>
      <c r="BU219">
        <v>998.84651670000005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713.59450690000006</v>
      </c>
      <c r="CV219">
        <v>117.8959832</v>
      </c>
      <c r="CW219">
        <v>62.458072000000001</v>
      </c>
      <c r="CX219">
        <v>0</v>
      </c>
      <c r="CY219">
        <v>0</v>
      </c>
      <c r="CZ219">
        <v>0</v>
      </c>
      <c r="DA219">
        <v>2780.3600970000002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356.97981160000001</v>
      </c>
      <c r="DH219">
        <v>0</v>
      </c>
      <c r="DI219">
        <v>0</v>
      </c>
      <c r="DJ219">
        <v>1230.9757833000001</v>
      </c>
    </row>
    <row r="220" spans="1:114" x14ac:dyDescent="0.25">
      <c r="A220" t="str" cm="1">
        <f t="array" ref="A220">VLOOKUP($D220,'Period Mapping'!$A$1:$C$366,COLUMN(B:B),0)</f>
        <v>2nd Half</v>
      </c>
      <c r="B220" t="str" cm="1">
        <f t="array" ref="B220">VLOOKUP($D220,'Period Mapping'!$A$1:$C$366,COLUMN(C:C),0)</f>
        <v>Q2 2020</v>
      </c>
      <c r="C220" t="s">
        <v>145</v>
      </c>
      <c r="D220" s="163">
        <v>43988</v>
      </c>
      <c r="E220" t="s">
        <v>177</v>
      </c>
      <c r="F220">
        <v>19503.749999999989</v>
      </c>
      <c r="G220">
        <v>0</v>
      </c>
      <c r="H220">
        <v>0</v>
      </c>
      <c r="I220">
        <v>0</v>
      </c>
      <c r="J220">
        <v>0</v>
      </c>
      <c r="K220">
        <v>3535.4606155000001</v>
      </c>
      <c r="L220">
        <v>0</v>
      </c>
      <c r="M220">
        <v>0</v>
      </c>
      <c r="N220">
        <v>0</v>
      </c>
      <c r="O220">
        <v>6252.4224556999998</v>
      </c>
      <c r="P220">
        <v>0</v>
      </c>
      <c r="Q220">
        <v>613.43075899999997</v>
      </c>
      <c r="R220">
        <v>0</v>
      </c>
      <c r="S220">
        <v>2643.0638294999999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2274.1678817000002</v>
      </c>
      <c r="BM220">
        <v>19730.426234999999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1263.3245426000001</v>
      </c>
      <c r="BT220">
        <v>0</v>
      </c>
      <c r="BU220">
        <v>979.36854229999994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704.07014489999995</v>
      </c>
      <c r="CV220">
        <v>118.90991959999999</v>
      </c>
      <c r="CW220">
        <v>62.722555399999997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1283.4848393</v>
      </c>
    </row>
    <row r="221" spans="1:114" x14ac:dyDescent="0.25">
      <c r="A221" t="str" cm="1">
        <f t="array" ref="A221">VLOOKUP($D221,'Period Mapping'!$A$1:$C$366,COLUMN(B:B),0)</f>
        <v>2nd Half</v>
      </c>
      <c r="B221" t="str" cm="1">
        <f t="array" ref="B221">VLOOKUP($D221,'Period Mapping'!$A$1:$C$366,COLUMN(C:C),0)</f>
        <v>Q2 2020</v>
      </c>
      <c r="C221" t="s">
        <v>145</v>
      </c>
      <c r="D221" s="163">
        <v>43989</v>
      </c>
      <c r="E221" t="s">
        <v>177</v>
      </c>
      <c r="F221">
        <v>14976.549999999977</v>
      </c>
      <c r="G221">
        <v>0</v>
      </c>
      <c r="H221">
        <v>0</v>
      </c>
      <c r="I221">
        <v>0</v>
      </c>
      <c r="J221">
        <v>0</v>
      </c>
      <c r="K221">
        <v>3499.5093108000001</v>
      </c>
      <c r="L221">
        <v>0</v>
      </c>
      <c r="M221">
        <v>0</v>
      </c>
      <c r="N221">
        <v>0</v>
      </c>
      <c r="O221">
        <v>6261.1819773999996</v>
      </c>
      <c r="P221">
        <v>0</v>
      </c>
      <c r="Q221">
        <v>620.64990590000002</v>
      </c>
      <c r="R221">
        <v>0</v>
      </c>
      <c r="S221">
        <v>2756.5464923999998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2274.1678817000002</v>
      </c>
      <c r="BM221">
        <v>20130.4411812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1292.9048261999999</v>
      </c>
      <c r="BT221">
        <v>0</v>
      </c>
      <c r="BU221">
        <v>971.58612630000005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694.61238679999997</v>
      </c>
      <c r="CV221">
        <v>119.02227070000001</v>
      </c>
      <c r="CW221">
        <v>62.955150099999997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356.97981160000001</v>
      </c>
      <c r="DH221">
        <v>0</v>
      </c>
      <c r="DI221">
        <v>0</v>
      </c>
      <c r="DJ221">
        <v>1220.3248917999999</v>
      </c>
    </row>
    <row r="222" spans="1:114" x14ac:dyDescent="0.25">
      <c r="A222" t="str" cm="1">
        <f t="array" ref="A222">VLOOKUP($D222,'Period Mapping'!$A$1:$C$366,COLUMN(B:B),0)</f>
        <v>2nd Half</v>
      </c>
      <c r="B222" t="str" cm="1">
        <f t="array" ref="B222">VLOOKUP($D222,'Period Mapping'!$A$1:$C$366,COLUMN(C:C),0)</f>
        <v>Q2 2020</v>
      </c>
      <c r="C222" t="s">
        <v>145</v>
      </c>
      <c r="D222" s="163">
        <v>43990</v>
      </c>
      <c r="E222" t="s">
        <v>177</v>
      </c>
      <c r="F222">
        <v>13064.679999999978</v>
      </c>
      <c r="G222">
        <v>0</v>
      </c>
      <c r="H222">
        <v>0</v>
      </c>
      <c r="I222">
        <v>0</v>
      </c>
      <c r="J222">
        <v>0</v>
      </c>
      <c r="K222">
        <v>3408.9418888</v>
      </c>
      <c r="L222">
        <v>0</v>
      </c>
      <c r="M222">
        <v>0</v>
      </c>
      <c r="N222">
        <v>0</v>
      </c>
      <c r="O222">
        <v>6269.9537710000004</v>
      </c>
      <c r="P222">
        <v>0</v>
      </c>
      <c r="Q222">
        <v>625.21095300000002</v>
      </c>
      <c r="R222">
        <v>0</v>
      </c>
      <c r="S222">
        <v>2819.6413539999999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2274.1678817000002</v>
      </c>
      <c r="BM222">
        <v>12881.4725905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1323.7157347</v>
      </c>
      <c r="BT222">
        <v>0</v>
      </c>
      <c r="BU222">
        <v>968.65189169999996</v>
      </c>
      <c r="BV222">
        <v>-5006.8094898999998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685.08802479999997</v>
      </c>
      <c r="CV222">
        <v>119.113975</v>
      </c>
      <c r="CW222">
        <v>63.580962200000002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-1837.7360633000001</v>
      </c>
      <c r="DF222">
        <v>0</v>
      </c>
      <c r="DG222">
        <v>0</v>
      </c>
      <c r="DH222">
        <v>0</v>
      </c>
      <c r="DI222">
        <v>0</v>
      </c>
      <c r="DJ222">
        <v>1167.9515572</v>
      </c>
    </row>
    <row r="223" spans="1:114" x14ac:dyDescent="0.25">
      <c r="A223" t="str" cm="1">
        <f t="array" ref="A223">VLOOKUP($D223,'Period Mapping'!$A$1:$C$366,COLUMN(B:B),0)</f>
        <v>2nd Half</v>
      </c>
      <c r="B223" t="str" cm="1">
        <f t="array" ref="B223">VLOOKUP($D223,'Period Mapping'!$A$1:$C$366,COLUMN(C:C),0)</f>
        <v>Q2 2020</v>
      </c>
      <c r="C223" t="s">
        <v>145</v>
      </c>
      <c r="D223" s="163">
        <v>43991</v>
      </c>
      <c r="E223" t="s">
        <v>177</v>
      </c>
      <c r="F223">
        <v>19057.860000000004</v>
      </c>
      <c r="G223">
        <v>0</v>
      </c>
      <c r="H223">
        <v>0</v>
      </c>
      <c r="I223">
        <v>0</v>
      </c>
      <c r="J223">
        <v>0</v>
      </c>
      <c r="K223">
        <v>3230.9708501</v>
      </c>
      <c r="L223">
        <v>0</v>
      </c>
      <c r="M223">
        <v>0</v>
      </c>
      <c r="N223">
        <v>0</v>
      </c>
      <c r="O223">
        <v>6278.7378535999997</v>
      </c>
      <c r="P223">
        <v>0</v>
      </c>
      <c r="Q223">
        <v>626.11973839999996</v>
      </c>
      <c r="R223">
        <v>0</v>
      </c>
      <c r="S223">
        <v>2891.8523366999998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2274.1678817000002</v>
      </c>
      <c r="BM223">
        <v>19853.012667899999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1285.319461</v>
      </c>
      <c r="BT223">
        <v>0</v>
      </c>
      <c r="BU223">
        <v>974.64449709999997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675.56366279999997</v>
      </c>
      <c r="CV223">
        <v>119.7797861</v>
      </c>
      <c r="CW223">
        <v>64.915017599999999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356.97981160000001</v>
      </c>
      <c r="DH223">
        <v>0</v>
      </c>
      <c r="DI223">
        <v>0</v>
      </c>
      <c r="DJ223">
        <v>1073.9616215999999</v>
      </c>
    </row>
    <row r="224" spans="1:114" x14ac:dyDescent="0.25">
      <c r="A224" t="str" cm="1">
        <f t="array" ref="A224">VLOOKUP($D224,'Period Mapping'!$A$1:$C$366,COLUMN(B:B),0)</f>
        <v>2nd Half</v>
      </c>
      <c r="B224" t="str" cm="1">
        <f t="array" ref="B224">VLOOKUP($D224,'Period Mapping'!$A$1:$C$366,COLUMN(C:C),0)</f>
        <v>Q2 2020</v>
      </c>
      <c r="C224" t="s">
        <v>145</v>
      </c>
      <c r="D224" s="163">
        <v>43992</v>
      </c>
      <c r="E224" t="s">
        <v>177</v>
      </c>
      <c r="F224">
        <v>23385.610000000015</v>
      </c>
      <c r="G224">
        <v>0</v>
      </c>
      <c r="H224">
        <v>0</v>
      </c>
      <c r="I224">
        <v>0</v>
      </c>
      <c r="J224">
        <v>0</v>
      </c>
      <c r="K224">
        <v>2989.6996121000002</v>
      </c>
      <c r="L224">
        <v>0</v>
      </c>
      <c r="M224">
        <v>0</v>
      </c>
      <c r="N224">
        <v>0</v>
      </c>
      <c r="O224">
        <v>6287.5342426999996</v>
      </c>
      <c r="P224">
        <v>0</v>
      </c>
      <c r="Q224">
        <v>623.25117009999997</v>
      </c>
      <c r="R224">
        <v>0</v>
      </c>
      <c r="S224">
        <v>2998.4078469000001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2274.1678817000002</v>
      </c>
      <c r="BM224">
        <v>19230.425705400001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1201.3495107000001</v>
      </c>
      <c r="BT224">
        <v>0</v>
      </c>
      <c r="BU224">
        <v>976.64848870000003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666.03930079999998</v>
      </c>
      <c r="CV224">
        <v>119.67013470000001</v>
      </c>
      <c r="CW224">
        <v>67.209611899999999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1026.4477555000001</v>
      </c>
    </row>
    <row r="225" spans="1:114" x14ac:dyDescent="0.25">
      <c r="A225" t="str" cm="1">
        <f t="array" ref="A225">VLOOKUP($D225,'Period Mapping'!$A$1:$C$366,COLUMN(B:B),0)</f>
        <v>2nd Half</v>
      </c>
      <c r="B225" t="str" cm="1">
        <f t="array" ref="B225">VLOOKUP($D225,'Period Mapping'!$A$1:$C$366,COLUMN(C:C),0)</f>
        <v>Q2 2020</v>
      </c>
      <c r="C225" t="s">
        <v>145</v>
      </c>
      <c r="D225" s="163">
        <v>43993</v>
      </c>
      <c r="E225" t="s">
        <v>177</v>
      </c>
      <c r="F225">
        <v>24295.070000000029</v>
      </c>
      <c r="G225">
        <v>0</v>
      </c>
      <c r="H225">
        <v>0</v>
      </c>
      <c r="I225">
        <v>0</v>
      </c>
      <c r="J225">
        <v>0</v>
      </c>
      <c r="K225">
        <v>2676.0144830999998</v>
      </c>
      <c r="L225">
        <v>0</v>
      </c>
      <c r="M225">
        <v>0</v>
      </c>
      <c r="N225">
        <v>0</v>
      </c>
      <c r="O225">
        <v>6296.3429552999996</v>
      </c>
      <c r="P225">
        <v>0</v>
      </c>
      <c r="Q225">
        <v>615.04973370000005</v>
      </c>
      <c r="R225">
        <v>0</v>
      </c>
      <c r="S225">
        <v>3075.6175087000001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3810.9531820000002</v>
      </c>
      <c r="BH225">
        <v>0</v>
      </c>
      <c r="BI225">
        <v>0</v>
      </c>
      <c r="BJ225">
        <v>0</v>
      </c>
      <c r="BK225">
        <v>0</v>
      </c>
      <c r="BL225">
        <v>2274.1678817000002</v>
      </c>
      <c r="BM225">
        <v>22929.188805599999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1042.6087938000001</v>
      </c>
      <c r="BT225">
        <v>0</v>
      </c>
      <c r="BU225">
        <v>982.95487109999999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656.51493879999998</v>
      </c>
      <c r="CV225">
        <v>119.5791322</v>
      </c>
      <c r="CW225">
        <v>69.394704599999997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356.97981160000001</v>
      </c>
      <c r="DH225">
        <v>0</v>
      </c>
      <c r="DI225">
        <v>0</v>
      </c>
      <c r="DJ225">
        <v>953.01065940000001</v>
      </c>
    </row>
    <row r="226" spans="1:114" x14ac:dyDescent="0.25">
      <c r="A226" t="str" cm="1">
        <f t="array" ref="A226">VLOOKUP($D226,'Period Mapping'!$A$1:$C$366,COLUMN(B:B),0)</f>
        <v>2nd Half</v>
      </c>
      <c r="B226" t="str" cm="1">
        <f t="array" ref="B226">VLOOKUP($D226,'Period Mapping'!$A$1:$C$366,COLUMN(C:C),0)</f>
        <v>Q2 2020</v>
      </c>
      <c r="C226" t="s">
        <v>145</v>
      </c>
      <c r="D226" s="163">
        <v>43994</v>
      </c>
      <c r="E226" t="s">
        <v>177</v>
      </c>
      <c r="F226">
        <v>21235.470000000016</v>
      </c>
      <c r="G226">
        <v>0</v>
      </c>
      <c r="H226">
        <v>0</v>
      </c>
      <c r="I226">
        <v>0</v>
      </c>
      <c r="J226">
        <v>0</v>
      </c>
      <c r="K226">
        <v>2410.6037104000002</v>
      </c>
      <c r="L226">
        <v>0</v>
      </c>
      <c r="M226">
        <v>0</v>
      </c>
      <c r="N226">
        <v>0</v>
      </c>
      <c r="O226">
        <v>6305.1640086999996</v>
      </c>
      <c r="P226">
        <v>0</v>
      </c>
      <c r="Q226">
        <v>604.95471329999998</v>
      </c>
      <c r="R226">
        <v>0</v>
      </c>
      <c r="S226">
        <v>3110.7988535999998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2311.4599475999999</v>
      </c>
      <c r="BH226">
        <v>0</v>
      </c>
      <c r="BI226">
        <v>0</v>
      </c>
      <c r="BJ226">
        <v>0</v>
      </c>
      <c r="BK226">
        <v>0</v>
      </c>
      <c r="BL226">
        <v>2274.1678817000002</v>
      </c>
      <c r="BM226">
        <v>23306.2820928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907.28099970000005</v>
      </c>
      <c r="BT226">
        <v>0</v>
      </c>
      <c r="BU226">
        <v>981.92122949999998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637.46621479999999</v>
      </c>
      <c r="CV226">
        <v>119.13012070000001</v>
      </c>
      <c r="CW226">
        <v>71.032506799999993</v>
      </c>
      <c r="CX226">
        <v>0</v>
      </c>
      <c r="CY226">
        <v>0</v>
      </c>
      <c r="CZ226">
        <v>0</v>
      </c>
      <c r="DA226">
        <v>2780.3600970000002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791.94165940000005</v>
      </c>
    </row>
    <row r="227" spans="1:114" x14ac:dyDescent="0.25">
      <c r="A227" t="str" cm="1">
        <f t="array" ref="A227">VLOOKUP($D227,'Period Mapping'!$A$1:$C$366,COLUMN(B:B),0)</f>
        <v>2nd Half</v>
      </c>
      <c r="B227" t="str" cm="1">
        <f t="array" ref="B227">VLOOKUP($D227,'Period Mapping'!$A$1:$C$366,COLUMN(C:C),0)</f>
        <v>Q2 2020</v>
      </c>
      <c r="C227" t="s">
        <v>145</v>
      </c>
      <c r="D227" s="163">
        <v>43995</v>
      </c>
      <c r="E227" t="s">
        <v>177</v>
      </c>
      <c r="F227">
        <v>19302.589999999989</v>
      </c>
      <c r="G227">
        <v>0</v>
      </c>
      <c r="H227">
        <v>0</v>
      </c>
      <c r="I227">
        <v>0</v>
      </c>
      <c r="J227">
        <v>0</v>
      </c>
      <c r="K227">
        <v>2277.1748382999999</v>
      </c>
      <c r="L227">
        <v>0</v>
      </c>
      <c r="M227">
        <v>0</v>
      </c>
      <c r="N227">
        <v>0</v>
      </c>
      <c r="O227">
        <v>6313.9974203000002</v>
      </c>
      <c r="P227">
        <v>0</v>
      </c>
      <c r="Q227">
        <v>593.48747030000004</v>
      </c>
      <c r="R227">
        <v>0</v>
      </c>
      <c r="S227">
        <v>3158.5099771999999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1401.9713268999999</v>
      </c>
      <c r="BH227">
        <v>0</v>
      </c>
      <c r="BI227">
        <v>0</v>
      </c>
      <c r="BJ227">
        <v>0</v>
      </c>
      <c r="BK227">
        <v>0</v>
      </c>
      <c r="BL227">
        <v>2274.1678817000002</v>
      </c>
      <c r="BM227">
        <v>19601.2587188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794.52412960000004</v>
      </c>
      <c r="BT227">
        <v>0</v>
      </c>
      <c r="BU227">
        <v>964.42165690000002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628.00845670000001</v>
      </c>
      <c r="CV227">
        <v>116.5597564</v>
      </c>
      <c r="CW227">
        <v>73.173638199999999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356.97981160000001</v>
      </c>
      <c r="DH227">
        <v>0</v>
      </c>
      <c r="DI227">
        <v>0</v>
      </c>
      <c r="DJ227">
        <v>648.28220520000002</v>
      </c>
    </row>
    <row r="228" spans="1:114" x14ac:dyDescent="0.25">
      <c r="A228" t="str" cm="1">
        <f t="array" ref="A228">VLOOKUP($D228,'Period Mapping'!$A$1:$C$366,COLUMN(B:B),0)</f>
        <v>2nd Half</v>
      </c>
      <c r="B228" t="str" cm="1">
        <f t="array" ref="B228">VLOOKUP($D228,'Period Mapping'!$A$1:$C$366,COLUMN(C:C),0)</f>
        <v>Q2 2020</v>
      </c>
      <c r="C228" t="s">
        <v>145</v>
      </c>
      <c r="D228" s="163">
        <v>43996</v>
      </c>
      <c r="E228" t="s">
        <v>177</v>
      </c>
      <c r="F228">
        <v>16186.01999999999</v>
      </c>
      <c r="G228">
        <v>0</v>
      </c>
      <c r="H228">
        <v>0</v>
      </c>
      <c r="I228">
        <v>0</v>
      </c>
      <c r="J228">
        <v>0</v>
      </c>
      <c r="K228">
        <v>2192.8730512000002</v>
      </c>
      <c r="L228">
        <v>0</v>
      </c>
      <c r="M228">
        <v>0</v>
      </c>
      <c r="N228">
        <v>0</v>
      </c>
      <c r="O228">
        <v>6322.8432073000004</v>
      </c>
      <c r="P228">
        <v>0</v>
      </c>
      <c r="Q228">
        <v>578.28841990000001</v>
      </c>
      <c r="R228">
        <v>0</v>
      </c>
      <c r="S228">
        <v>3197.5163883999999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2274.1678817000002</v>
      </c>
      <c r="BM228">
        <v>17549.054934899999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754.24978980000003</v>
      </c>
      <c r="BT228">
        <v>0</v>
      </c>
      <c r="BU228">
        <v>935.89496629999996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618.48409470000001</v>
      </c>
      <c r="CV228">
        <v>114.8639666</v>
      </c>
      <c r="CW228">
        <v>75.678976000000006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484.19404320000001</v>
      </c>
    </row>
    <row r="229" spans="1:114" x14ac:dyDescent="0.25">
      <c r="A229" t="str" cm="1">
        <f t="array" ref="A229">VLOOKUP($D229,'Period Mapping'!$A$1:$C$366,COLUMN(B:B),0)</f>
        <v>2nd Half</v>
      </c>
      <c r="B229" t="str" cm="1">
        <f t="array" ref="B229">VLOOKUP($D229,'Period Mapping'!$A$1:$C$366,COLUMN(C:C),0)</f>
        <v>Q2 2020</v>
      </c>
      <c r="C229" t="s">
        <v>145</v>
      </c>
      <c r="D229" s="163">
        <v>43997</v>
      </c>
      <c r="E229" t="s">
        <v>177</v>
      </c>
      <c r="F229">
        <v>16536.409999999989</v>
      </c>
      <c r="G229">
        <v>0</v>
      </c>
      <c r="H229">
        <v>0</v>
      </c>
      <c r="I229">
        <v>0</v>
      </c>
      <c r="J229">
        <v>0</v>
      </c>
      <c r="K229">
        <v>2157.6224348999999</v>
      </c>
      <c r="L229">
        <v>0</v>
      </c>
      <c r="M229">
        <v>0</v>
      </c>
      <c r="N229">
        <v>0</v>
      </c>
      <c r="O229">
        <v>6331.7013870000001</v>
      </c>
      <c r="P229">
        <v>0</v>
      </c>
      <c r="Q229">
        <v>559.20842619999996</v>
      </c>
      <c r="R229">
        <v>0</v>
      </c>
      <c r="S229">
        <v>3212.6136456999998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2274.1678817000002</v>
      </c>
      <c r="BM229">
        <v>15374.1472622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737.03137530000004</v>
      </c>
      <c r="BT229">
        <v>0</v>
      </c>
      <c r="BU229">
        <v>881.76073199999996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618.48409470000001</v>
      </c>
      <c r="CV229">
        <v>114.36029430000001</v>
      </c>
      <c r="CW229">
        <v>78.916223700000003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-1837.7360633000001</v>
      </c>
      <c r="DF229">
        <v>0</v>
      </c>
      <c r="DG229">
        <v>0</v>
      </c>
      <c r="DH229">
        <v>0</v>
      </c>
      <c r="DI229">
        <v>0</v>
      </c>
      <c r="DJ229">
        <v>246.01668040000001</v>
      </c>
    </row>
    <row r="230" spans="1:114" x14ac:dyDescent="0.25">
      <c r="A230" t="str" cm="1">
        <f t="array" ref="A230">VLOOKUP($D230,'Period Mapping'!$A$1:$C$366,COLUMN(B:B),0)</f>
        <v>2nd Half</v>
      </c>
      <c r="B230" t="str" cm="1">
        <f t="array" ref="B230">VLOOKUP($D230,'Period Mapping'!$A$1:$C$366,COLUMN(C:C),0)</f>
        <v>Q2 2020</v>
      </c>
      <c r="C230" t="s">
        <v>145</v>
      </c>
      <c r="D230" s="163">
        <v>43998</v>
      </c>
      <c r="E230" t="s">
        <v>177</v>
      </c>
      <c r="F230">
        <v>17445.939999999988</v>
      </c>
      <c r="G230">
        <v>0</v>
      </c>
      <c r="H230">
        <v>0</v>
      </c>
      <c r="I230">
        <v>0</v>
      </c>
      <c r="J230">
        <v>0</v>
      </c>
      <c r="K230">
        <v>2050.4139257000002</v>
      </c>
      <c r="L230">
        <v>0</v>
      </c>
      <c r="M230">
        <v>0</v>
      </c>
      <c r="N230">
        <v>0</v>
      </c>
      <c r="O230">
        <v>6340.5719769999996</v>
      </c>
      <c r="P230">
        <v>0</v>
      </c>
      <c r="Q230">
        <v>539.88111379999998</v>
      </c>
      <c r="R230">
        <v>0</v>
      </c>
      <c r="S230">
        <v>3247.6018518000001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2274.1678817000002</v>
      </c>
      <c r="BM230">
        <v>17444.608934399999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732.89028189999999</v>
      </c>
      <c r="BT230">
        <v>1.1355538999999999</v>
      </c>
      <c r="BU230">
        <v>827.48409630000003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608.95973270000002</v>
      </c>
      <c r="CV230">
        <v>116.9138724</v>
      </c>
      <c r="CW230">
        <v>81.222882200000001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356.97981160000001</v>
      </c>
      <c r="DH230">
        <v>0</v>
      </c>
      <c r="DI230">
        <v>0</v>
      </c>
      <c r="DJ230">
        <v>266.38580380000002</v>
      </c>
    </row>
    <row r="231" spans="1:114" x14ac:dyDescent="0.25">
      <c r="A231" t="str" cm="1">
        <f t="array" ref="A231">VLOOKUP($D231,'Period Mapping'!$A$1:$C$366,COLUMN(B:B),0)</f>
        <v>2nd Half</v>
      </c>
      <c r="B231" t="str" cm="1">
        <f t="array" ref="B231">VLOOKUP($D231,'Period Mapping'!$A$1:$C$366,COLUMN(C:C),0)</f>
        <v>Q2 2020</v>
      </c>
      <c r="C231" t="s">
        <v>145</v>
      </c>
      <c r="D231" s="163">
        <v>43999</v>
      </c>
      <c r="E231" t="s">
        <v>177</v>
      </c>
      <c r="F231">
        <v>18487.339999999997</v>
      </c>
      <c r="G231">
        <v>0</v>
      </c>
      <c r="H231">
        <v>0</v>
      </c>
      <c r="I231">
        <v>0</v>
      </c>
      <c r="J231">
        <v>0</v>
      </c>
      <c r="K231">
        <v>1942.2266044999999</v>
      </c>
      <c r="L231">
        <v>0</v>
      </c>
      <c r="M231">
        <v>0</v>
      </c>
      <c r="N231">
        <v>0</v>
      </c>
      <c r="O231">
        <v>6349.4549944</v>
      </c>
      <c r="P231">
        <v>0</v>
      </c>
      <c r="Q231">
        <v>523.64173579999999</v>
      </c>
      <c r="R231">
        <v>0</v>
      </c>
      <c r="S231">
        <v>3269.7771131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2274.1678817000002</v>
      </c>
      <c r="BM231">
        <v>17334.843685100001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754.82330239999999</v>
      </c>
      <c r="BT231">
        <v>6.3290175</v>
      </c>
      <c r="BU231">
        <v>771.08834309999997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599.43537070000002</v>
      </c>
      <c r="CV231">
        <v>119.4366002</v>
      </c>
      <c r="CW231">
        <v>81.583735300000001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356.97981160000001</v>
      </c>
      <c r="DH231">
        <v>0</v>
      </c>
      <c r="DI231">
        <v>0</v>
      </c>
      <c r="DJ231">
        <v>285.89902530000001</v>
      </c>
    </row>
    <row r="232" spans="1:114" x14ac:dyDescent="0.25">
      <c r="A232" t="str" cm="1">
        <f t="array" ref="A232">VLOOKUP($D232,'Period Mapping'!$A$1:$C$366,COLUMN(B:B),0)</f>
        <v>2nd Half</v>
      </c>
      <c r="B232" t="str" cm="1">
        <f t="array" ref="B232">VLOOKUP($D232,'Period Mapping'!$A$1:$C$366,COLUMN(C:C),0)</f>
        <v>Q2 2020</v>
      </c>
      <c r="C232" t="s">
        <v>145</v>
      </c>
      <c r="D232" s="163">
        <v>44000</v>
      </c>
      <c r="E232" t="s">
        <v>177</v>
      </c>
      <c r="F232">
        <v>19963.250000000025</v>
      </c>
      <c r="G232">
        <v>0</v>
      </c>
      <c r="H232">
        <v>0</v>
      </c>
      <c r="I232">
        <v>0</v>
      </c>
      <c r="J232">
        <v>0</v>
      </c>
      <c r="K232">
        <v>1819.1138604</v>
      </c>
      <c r="L232">
        <v>0</v>
      </c>
      <c r="M232">
        <v>0</v>
      </c>
      <c r="N232">
        <v>0</v>
      </c>
      <c r="O232">
        <v>6358.3504567</v>
      </c>
      <c r="P232">
        <v>0</v>
      </c>
      <c r="Q232">
        <v>509.91972709999999</v>
      </c>
      <c r="R232">
        <v>0</v>
      </c>
      <c r="S232">
        <v>3250.889396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2274.1678817000002</v>
      </c>
      <c r="BM232">
        <v>17233.276767899999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766.34328189999997</v>
      </c>
      <c r="BT232">
        <v>17.401342700000001</v>
      </c>
      <c r="BU232">
        <v>724.06963010000004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589.91100870000002</v>
      </c>
      <c r="CV232">
        <v>121.8179995</v>
      </c>
      <c r="CW232">
        <v>80.487173600000006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356.97981160000001</v>
      </c>
      <c r="DH232">
        <v>0</v>
      </c>
      <c r="DI232">
        <v>0</v>
      </c>
      <c r="DJ232">
        <v>363.82504840000001</v>
      </c>
    </row>
    <row r="233" spans="1:114" x14ac:dyDescent="0.25">
      <c r="A233" t="str" cm="1">
        <f t="array" ref="A233">VLOOKUP($D233,'Period Mapping'!$A$1:$C$366,COLUMN(B:B),0)</f>
        <v>2nd Half</v>
      </c>
      <c r="B233" t="str" cm="1">
        <f t="array" ref="B233">VLOOKUP($D233,'Period Mapping'!$A$1:$C$366,COLUMN(C:C),0)</f>
        <v>Q2 2020</v>
      </c>
      <c r="C233" t="s">
        <v>145</v>
      </c>
      <c r="D233" s="163">
        <v>44001</v>
      </c>
      <c r="E233" t="s">
        <v>177</v>
      </c>
      <c r="F233">
        <v>25916.130000000034</v>
      </c>
      <c r="G233">
        <v>0</v>
      </c>
      <c r="H233">
        <v>0</v>
      </c>
      <c r="I233">
        <v>0</v>
      </c>
      <c r="J233">
        <v>0</v>
      </c>
      <c r="K233">
        <v>1771.6130464</v>
      </c>
      <c r="L233">
        <v>0</v>
      </c>
      <c r="M233">
        <v>0</v>
      </c>
      <c r="N233">
        <v>0</v>
      </c>
      <c r="O233">
        <v>6367.2583814999998</v>
      </c>
      <c r="P233">
        <v>0</v>
      </c>
      <c r="Q233">
        <v>498.73160610000002</v>
      </c>
      <c r="R233">
        <v>0</v>
      </c>
      <c r="S233">
        <v>3210.1843961</v>
      </c>
      <c r="T233">
        <v>0</v>
      </c>
      <c r="U233">
        <v>0</v>
      </c>
      <c r="V233">
        <v>1793.249683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3762.0193124000002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2274.1678817000002</v>
      </c>
      <c r="BM233">
        <v>25251.927519199999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866.38652890000003</v>
      </c>
      <c r="BT233">
        <v>34.349479600000002</v>
      </c>
      <c r="BU233">
        <v>665.5903892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570.86228470000003</v>
      </c>
      <c r="CV233">
        <v>125.1418958</v>
      </c>
      <c r="CW233">
        <v>78.120504499999996</v>
      </c>
      <c r="CX233">
        <v>0</v>
      </c>
      <c r="CY233">
        <v>0</v>
      </c>
      <c r="CZ233">
        <v>0</v>
      </c>
      <c r="DA233">
        <v>2780.3600970000002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453.8918827</v>
      </c>
    </row>
    <row r="234" spans="1:114" x14ac:dyDescent="0.25">
      <c r="A234" t="str" cm="1">
        <f t="array" ref="A234">VLOOKUP($D234,'Period Mapping'!$A$1:$C$366,COLUMN(B:B),0)</f>
        <v>2nd Half</v>
      </c>
      <c r="B234" t="str" cm="1">
        <f t="array" ref="B234">VLOOKUP($D234,'Period Mapping'!$A$1:$C$366,COLUMN(C:C),0)</f>
        <v>Q2 2020</v>
      </c>
      <c r="C234" t="s">
        <v>145</v>
      </c>
      <c r="D234" s="163">
        <v>44002</v>
      </c>
      <c r="E234" t="s">
        <v>177</v>
      </c>
      <c r="F234">
        <v>17618.899999999994</v>
      </c>
      <c r="G234">
        <v>0</v>
      </c>
      <c r="H234">
        <v>0</v>
      </c>
      <c r="I234">
        <v>0</v>
      </c>
      <c r="J234">
        <v>0</v>
      </c>
      <c r="K234">
        <v>1789.2121685</v>
      </c>
      <c r="L234">
        <v>0</v>
      </c>
      <c r="M234">
        <v>0</v>
      </c>
      <c r="N234">
        <v>0</v>
      </c>
      <c r="O234">
        <v>6376.1787860000004</v>
      </c>
      <c r="P234">
        <v>0</v>
      </c>
      <c r="Q234">
        <v>488.68141780000002</v>
      </c>
      <c r="R234">
        <v>0</v>
      </c>
      <c r="S234">
        <v>3167.6698511</v>
      </c>
      <c r="T234">
        <v>0</v>
      </c>
      <c r="U234">
        <v>0</v>
      </c>
      <c r="V234">
        <v>984.15629249999995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2274.1678817000002</v>
      </c>
      <c r="BM234">
        <v>18036.1530719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992.02482269999996</v>
      </c>
      <c r="BT234">
        <v>56.097139800000001</v>
      </c>
      <c r="BU234">
        <v>615.55759379999995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561.40452660000005</v>
      </c>
      <c r="CV234">
        <v>126.13982110000001</v>
      </c>
      <c r="CW234">
        <v>74.572696699999995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530.28992389999996</v>
      </c>
    </row>
    <row r="235" spans="1:114" x14ac:dyDescent="0.25">
      <c r="A235" t="str" cm="1">
        <f t="array" ref="A235">VLOOKUP($D235,'Period Mapping'!$A$1:$C$366,COLUMN(B:B),0)</f>
        <v>2nd Half</v>
      </c>
      <c r="B235" t="str" cm="1">
        <f t="array" ref="B235">VLOOKUP($D235,'Period Mapping'!$A$1:$C$366,COLUMN(C:C),0)</f>
        <v>Q2 2020</v>
      </c>
      <c r="C235" t="s">
        <v>145</v>
      </c>
      <c r="D235" s="163">
        <v>44003</v>
      </c>
      <c r="E235" t="s">
        <v>177</v>
      </c>
      <c r="F235">
        <v>17006.059999999983</v>
      </c>
      <c r="G235">
        <v>0</v>
      </c>
      <c r="H235">
        <v>0</v>
      </c>
      <c r="I235">
        <v>0</v>
      </c>
      <c r="J235">
        <v>0</v>
      </c>
      <c r="K235">
        <v>1861.0207026999999</v>
      </c>
      <c r="L235">
        <v>0</v>
      </c>
      <c r="M235">
        <v>0</v>
      </c>
      <c r="N235">
        <v>0</v>
      </c>
      <c r="O235">
        <v>6385.1116879000001</v>
      </c>
      <c r="P235">
        <v>0</v>
      </c>
      <c r="Q235">
        <v>479.73364759999998</v>
      </c>
      <c r="R235">
        <v>0</v>
      </c>
      <c r="S235">
        <v>3130.1352781000001</v>
      </c>
      <c r="T235">
        <v>0</v>
      </c>
      <c r="U235">
        <v>0</v>
      </c>
      <c r="V235">
        <v>540.11642500000005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2274.1678817000002</v>
      </c>
      <c r="BM235">
        <v>18451.019136899999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1084.3015361</v>
      </c>
      <c r="BT235">
        <v>80.814951399999998</v>
      </c>
      <c r="BU235">
        <v>576.90788010000006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551.88016459999994</v>
      </c>
      <c r="CV235">
        <v>121.0599539</v>
      </c>
      <c r="CW235">
        <v>70.790098900000004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713.95962320000001</v>
      </c>
      <c r="DH235">
        <v>0</v>
      </c>
      <c r="DI235">
        <v>0</v>
      </c>
      <c r="DJ235">
        <v>581.01915610000003</v>
      </c>
    </row>
    <row r="236" spans="1:114" x14ac:dyDescent="0.25">
      <c r="A236" t="str" cm="1">
        <f t="array" ref="A236">VLOOKUP($D236,'Period Mapping'!$A$1:$C$366,COLUMN(B:B),0)</f>
        <v>2nd Half</v>
      </c>
      <c r="B236" t="str" cm="1">
        <f t="array" ref="B236">VLOOKUP($D236,'Period Mapping'!$A$1:$C$366,COLUMN(C:C),0)</f>
        <v>Q2 2020</v>
      </c>
      <c r="C236" t="s">
        <v>145</v>
      </c>
      <c r="D236" s="163">
        <v>44004</v>
      </c>
      <c r="E236" t="s">
        <v>177</v>
      </c>
      <c r="F236">
        <v>15136.199999999975</v>
      </c>
      <c r="G236">
        <v>0</v>
      </c>
      <c r="H236">
        <v>0</v>
      </c>
      <c r="I236">
        <v>0</v>
      </c>
      <c r="J236">
        <v>0</v>
      </c>
      <c r="K236">
        <v>1840.0558860000001</v>
      </c>
      <c r="L236">
        <v>0</v>
      </c>
      <c r="M236">
        <v>0</v>
      </c>
      <c r="N236">
        <v>0</v>
      </c>
      <c r="O236">
        <v>6394.0571045999995</v>
      </c>
      <c r="P236">
        <v>0</v>
      </c>
      <c r="Q236">
        <v>471.88834800000001</v>
      </c>
      <c r="R236">
        <v>0</v>
      </c>
      <c r="S236">
        <v>3162.3304859999998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2274.1678817000002</v>
      </c>
      <c r="BM236">
        <v>15136.2014387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1117.1223577999999</v>
      </c>
      <c r="BT236">
        <v>105.176346</v>
      </c>
      <c r="BU236">
        <v>553.73143459999994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-635.51412110000001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551.88016459999994</v>
      </c>
      <c r="CV236">
        <v>111.86946690000001</v>
      </c>
      <c r="CW236">
        <v>67.063247700000005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-1837.7360633000001</v>
      </c>
      <c r="DF236">
        <v>0</v>
      </c>
      <c r="DG236">
        <v>356.97981160000001</v>
      </c>
      <c r="DH236">
        <v>0</v>
      </c>
      <c r="DI236">
        <v>0</v>
      </c>
      <c r="DJ236">
        <v>603.12893780000002</v>
      </c>
    </row>
    <row r="237" spans="1:114" x14ac:dyDescent="0.25">
      <c r="A237" t="str" cm="1">
        <f t="array" ref="A237">VLOOKUP($D237,'Period Mapping'!$A$1:$C$366,COLUMN(B:B),0)</f>
        <v>2nd Half</v>
      </c>
      <c r="B237" t="str" cm="1">
        <f t="array" ref="B237">VLOOKUP($D237,'Period Mapping'!$A$1:$C$366,COLUMN(C:C),0)</f>
        <v>Q2 2020</v>
      </c>
      <c r="C237" t="s">
        <v>145</v>
      </c>
      <c r="D237" s="163">
        <v>44005</v>
      </c>
      <c r="E237" t="s">
        <v>177</v>
      </c>
      <c r="F237">
        <v>17966.30999999999</v>
      </c>
      <c r="G237">
        <v>0</v>
      </c>
      <c r="H237">
        <v>0</v>
      </c>
      <c r="I237">
        <v>0</v>
      </c>
      <c r="J237">
        <v>0</v>
      </c>
      <c r="K237">
        <v>1801.8768250999999</v>
      </c>
      <c r="L237">
        <v>0</v>
      </c>
      <c r="M237">
        <v>0</v>
      </c>
      <c r="N237">
        <v>0</v>
      </c>
      <c r="O237">
        <v>6403.0150536000001</v>
      </c>
      <c r="P237">
        <v>0</v>
      </c>
      <c r="Q237">
        <v>467.273709</v>
      </c>
      <c r="R237">
        <v>0</v>
      </c>
      <c r="S237">
        <v>3198.3602940000001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2274.1678817000002</v>
      </c>
      <c r="BM237">
        <v>17226.037257700002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1104.7399382999999</v>
      </c>
      <c r="BT237">
        <v>124.8778344</v>
      </c>
      <c r="BU237">
        <v>538.26183519999995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551.88016459999994</v>
      </c>
      <c r="CV237">
        <v>100.3417417</v>
      </c>
      <c r="CW237">
        <v>63.794570999999998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597.44725960000005</v>
      </c>
    </row>
    <row r="238" spans="1:114" x14ac:dyDescent="0.25">
      <c r="A238" t="str" cm="1">
        <f t="array" ref="A238">VLOOKUP($D238,'Period Mapping'!$A$1:$C$366,COLUMN(B:B),0)</f>
        <v>2nd Half</v>
      </c>
      <c r="B238" t="str" cm="1">
        <f t="array" ref="B238">VLOOKUP($D238,'Period Mapping'!$A$1:$C$366,COLUMN(C:C),0)</f>
        <v>Q2 2020</v>
      </c>
      <c r="C238" t="s">
        <v>145</v>
      </c>
      <c r="D238" s="163">
        <v>44006</v>
      </c>
      <c r="E238" t="s">
        <v>177</v>
      </c>
      <c r="F238">
        <v>16495.789999999979</v>
      </c>
      <c r="G238">
        <v>0</v>
      </c>
      <c r="H238">
        <v>0</v>
      </c>
      <c r="I238">
        <v>0</v>
      </c>
      <c r="J238">
        <v>0</v>
      </c>
      <c r="K238">
        <v>1723.6416505</v>
      </c>
      <c r="L238">
        <v>0</v>
      </c>
      <c r="M238">
        <v>0</v>
      </c>
      <c r="N238">
        <v>0</v>
      </c>
      <c r="O238">
        <v>6411.9855526000001</v>
      </c>
      <c r="P238">
        <v>0</v>
      </c>
      <c r="Q238">
        <v>468.79939489999998</v>
      </c>
      <c r="R238">
        <v>0</v>
      </c>
      <c r="S238">
        <v>3217.5499742000002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2274.1678817000002</v>
      </c>
      <c r="BM238">
        <v>17105.728269700001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1085.0761686999999</v>
      </c>
      <c r="BT238">
        <v>137.44572690000001</v>
      </c>
      <c r="BU238">
        <v>536.15423929999997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551.88016459999994</v>
      </c>
      <c r="CV238">
        <v>88.127196299999994</v>
      </c>
      <c r="CW238">
        <v>61.399982700000002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549.50018769999997</v>
      </c>
    </row>
    <row r="239" spans="1:114" x14ac:dyDescent="0.25">
      <c r="A239" t="str" cm="1">
        <f t="array" ref="A239">VLOOKUP($D239,'Period Mapping'!$A$1:$C$366,COLUMN(B:B),0)</f>
        <v>2nd Half</v>
      </c>
      <c r="B239" t="str" cm="1">
        <f t="array" ref="B239">VLOOKUP($D239,'Period Mapping'!$A$1:$C$366,COLUMN(C:C),0)</f>
        <v>Q2 2020</v>
      </c>
      <c r="C239" t="s">
        <v>145</v>
      </c>
      <c r="D239" s="163">
        <v>44007</v>
      </c>
      <c r="E239" t="s">
        <v>177</v>
      </c>
      <c r="F239">
        <v>19567.490000000013</v>
      </c>
      <c r="G239">
        <v>0</v>
      </c>
      <c r="H239">
        <v>0</v>
      </c>
      <c r="I239">
        <v>0</v>
      </c>
      <c r="J239">
        <v>0</v>
      </c>
      <c r="K239">
        <v>1650.5982108999999</v>
      </c>
      <c r="L239">
        <v>0</v>
      </c>
      <c r="M239">
        <v>0</v>
      </c>
      <c r="N239">
        <v>0</v>
      </c>
      <c r="O239">
        <v>6420.9686191000001</v>
      </c>
      <c r="P239">
        <v>0</v>
      </c>
      <c r="Q239">
        <v>471.34347819999999</v>
      </c>
      <c r="R239">
        <v>0</v>
      </c>
      <c r="S239">
        <v>3232.2771830000002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2274.1678817000002</v>
      </c>
      <c r="BM239">
        <v>16993.639157400001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1074.0291999000001</v>
      </c>
      <c r="BT239">
        <v>142.924521</v>
      </c>
      <c r="BU239">
        <v>544.73401039999999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551.88016459999994</v>
      </c>
      <c r="CV239">
        <v>76.563555100000002</v>
      </c>
      <c r="CW239">
        <v>59.856822399999999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494.2953617</v>
      </c>
    </row>
    <row r="240" spans="1:114" x14ac:dyDescent="0.25">
      <c r="A240" t="str" cm="1">
        <f t="array" ref="A240">VLOOKUP($D240,'Period Mapping'!$A$1:$C$366,COLUMN(B:B),0)</f>
        <v>2nd Half</v>
      </c>
      <c r="B240" t="str" cm="1">
        <f t="array" ref="B240">VLOOKUP($D240,'Period Mapping'!$A$1:$C$366,COLUMN(C:C),0)</f>
        <v>Q2 2020</v>
      </c>
      <c r="C240" t="s">
        <v>145</v>
      </c>
      <c r="D240" s="163">
        <v>44008</v>
      </c>
      <c r="E240" t="s">
        <v>177</v>
      </c>
      <c r="F240">
        <v>24751.590000000015</v>
      </c>
      <c r="G240">
        <v>0</v>
      </c>
      <c r="H240">
        <v>0</v>
      </c>
      <c r="I240">
        <v>0</v>
      </c>
      <c r="J240">
        <v>0</v>
      </c>
      <c r="K240">
        <v>1599.4488964</v>
      </c>
      <c r="L240">
        <v>0</v>
      </c>
      <c r="M240">
        <v>0</v>
      </c>
      <c r="N240">
        <v>0</v>
      </c>
      <c r="O240">
        <v>6429.9642706000004</v>
      </c>
      <c r="P240">
        <v>0</v>
      </c>
      <c r="Q240">
        <v>473.07921040000002</v>
      </c>
      <c r="R240">
        <v>0</v>
      </c>
      <c r="S240">
        <v>3217.0010103999998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6705.4940538999999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2274.1678817000002</v>
      </c>
      <c r="BM240">
        <v>23550.909870399999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1059.6037111999999</v>
      </c>
      <c r="BT240">
        <v>135.55991230000001</v>
      </c>
      <c r="BU240">
        <v>561.25150099999996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570.86228470000003</v>
      </c>
      <c r="CV240">
        <v>65.316852600000004</v>
      </c>
      <c r="CW240">
        <v>58.758973300000001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400.40116239999998</v>
      </c>
    </row>
    <row r="241" spans="1:114" x14ac:dyDescent="0.25">
      <c r="A241" t="str" cm="1">
        <f t="array" ref="A241">VLOOKUP($D241,'Period Mapping'!$A$1:$C$366,COLUMN(B:B),0)</f>
        <v>2nd Half</v>
      </c>
      <c r="B241" t="str" cm="1">
        <f t="array" ref="B241">VLOOKUP($D241,'Period Mapping'!$A$1:$C$366,COLUMN(C:C),0)</f>
        <v>Q2 2020</v>
      </c>
      <c r="C241" t="s">
        <v>145</v>
      </c>
      <c r="D241" s="163">
        <v>44009</v>
      </c>
      <c r="E241" t="s">
        <v>177</v>
      </c>
      <c r="F241">
        <v>19246.57</v>
      </c>
      <c r="G241">
        <v>0</v>
      </c>
      <c r="H241">
        <v>0</v>
      </c>
      <c r="I241">
        <v>0</v>
      </c>
      <c r="J241">
        <v>0</v>
      </c>
      <c r="K241">
        <v>1588.8714153999999</v>
      </c>
      <c r="L241">
        <v>0</v>
      </c>
      <c r="M241">
        <v>0</v>
      </c>
      <c r="N241">
        <v>0</v>
      </c>
      <c r="O241">
        <v>6438.9725249000003</v>
      </c>
      <c r="P241">
        <v>0</v>
      </c>
      <c r="Q241">
        <v>475.28096729999999</v>
      </c>
      <c r="R241">
        <v>0</v>
      </c>
      <c r="S241">
        <v>3234.9840912999998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3680.0531626000002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2274.1678817000002</v>
      </c>
      <c r="BM241">
        <v>20408.941841899999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1014.149931</v>
      </c>
      <c r="BT241">
        <v>113.2966278</v>
      </c>
      <c r="BU241">
        <v>593.86249520000001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580.38664670000003</v>
      </c>
      <c r="CV241">
        <v>56.774876800000001</v>
      </c>
      <c r="CW241">
        <v>57.851745100000002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300.28932650000002</v>
      </c>
    </row>
    <row r="242" spans="1:114" x14ac:dyDescent="0.25">
      <c r="A242" t="str" cm="1">
        <f t="array" ref="A242">VLOOKUP($D242,'Period Mapping'!$A$1:$C$366,COLUMN(B:B),0)</f>
        <v>2nd Half</v>
      </c>
      <c r="B242" t="str" cm="1">
        <f t="array" ref="B242">VLOOKUP($D242,'Period Mapping'!$A$1:$C$366,COLUMN(C:C),0)</f>
        <v>Q2 2020</v>
      </c>
      <c r="C242" t="s">
        <v>145</v>
      </c>
      <c r="D242" s="163">
        <v>44010</v>
      </c>
      <c r="E242" t="s">
        <v>177</v>
      </c>
      <c r="F242">
        <v>17092.169999999991</v>
      </c>
      <c r="G242">
        <v>0</v>
      </c>
      <c r="H242">
        <v>0</v>
      </c>
      <c r="I242">
        <v>0</v>
      </c>
      <c r="J242">
        <v>0</v>
      </c>
      <c r="K242">
        <v>1534.9431172</v>
      </c>
      <c r="L242">
        <v>0</v>
      </c>
      <c r="M242">
        <v>0</v>
      </c>
      <c r="N242">
        <v>0</v>
      </c>
      <c r="O242">
        <v>6447.9933996</v>
      </c>
      <c r="P242">
        <v>0</v>
      </c>
      <c r="Q242">
        <v>475.94407150000001</v>
      </c>
      <c r="R242">
        <v>0</v>
      </c>
      <c r="S242">
        <v>3232.3152659000002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2019.6559970999999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2274.1678817000002</v>
      </c>
      <c r="BM242">
        <v>18960.598026600001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955.74220990000003</v>
      </c>
      <c r="BT242">
        <v>89.539397399999999</v>
      </c>
      <c r="BU242">
        <v>633.1912916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589.91100870000002</v>
      </c>
      <c r="CV242">
        <v>50.8576123</v>
      </c>
      <c r="CW242">
        <v>57.7515608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356.97981160000001</v>
      </c>
      <c r="DH242">
        <v>0</v>
      </c>
      <c r="DI242">
        <v>0</v>
      </c>
      <c r="DJ242">
        <v>241.60525179999999</v>
      </c>
    </row>
    <row r="243" spans="1:114" x14ac:dyDescent="0.25">
      <c r="A243" t="str" cm="1">
        <f t="array" ref="A243">VLOOKUP($D243,'Period Mapping'!$A$1:$C$366,COLUMN(B:B),0)</f>
        <v>2nd Half</v>
      </c>
      <c r="B243" t="str" cm="1">
        <f t="array" ref="B243">VLOOKUP($D243,'Period Mapping'!$A$1:$C$366,COLUMN(C:C),0)</f>
        <v>Q2 2020</v>
      </c>
      <c r="C243" t="s">
        <v>145</v>
      </c>
      <c r="D243" s="163">
        <v>44011</v>
      </c>
      <c r="E243" t="s">
        <v>177</v>
      </c>
      <c r="F243">
        <v>15091.969999999981</v>
      </c>
      <c r="G243">
        <v>0</v>
      </c>
      <c r="H243">
        <v>0</v>
      </c>
      <c r="I243">
        <v>0</v>
      </c>
      <c r="J243">
        <v>0</v>
      </c>
      <c r="K243">
        <v>1554.1442964</v>
      </c>
      <c r="L243">
        <v>0</v>
      </c>
      <c r="M243">
        <v>0</v>
      </c>
      <c r="N243">
        <v>0</v>
      </c>
      <c r="O243">
        <v>6457.0269122999998</v>
      </c>
      <c r="P243">
        <v>0</v>
      </c>
      <c r="Q243">
        <v>473.59945770000002</v>
      </c>
      <c r="R243">
        <v>0</v>
      </c>
      <c r="S243">
        <v>3261.1005169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2274.1678817000002</v>
      </c>
      <c r="BM243">
        <v>14651.9886326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851.05169149999995</v>
      </c>
      <c r="BT243">
        <v>63.731956199999999</v>
      </c>
      <c r="BU243">
        <v>674.08541409999998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580.38664670000003</v>
      </c>
      <c r="CV243">
        <v>49.165163200000002</v>
      </c>
      <c r="CW243">
        <v>59.229592099999998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-1837.7360633000001</v>
      </c>
      <c r="DF243">
        <v>0</v>
      </c>
      <c r="DG243">
        <v>0</v>
      </c>
      <c r="DH243">
        <v>0</v>
      </c>
      <c r="DI243">
        <v>0</v>
      </c>
      <c r="DJ243">
        <v>192.0350176</v>
      </c>
    </row>
    <row r="244" spans="1:114" x14ac:dyDescent="0.25">
      <c r="A244" t="str" cm="1">
        <f t="array" ref="A244">VLOOKUP($D244,'Period Mapping'!$A$1:$C$366,COLUMN(B:B),0)</f>
        <v>2nd Half</v>
      </c>
      <c r="B244" t="str" cm="1">
        <f t="array" ref="B244">VLOOKUP($D244,'Period Mapping'!$A$1:$C$366,COLUMN(C:C),0)</f>
        <v>Q2 2020</v>
      </c>
      <c r="C244" t="s">
        <v>145</v>
      </c>
      <c r="D244" s="163">
        <v>44012</v>
      </c>
      <c r="E244" t="s">
        <v>177</v>
      </c>
      <c r="F244">
        <v>20334.770000000022</v>
      </c>
      <c r="G244">
        <v>0</v>
      </c>
      <c r="H244">
        <v>0</v>
      </c>
      <c r="I244">
        <v>0</v>
      </c>
      <c r="J244">
        <v>0</v>
      </c>
      <c r="K244">
        <v>1616.5270018000001</v>
      </c>
      <c r="L244">
        <v>0</v>
      </c>
      <c r="M244">
        <v>0</v>
      </c>
      <c r="N244">
        <v>0</v>
      </c>
      <c r="O244">
        <v>6466.0730807999998</v>
      </c>
      <c r="P244">
        <v>0</v>
      </c>
      <c r="Q244">
        <v>471.55910490000002</v>
      </c>
      <c r="R244">
        <v>0</v>
      </c>
      <c r="S244">
        <v>3533.8335783000002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3634.4989068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2274.1678817000002</v>
      </c>
      <c r="BM244">
        <v>20334.771002599999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809.39823090000004</v>
      </c>
      <c r="BT244">
        <v>41.776736900000003</v>
      </c>
      <c r="BU244">
        <v>731.03612959999998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580.38664670000003</v>
      </c>
      <c r="CV244">
        <v>48.438919300000002</v>
      </c>
      <c r="CW244">
        <v>62.387542799999999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64.687092399999997</v>
      </c>
    </row>
    <row r="245" spans="1:114" x14ac:dyDescent="0.25">
      <c r="A245" t="str" cm="1">
        <f t="array" ref="A245">VLOOKUP($D245,'Period Mapping'!$A$1:$C$366,COLUMN(B:B),0)</f>
        <v>2nd Half</v>
      </c>
      <c r="B245" t="str" cm="1">
        <f t="array" ref="B245">VLOOKUP($D245,'Period Mapping'!$A$1:$C$366,COLUMN(C:C),0)</f>
        <v>Q3 2020</v>
      </c>
      <c r="C245" t="s">
        <v>145</v>
      </c>
      <c r="D245" s="163">
        <v>44013</v>
      </c>
      <c r="E245" t="s">
        <v>177</v>
      </c>
      <c r="F245">
        <v>20646.110000000011</v>
      </c>
      <c r="G245">
        <v>0</v>
      </c>
      <c r="H245">
        <v>0</v>
      </c>
      <c r="I245">
        <v>0</v>
      </c>
      <c r="J245">
        <v>0</v>
      </c>
      <c r="K245">
        <v>1468.6463811000001</v>
      </c>
      <c r="L245">
        <v>35.510088799999998</v>
      </c>
      <c r="M245">
        <v>0</v>
      </c>
      <c r="N245">
        <v>0</v>
      </c>
      <c r="O245">
        <v>6475.1319229000001</v>
      </c>
      <c r="P245">
        <v>0</v>
      </c>
      <c r="Q245">
        <v>470.05021970000001</v>
      </c>
      <c r="R245">
        <v>0</v>
      </c>
      <c r="S245">
        <v>3759.9694080999998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2274.1678817000002</v>
      </c>
      <c r="BM245">
        <v>16825.8821513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788.04211580000003</v>
      </c>
      <c r="BT245">
        <v>24.450382699999999</v>
      </c>
      <c r="BU245">
        <v>798.16145159999996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570.86228470000003</v>
      </c>
      <c r="CV245">
        <v>47.540728899999998</v>
      </c>
      <c r="CW245">
        <v>65.757183400000002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47.591952399999997</v>
      </c>
    </row>
    <row r="246" spans="1:114" x14ac:dyDescent="0.25">
      <c r="A246" t="str" cm="1">
        <f t="array" ref="A246">VLOOKUP($D246,'Period Mapping'!$A$1:$C$366,COLUMN(B:B),0)</f>
        <v>2nd Half</v>
      </c>
      <c r="B246" t="str" cm="1">
        <f t="array" ref="B246">VLOOKUP($D246,'Period Mapping'!$A$1:$C$366,COLUMN(C:C),0)</f>
        <v>Q3 2020</v>
      </c>
      <c r="C246" t="s">
        <v>145</v>
      </c>
      <c r="D246" s="163">
        <v>44014</v>
      </c>
      <c r="E246" t="s">
        <v>177</v>
      </c>
      <c r="F246">
        <v>22282.660000000047</v>
      </c>
      <c r="G246">
        <v>0</v>
      </c>
      <c r="H246">
        <v>0</v>
      </c>
      <c r="I246">
        <v>0</v>
      </c>
      <c r="J246">
        <v>0</v>
      </c>
      <c r="K246">
        <v>1242.5787794</v>
      </c>
      <c r="L246">
        <v>152.990083</v>
      </c>
      <c r="M246">
        <v>0</v>
      </c>
      <c r="N246">
        <v>0</v>
      </c>
      <c r="O246">
        <v>6484.2034561</v>
      </c>
      <c r="P246">
        <v>0</v>
      </c>
      <c r="Q246">
        <v>464.34778510000001</v>
      </c>
      <c r="R246">
        <v>0</v>
      </c>
      <c r="S246">
        <v>3998.6123760999999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2274.1678817000002</v>
      </c>
      <c r="BM246">
        <v>17040.8816658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772.85923209999999</v>
      </c>
      <c r="BT246">
        <v>18.7769893</v>
      </c>
      <c r="BU246">
        <v>875.35246119999999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561.40452660000005</v>
      </c>
      <c r="CV246">
        <v>43.929882800000001</v>
      </c>
      <c r="CW246">
        <v>69.785121200000006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81.872941499999996</v>
      </c>
    </row>
    <row r="247" spans="1:114" x14ac:dyDescent="0.25">
      <c r="A247" t="str" cm="1">
        <f t="array" ref="A247">VLOOKUP($D247,'Period Mapping'!$A$1:$C$366,COLUMN(B:B),0)</f>
        <v>2nd Half</v>
      </c>
      <c r="B247" t="str" cm="1">
        <f t="array" ref="B247">VLOOKUP($D247,'Period Mapping'!$A$1:$C$366,COLUMN(C:C),0)</f>
        <v>Q3 2020</v>
      </c>
      <c r="C247" t="s">
        <v>145</v>
      </c>
      <c r="D247" s="163">
        <v>44015</v>
      </c>
      <c r="E247" t="s">
        <v>177</v>
      </c>
      <c r="F247">
        <v>26604.730000000036</v>
      </c>
      <c r="G247">
        <v>0</v>
      </c>
      <c r="H247">
        <v>0</v>
      </c>
      <c r="I247">
        <v>0</v>
      </c>
      <c r="J247">
        <v>0</v>
      </c>
      <c r="K247">
        <v>1005.4786504</v>
      </c>
      <c r="L247">
        <v>352.85363160000003</v>
      </c>
      <c r="M247">
        <v>0</v>
      </c>
      <c r="N247">
        <v>0</v>
      </c>
      <c r="O247">
        <v>6493.2876984000004</v>
      </c>
      <c r="P247">
        <v>0</v>
      </c>
      <c r="Q247">
        <v>455.55354119999998</v>
      </c>
      <c r="R247">
        <v>0</v>
      </c>
      <c r="S247">
        <v>4294.9831387000004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8989.8840424000009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2274.1678817000002</v>
      </c>
      <c r="BM247">
        <v>26604.7324305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810.06707970000002</v>
      </c>
      <c r="BT247">
        <v>22.067720600000001</v>
      </c>
      <c r="BU247">
        <v>952.94353939999996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589.91100870000002</v>
      </c>
      <c r="CV247">
        <v>41.891151399999998</v>
      </c>
      <c r="CW247">
        <v>74.140261199999998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247.5029356</v>
      </c>
    </row>
    <row r="248" spans="1:114" x14ac:dyDescent="0.25">
      <c r="A248" t="str" cm="1">
        <f t="array" ref="A248">VLOOKUP($D248,'Period Mapping'!$A$1:$C$366,COLUMN(B:B),0)</f>
        <v>2nd Half</v>
      </c>
      <c r="B248" t="str" cm="1">
        <f t="array" ref="B248">VLOOKUP($D248,'Period Mapping'!$A$1:$C$366,COLUMN(C:C),0)</f>
        <v>Q3 2020</v>
      </c>
      <c r="C248" t="s">
        <v>145</v>
      </c>
      <c r="D248" s="163">
        <v>44016</v>
      </c>
      <c r="E248" t="s">
        <v>177</v>
      </c>
      <c r="F248">
        <v>17848.709999999988</v>
      </c>
      <c r="G248">
        <v>0</v>
      </c>
      <c r="H248">
        <v>0</v>
      </c>
      <c r="I248">
        <v>0</v>
      </c>
      <c r="J248">
        <v>0</v>
      </c>
      <c r="K248">
        <v>788.97831650000001</v>
      </c>
      <c r="L248">
        <v>609.44359310000004</v>
      </c>
      <c r="M248">
        <v>0</v>
      </c>
      <c r="N248">
        <v>0</v>
      </c>
      <c r="O248">
        <v>6502.3846676000003</v>
      </c>
      <c r="P248">
        <v>0</v>
      </c>
      <c r="Q248">
        <v>450.95349490000001</v>
      </c>
      <c r="R248">
        <v>0</v>
      </c>
      <c r="S248">
        <v>4629.2944390000002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2274.1678817000002</v>
      </c>
      <c r="BM248">
        <v>18735.349893300001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837.35663980000004</v>
      </c>
      <c r="BT248">
        <v>24.7067978</v>
      </c>
      <c r="BU248">
        <v>1022.5372187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599.43537070000002</v>
      </c>
      <c r="CV248">
        <v>46.545478099999997</v>
      </c>
      <c r="CW248">
        <v>77.822235399999997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356.97981160000001</v>
      </c>
      <c r="DH248">
        <v>0</v>
      </c>
      <c r="DI248">
        <v>0</v>
      </c>
      <c r="DJ248">
        <v>514.74379880000004</v>
      </c>
    </row>
    <row r="249" spans="1:114" x14ac:dyDescent="0.25">
      <c r="A249" t="str" cm="1">
        <f t="array" ref="A249">VLOOKUP($D249,'Period Mapping'!$A$1:$C$366,COLUMN(B:B),0)</f>
        <v>2nd Half</v>
      </c>
      <c r="B249" t="str" cm="1">
        <f t="array" ref="B249">VLOOKUP($D249,'Period Mapping'!$A$1:$C$366,COLUMN(C:C),0)</f>
        <v>Q3 2020</v>
      </c>
      <c r="C249" t="s">
        <v>145</v>
      </c>
      <c r="D249" s="163">
        <v>44017</v>
      </c>
      <c r="E249" t="s">
        <v>177</v>
      </c>
      <c r="F249">
        <v>14695.839999999986</v>
      </c>
      <c r="G249">
        <v>0</v>
      </c>
      <c r="H249">
        <v>0</v>
      </c>
      <c r="I249">
        <v>0</v>
      </c>
      <c r="J249">
        <v>0</v>
      </c>
      <c r="K249">
        <v>605.62495999999999</v>
      </c>
      <c r="L249">
        <v>899.75389419999999</v>
      </c>
      <c r="M249">
        <v>0</v>
      </c>
      <c r="N249">
        <v>0</v>
      </c>
      <c r="O249">
        <v>6511.4943814999997</v>
      </c>
      <c r="P249">
        <v>0</v>
      </c>
      <c r="Q249">
        <v>451.90864920000001</v>
      </c>
      <c r="R249">
        <v>0</v>
      </c>
      <c r="S249">
        <v>4907.3022424000001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2274.1678817000002</v>
      </c>
      <c r="BM249">
        <v>14695.8407981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866.13572490000001</v>
      </c>
      <c r="BT249">
        <v>25.2969276</v>
      </c>
      <c r="BU249">
        <v>1086.3833675000001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-4822.1102086999999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599.43537070000002</v>
      </c>
      <c r="CV249">
        <v>56.031776000000001</v>
      </c>
      <c r="CW249">
        <v>79.916661500000004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356.97981160000001</v>
      </c>
      <c r="DH249">
        <v>0</v>
      </c>
      <c r="DI249">
        <v>0</v>
      </c>
      <c r="DJ249">
        <v>797.51920859999996</v>
      </c>
    </row>
    <row r="250" spans="1:114" x14ac:dyDescent="0.25">
      <c r="A250" t="str" cm="1">
        <f t="array" ref="A250">VLOOKUP($D250,'Period Mapping'!$A$1:$C$366,COLUMN(B:B),0)</f>
        <v>2nd Half</v>
      </c>
      <c r="B250" t="str" cm="1">
        <f t="array" ref="B250">VLOOKUP($D250,'Period Mapping'!$A$1:$C$366,COLUMN(C:C),0)</f>
        <v>Q3 2020</v>
      </c>
      <c r="C250" t="s">
        <v>145</v>
      </c>
      <c r="D250" s="163">
        <v>44018</v>
      </c>
      <c r="E250" t="s">
        <v>177</v>
      </c>
      <c r="F250">
        <v>18310.089999999997</v>
      </c>
      <c r="G250">
        <v>0</v>
      </c>
      <c r="H250">
        <v>0</v>
      </c>
      <c r="I250">
        <v>0</v>
      </c>
      <c r="J250">
        <v>0</v>
      </c>
      <c r="K250">
        <v>456.9189839</v>
      </c>
      <c r="L250">
        <v>1195.9373572</v>
      </c>
      <c r="M250">
        <v>0</v>
      </c>
      <c r="N250">
        <v>0</v>
      </c>
      <c r="O250">
        <v>6520.6168578999996</v>
      </c>
      <c r="P250">
        <v>0</v>
      </c>
      <c r="Q250">
        <v>458.76964820000001</v>
      </c>
      <c r="R250">
        <v>0</v>
      </c>
      <c r="S250">
        <v>5208.1600072000001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2274.1678817000002</v>
      </c>
      <c r="BM250">
        <v>18310.091331</v>
      </c>
      <c r="BN250">
        <v>0</v>
      </c>
      <c r="BO250">
        <v>0</v>
      </c>
      <c r="BP250">
        <v>-2006.4843211</v>
      </c>
      <c r="BQ250">
        <v>0</v>
      </c>
      <c r="BR250">
        <v>0</v>
      </c>
      <c r="BS250">
        <v>887.46719589999998</v>
      </c>
      <c r="BT250">
        <v>26.899100600000001</v>
      </c>
      <c r="BU250">
        <v>1144.2392347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608.95973270000002</v>
      </c>
      <c r="CV250">
        <v>65.663778100000002</v>
      </c>
      <c r="CW250">
        <v>80.819312600000003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356.97981160000001</v>
      </c>
      <c r="DH250">
        <v>0</v>
      </c>
      <c r="DI250">
        <v>0</v>
      </c>
      <c r="DJ250">
        <v>1030.9766001999999</v>
      </c>
    </row>
    <row r="251" spans="1:114" x14ac:dyDescent="0.25">
      <c r="A251" t="str" cm="1">
        <f t="array" ref="A251">VLOOKUP($D251,'Period Mapping'!$A$1:$C$366,COLUMN(B:B),0)</f>
        <v>2nd Half</v>
      </c>
      <c r="B251" t="str" cm="1">
        <f t="array" ref="B251">VLOOKUP($D251,'Period Mapping'!$A$1:$C$366,COLUMN(C:C),0)</f>
        <v>Q3 2020</v>
      </c>
      <c r="C251" t="s">
        <v>145</v>
      </c>
      <c r="D251" s="163">
        <v>44019</v>
      </c>
      <c r="E251" t="s">
        <v>177</v>
      </c>
      <c r="F251">
        <v>17174.019999999979</v>
      </c>
      <c r="G251">
        <v>0</v>
      </c>
      <c r="H251">
        <v>0</v>
      </c>
      <c r="I251">
        <v>0</v>
      </c>
      <c r="J251">
        <v>0</v>
      </c>
      <c r="K251">
        <v>340.49255490000002</v>
      </c>
      <c r="L251">
        <v>1473.5860848</v>
      </c>
      <c r="M251">
        <v>0</v>
      </c>
      <c r="N251">
        <v>0</v>
      </c>
      <c r="O251">
        <v>6529.7521145999999</v>
      </c>
      <c r="P251">
        <v>0</v>
      </c>
      <c r="Q251">
        <v>472.29147879999999</v>
      </c>
      <c r="R251">
        <v>0</v>
      </c>
      <c r="S251">
        <v>5491.8227264999996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2274.1678817000002</v>
      </c>
      <c r="BM251">
        <v>21009.801703500001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875.62645889999999</v>
      </c>
      <c r="BT251">
        <v>38.9420778</v>
      </c>
      <c r="BU251">
        <v>1202.8336601000001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608.95973270000002</v>
      </c>
      <c r="CV251">
        <v>71.235191299999997</v>
      </c>
      <c r="CW251">
        <v>80.132789200000005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356.97981160000001</v>
      </c>
      <c r="DH251">
        <v>0</v>
      </c>
      <c r="DI251">
        <v>0</v>
      </c>
      <c r="DJ251">
        <v>1192.9789911</v>
      </c>
    </row>
    <row r="252" spans="1:114" x14ac:dyDescent="0.25">
      <c r="A252" t="str" cm="1">
        <f t="array" ref="A252">VLOOKUP($D252,'Period Mapping'!$A$1:$C$366,COLUMN(B:B),0)</f>
        <v>2nd Half</v>
      </c>
      <c r="B252" t="str" cm="1">
        <f t="array" ref="B252">VLOOKUP($D252,'Period Mapping'!$A$1:$C$366,COLUMN(C:C),0)</f>
        <v>Q3 2020</v>
      </c>
      <c r="C252" t="s">
        <v>145</v>
      </c>
      <c r="D252" s="163">
        <v>44020</v>
      </c>
      <c r="E252" t="s">
        <v>177</v>
      </c>
      <c r="F252">
        <v>17255.899999999994</v>
      </c>
      <c r="G252">
        <v>0</v>
      </c>
      <c r="H252">
        <v>0</v>
      </c>
      <c r="I252">
        <v>0</v>
      </c>
      <c r="J252">
        <v>0</v>
      </c>
      <c r="K252">
        <v>250.81916910000001</v>
      </c>
      <c r="L252">
        <v>1720.5264164</v>
      </c>
      <c r="M252">
        <v>0</v>
      </c>
      <c r="N252">
        <v>0</v>
      </c>
      <c r="O252">
        <v>6538.9001697000003</v>
      </c>
      <c r="P252">
        <v>0</v>
      </c>
      <c r="Q252">
        <v>487.0396404</v>
      </c>
      <c r="R252">
        <v>0</v>
      </c>
      <c r="S252">
        <v>5832.0267488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2274.1678817000002</v>
      </c>
      <c r="BM252">
        <v>21316.1017445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823.19031199999995</v>
      </c>
      <c r="BT252">
        <v>66.184859599999996</v>
      </c>
      <c r="BU252">
        <v>1267.7594366000001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618.48409470000001</v>
      </c>
      <c r="CV252">
        <v>72.194436100000004</v>
      </c>
      <c r="CW252">
        <v>78.940383299999993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1285.8680465</v>
      </c>
    </row>
    <row r="253" spans="1:114" x14ac:dyDescent="0.25">
      <c r="A253" t="str" cm="1">
        <f t="array" ref="A253">VLOOKUP($D253,'Period Mapping'!$A$1:$C$366,COLUMN(B:B),0)</f>
        <v>2nd Half</v>
      </c>
      <c r="B253" t="str" cm="1">
        <f t="array" ref="B253">VLOOKUP($D253,'Period Mapping'!$A$1:$C$366,COLUMN(C:C),0)</f>
        <v>Q3 2020</v>
      </c>
      <c r="C253" t="s">
        <v>145</v>
      </c>
      <c r="D253" s="163">
        <v>44021</v>
      </c>
      <c r="E253" t="s">
        <v>177</v>
      </c>
      <c r="F253">
        <v>20511.210000000014</v>
      </c>
      <c r="G253">
        <v>0</v>
      </c>
      <c r="H253">
        <v>0</v>
      </c>
      <c r="I253">
        <v>0</v>
      </c>
      <c r="J253">
        <v>0</v>
      </c>
      <c r="K253">
        <v>183.10134780000001</v>
      </c>
      <c r="L253">
        <v>1923.2068833999999</v>
      </c>
      <c r="M253">
        <v>0</v>
      </c>
      <c r="N253">
        <v>0</v>
      </c>
      <c r="O253">
        <v>6548.0610410999998</v>
      </c>
      <c r="P253">
        <v>0</v>
      </c>
      <c r="Q253">
        <v>498.78748339999999</v>
      </c>
      <c r="R253">
        <v>0</v>
      </c>
      <c r="S253">
        <v>5967.0804870000002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2274.1678817000002</v>
      </c>
      <c r="BM253">
        <v>21677.773451000001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767.99081100000001</v>
      </c>
      <c r="BT253">
        <v>101.2131576</v>
      </c>
      <c r="BU253">
        <v>1320.1993854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628.00845670000001</v>
      </c>
      <c r="CV253">
        <v>69.022687000000005</v>
      </c>
      <c r="CW253">
        <v>78.598495200000002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1318.3351841000001</v>
      </c>
    </row>
    <row r="254" spans="1:114" x14ac:dyDescent="0.25">
      <c r="A254" t="str" cm="1">
        <f t="array" ref="A254">VLOOKUP($D254,'Period Mapping'!$A$1:$C$366,COLUMN(B:B),0)</f>
        <v>2nd Half</v>
      </c>
      <c r="B254" t="str" cm="1">
        <f t="array" ref="B254">VLOOKUP($D254,'Period Mapping'!$A$1:$C$366,COLUMN(C:C),0)</f>
        <v>Q3 2020</v>
      </c>
      <c r="C254" t="s">
        <v>145</v>
      </c>
      <c r="D254" s="163">
        <v>44022</v>
      </c>
      <c r="E254" t="s">
        <v>177</v>
      </c>
      <c r="F254">
        <v>24431.850000000042</v>
      </c>
      <c r="G254">
        <v>0</v>
      </c>
      <c r="H254">
        <v>0</v>
      </c>
      <c r="I254">
        <v>0</v>
      </c>
      <c r="J254">
        <v>0</v>
      </c>
      <c r="K254">
        <v>132.19749569999999</v>
      </c>
      <c r="L254">
        <v>2121.9404177000001</v>
      </c>
      <c r="M254">
        <v>0</v>
      </c>
      <c r="N254">
        <v>0</v>
      </c>
      <c r="O254">
        <v>6557.2347467</v>
      </c>
      <c r="P254">
        <v>0</v>
      </c>
      <c r="Q254">
        <v>501.75807959999997</v>
      </c>
      <c r="R254">
        <v>0</v>
      </c>
      <c r="S254">
        <v>5944.5103777000004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2274.1678817000002</v>
      </c>
      <c r="BM254">
        <v>25081.346050100001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704.05210639999996</v>
      </c>
      <c r="BT254">
        <v>129.7653014</v>
      </c>
      <c r="BU254">
        <v>1364.6585376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599.43537070000002</v>
      </c>
      <c r="CV254">
        <v>63.281212199999999</v>
      </c>
      <c r="CW254">
        <v>81.171758499999996</v>
      </c>
      <c r="CX254">
        <v>0</v>
      </c>
      <c r="CY254">
        <v>0</v>
      </c>
      <c r="CZ254">
        <v>0</v>
      </c>
      <c r="DA254">
        <v>2780.3600970000002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356.97981160000001</v>
      </c>
      <c r="DH254">
        <v>0</v>
      </c>
      <c r="DI254">
        <v>0</v>
      </c>
      <c r="DJ254">
        <v>1469.8327061</v>
      </c>
    </row>
    <row r="255" spans="1:114" x14ac:dyDescent="0.25">
      <c r="A255" t="str" cm="1">
        <f t="array" ref="A255">VLOOKUP($D255,'Period Mapping'!$A$1:$C$366,COLUMN(B:B),0)</f>
        <v>2nd Half</v>
      </c>
      <c r="B255" t="str" cm="1">
        <f t="array" ref="B255">VLOOKUP($D255,'Period Mapping'!$A$1:$C$366,COLUMN(C:C),0)</f>
        <v>Q3 2020</v>
      </c>
      <c r="C255" t="s">
        <v>145</v>
      </c>
      <c r="D255" s="163">
        <v>44023</v>
      </c>
      <c r="E255" t="s">
        <v>177</v>
      </c>
      <c r="F255">
        <v>22149.930000000018</v>
      </c>
      <c r="G255">
        <v>0</v>
      </c>
      <c r="H255">
        <v>0</v>
      </c>
      <c r="I255">
        <v>0</v>
      </c>
      <c r="J255">
        <v>0</v>
      </c>
      <c r="K255">
        <v>94.452826700000003</v>
      </c>
      <c r="L255">
        <v>2325.9750051999999</v>
      </c>
      <c r="M255">
        <v>0</v>
      </c>
      <c r="N255">
        <v>0</v>
      </c>
      <c r="O255">
        <v>6566.4213043999998</v>
      </c>
      <c r="P255">
        <v>0</v>
      </c>
      <c r="Q255">
        <v>496.38310310000003</v>
      </c>
      <c r="R255">
        <v>0</v>
      </c>
      <c r="S255">
        <v>5816.0325628000001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2274.1678817000002</v>
      </c>
      <c r="BM255">
        <v>22304.582363000001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658.08216430000004</v>
      </c>
      <c r="BT255">
        <v>163.7852287</v>
      </c>
      <c r="BU255">
        <v>1390.3719196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589.91100870000002</v>
      </c>
      <c r="CV255">
        <v>55.523787200000001</v>
      </c>
      <c r="CW255">
        <v>86.395222599999997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1787.0801984</v>
      </c>
    </row>
    <row r="256" spans="1:114" x14ac:dyDescent="0.25">
      <c r="A256" t="str" cm="1">
        <f t="array" ref="A256">VLOOKUP($D256,'Period Mapping'!$A$1:$C$366,COLUMN(B:B),0)</f>
        <v>2nd Half</v>
      </c>
      <c r="B256" t="str" cm="1">
        <f t="array" ref="B256">VLOOKUP($D256,'Period Mapping'!$A$1:$C$366,COLUMN(C:C),0)</f>
        <v>Q3 2020</v>
      </c>
      <c r="C256" t="s">
        <v>145</v>
      </c>
      <c r="D256" s="163">
        <v>44024</v>
      </c>
      <c r="E256" t="s">
        <v>177</v>
      </c>
      <c r="F256">
        <v>22064.970000000016</v>
      </c>
      <c r="G256">
        <v>0</v>
      </c>
      <c r="H256">
        <v>0</v>
      </c>
      <c r="I256">
        <v>0</v>
      </c>
      <c r="J256">
        <v>0</v>
      </c>
      <c r="K256">
        <v>66.684598500000007</v>
      </c>
      <c r="L256">
        <v>2491.6553724999999</v>
      </c>
      <c r="M256">
        <v>0</v>
      </c>
      <c r="N256">
        <v>0</v>
      </c>
      <c r="O256">
        <v>6575.6207322999999</v>
      </c>
      <c r="P256">
        <v>0</v>
      </c>
      <c r="Q256">
        <v>486.282421</v>
      </c>
      <c r="R256">
        <v>0</v>
      </c>
      <c r="S256">
        <v>5668.3846530999999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2274.1678817000002</v>
      </c>
      <c r="BM256">
        <v>22675.018903100001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614.06906549999997</v>
      </c>
      <c r="BT256">
        <v>190.35093639999999</v>
      </c>
      <c r="BU256">
        <v>1405.191047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589.91100870000002</v>
      </c>
      <c r="CV256">
        <v>47.631230000000002</v>
      </c>
      <c r="CW256">
        <v>92.234503799999999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2172.8353031000001</v>
      </c>
    </row>
    <row r="257" spans="1:114" x14ac:dyDescent="0.25">
      <c r="A257" t="str" cm="1">
        <f t="array" ref="A257">VLOOKUP($D257,'Period Mapping'!$A$1:$C$366,COLUMN(B:B),0)</f>
        <v>2nd Half</v>
      </c>
      <c r="B257" t="str" cm="1">
        <f t="array" ref="B257">VLOOKUP($D257,'Period Mapping'!$A$1:$C$366,COLUMN(C:C),0)</f>
        <v>Q3 2020</v>
      </c>
      <c r="C257" t="s">
        <v>145</v>
      </c>
      <c r="D257" s="163">
        <v>44025</v>
      </c>
      <c r="E257" t="s">
        <v>177</v>
      </c>
      <c r="F257">
        <v>21948.140000000029</v>
      </c>
      <c r="G257">
        <v>0</v>
      </c>
      <c r="H257">
        <v>0</v>
      </c>
      <c r="I257">
        <v>0</v>
      </c>
      <c r="J257">
        <v>0</v>
      </c>
      <c r="K257">
        <v>47.0340086</v>
      </c>
      <c r="L257">
        <v>2596.7197777000001</v>
      </c>
      <c r="M257">
        <v>0</v>
      </c>
      <c r="N257">
        <v>0</v>
      </c>
      <c r="O257">
        <v>6584.8330483999998</v>
      </c>
      <c r="P257">
        <v>0</v>
      </c>
      <c r="Q257">
        <v>473.38767780000001</v>
      </c>
      <c r="R257">
        <v>0</v>
      </c>
      <c r="S257">
        <v>5535.9241886999998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2274.1678817000002</v>
      </c>
      <c r="BM257">
        <v>21617.388502400001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575.98312810000004</v>
      </c>
      <c r="BT257">
        <v>206.8523385</v>
      </c>
      <c r="BU257">
        <v>1405.4371056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580.38664670000003</v>
      </c>
      <c r="CV257">
        <v>40.505510999999998</v>
      </c>
      <c r="CW257">
        <v>96.158310999999998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-1837.7360633000001</v>
      </c>
      <c r="DF257">
        <v>0</v>
      </c>
      <c r="DG257">
        <v>356.97981160000001</v>
      </c>
      <c r="DH257">
        <v>0</v>
      </c>
      <c r="DI257">
        <v>0</v>
      </c>
      <c r="DJ257">
        <v>2680.7549807</v>
      </c>
    </row>
    <row r="258" spans="1:114" x14ac:dyDescent="0.25">
      <c r="A258" t="str" cm="1">
        <f t="array" ref="A258">VLOOKUP($D258,'Period Mapping'!$A$1:$C$366,COLUMN(B:B),0)</f>
        <v>2nd Half</v>
      </c>
      <c r="B258" t="str" cm="1">
        <f t="array" ref="B258">VLOOKUP($D258,'Period Mapping'!$A$1:$C$366,COLUMN(C:C),0)</f>
        <v>Q3 2020</v>
      </c>
      <c r="C258" t="s">
        <v>145</v>
      </c>
      <c r="D258" s="163">
        <v>44026</v>
      </c>
      <c r="E258" t="s">
        <v>177</v>
      </c>
      <c r="F258">
        <v>22564.160000000014</v>
      </c>
      <c r="G258">
        <v>0</v>
      </c>
      <c r="H258">
        <v>0</v>
      </c>
      <c r="I258">
        <v>0</v>
      </c>
      <c r="J258">
        <v>0</v>
      </c>
      <c r="K258">
        <v>32.710898499999999</v>
      </c>
      <c r="L258">
        <v>2637.0130202</v>
      </c>
      <c r="M258">
        <v>0</v>
      </c>
      <c r="N258">
        <v>0</v>
      </c>
      <c r="O258">
        <v>6594.0582709</v>
      </c>
      <c r="P258">
        <v>0</v>
      </c>
      <c r="Q258">
        <v>467.49992900000001</v>
      </c>
      <c r="R258">
        <v>0</v>
      </c>
      <c r="S258">
        <v>5392.3340549000004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2274.1678817000002</v>
      </c>
      <c r="BM258">
        <v>23415.543661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566.57213920000004</v>
      </c>
      <c r="BT258">
        <v>213.69019249999999</v>
      </c>
      <c r="BU258">
        <v>1354.1402336000001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580.38664670000003</v>
      </c>
      <c r="CV258">
        <v>35.898200199999998</v>
      </c>
      <c r="CW258">
        <v>98.121506600000004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3168.9505376000002</v>
      </c>
    </row>
    <row r="259" spans="1:114" x14ac:dyDescent="0.25">
      <c r="A259" t="str" cm="1">
        <f t="array" ref="A259">VLOOKUP($D259,'Period Mapping'!$A$1:$C$366,COLUMN(B:B),0)</f>
        <v>2nd Half</v>
      </c>
      <c r="B259" t="str" cm="1">
        <f t="array" ref="B259">VLOOKUP($D259,'Period Mapping'!$A$1:$C$366,COLUMN(C:C),0)</f>
        <v>Q3 2020</v>
      </c>
      <c r="C259" t="s">
        <v>145</v>
      </c>
      <c r="D259" s="163">
        <v>44027</v>
      </c>
      <c r="E259" t="s">
        <v>177</v>
      </c>
      <c r="F259">
        <v>21483.510000000028</v>
      </c>
      <c r="G259">
        <v>0</v>
      </c>
      <c r="H259">
        <v>0</v>
      </c>
      <c r="I259">
        <v>0</v>
      </c>
      <c r="J259">
        <v>0</v>
      </c>
      <c r="K259">
        <v>22.606868299999999</v>
      </c>
      <c r="L259">
        <v>2615.1814178999998</v>
      </c>
      <c r="M259">
        <v>0</v>
      </c>
      <c r="N259">
        <v>0</v>
      </c>
      <c r="O259">
        <v>6603.2964177000003</v>
      </c>
      <c r="P259">
        <v>0</v>
      </c>
      <c r="Q259">
        <v>469.97219319999999</v>
      </c>
      <c r="R259">
        <v>0</v>
      </c>
      <c r="S259">
        <v>5258.4422163999998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2274.1678817000002</v>
      </c>
      <c r="BM259">
        <v>24047.138603300002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560.14887329999999</v>
      </c>
      <c r="BT259">
        <v>211.7441182</v>
      </c>
      <c r="BU259">
        <v>1332.3440459000001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580.38664670000003</v>
      </c>
      <c r="CV259">
        <v>31.7669724</v>
      </c>
      <c r="CW259">
        <v>98.134369300000003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356.97981160000001</v>
      </c>
      <c r="DH259">
        <v>0</v>
      </c>
      <c r="DI259">
        <v>0</v>
      </c>
      <c r="DJ259">
        <v>3631.9666210999999</v>
      </c>
    </row>
    <row r="260" spans="1:114" x14ac:dyDescent="0.25">
      <c r="A260" t="str" cm="1">
        <f t="array" ref="A260">VLOOKUP($D260,'Period Mapping'!$A$1:$C$366,COLUMN(B:B),0)</f>
        <v>2nd Half</v>
      </c>
      <c r="B260" t="str" cm="1">
        <f t="array" ref="B260">VLOOKUP($D260,'Period Mapping'!$A$1:$C$366,COLUMN(C:C),0)</f>
        <v>Q3 2020</v>
      </c>
      <c r="C260" t="s">
        <v>145</v>
      </c>
      <c r="D260" s="163">
        <v>44028</v>
      </c>
      <c r="E260" t="s">
        <v>177</v>
      </c>
      <c r="F260">
        <v>21666.980000000014</v>
      </c>
      <c r="G260">
        <v>0</v>
      </c>
      <c r="H260">
        <v>0</v>
      </c>
      <c r="I260">
        <v>0</v>
      </c>
      <c r="J260">
        <v>0</v>
      </c>
      <c r="K260">
        <v>15.2909489</v>
      </c>
      <c r="L260">
        <v>2539.3139113000002</v>
      </c>
      <c r="M260">
        <v>0</v>
      </c>
      <c r="N260">
        <v>0</v>
      </c>
      <c r="O260">
        <v>6612.5475069000004</v>
      </c>
      <c r="P260">
        <v>0</v>
      </c>
      <c r="Q260">
        <v>477.05211809999997</v>
      </c>
      <c r="R260">
        <v>0</v>
      </c>
      <c r="S260">
        <v>5105.4441735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2274.1678817000002</v>
      </c>
      <c r="BM260">
        <v>24759.010779799999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567.02342969999995</v>
      </c>
      <c r="BT260">
        <v>200.3388521</v>
      </c>
      <c r="BU260">
        <v>1302.3140719999999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580.38664670000003</v>
      </c>
      <c r="CV260">
        <v>28.971682600000001</v>
      </c>
      <c r="CW260">
        <v>95.603993700000004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713.95962320000001</v>
      </c>
      <c r="DH260">
        <v>0</v>
      </c>
      <c r="DI260">
        <v>0</v>
      </c>
      <c r="DJ260">
        <v>4246.5957897999997</v>
      </c>
    </row>
    <row r="261" spans="1:114" x14ac:dyDescent="0.25">
      <c r="A261" t="str" cm="1">
        <f t="array" ref="A261">VLOOKUP($D261,'Period Mapping'!$A$1:$C$366,COLUMN(B:B),0)</f>
        <v>2nd Half</v>
      </c>
      <c r="B261" t="str" cm="1">
        <f t="array" ref="B261">VLOOKUP($D261,'Period Mapping'!$A$1:$C$366,COLUMN(C:C),0)</f>
        <v>Q3 2020</v>
      </c>
      <c r="C261" t="s">
        <v>145</v>
      </c>
      <c r="D261" s="163">
        <v>44029</v>
      </c>
      <c r="E261" t="s">
        <v>177</v>
      </c>
      <c r="F261">
        <v>27972.890000000029</v>
      </c>
      <c r="G261">
        <v>0</v>
      </c>
      <c r="H261">
        <v>0</v>
      </c>
      <c r="I261">
        <v>0</v>
      </c>
      <c r="J261">
        <v>0</v>
      </c>
      <c r="K261">
        <v>10.016815100000001</v>
      </c>
      <c r="L261">
        <v>2420.3112640999998</v>
      </c>
      <c r="M261">
        <v>0</v>
      </c>
      <c r="N261">
        <v>0</v>
      </c>
      <c r="O261">
        <v>6621.8115567000004</v>
      </c>
      <c r="P261">
        <v>0</v>
      </c>
      <c r="Q261">
        <v>485.41530990000001</v>
      </c>
      <c r="R261">
        <v>0</v>
      </c>
      <c r="S261">
        <v>4941.5760105999998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3762.0193124000002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2274.1678817000002</v>
      </c>
      <c r="BM261">
        <v>30813.453103399999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566.36264389999997</v>
      </c>
      <c r="BT261">
        <v>134.72046230000001</v>
      </c>
      <c r="BU261">
        <v>1278.2471297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580.38664670000003</v>
      </c>
      <c r="CV261">
        <v>27.709836299999999</v>
      </c>
      <c r="CW261">
        <v>90.912051300000002</v>
      </c>
      <c r="CX261">
        <v>0</v>
      </c>
      <c r="CY261">
        <v>0</v>
      </c>
      <c r="CZ261">
        <v>0</v>
      </c>
      <c r="DA261">
        <v>2780.3600970000002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4839.4359360999997</v>
      </c>
    </row>
    <row r="262" spans="1:114" x14ac:dyDescent="0.25">
      <c r="A262" t="str" cm="1">
        <f t="array" ref="A262">VLOOKUP($D262,'Period Mapping'!$A$1:$C$366,COLUMN(B:B),0)</f>
        <v>2nd Half</v>
      </c>
      <c r="B262" t="str" cm="1">
        <f t="array" ref="B262">VLOOKUP($D262,'Period Mapping'!$A$1:$C$366,COLUMN(C:C),0)</f>
        <v>Q3 2020</v>
      </c>
      <c r="C262" t="s">
        <v>145</v>
      </c>
      <c r="D262" s="163">
        <v>44030</v>
      </c>
      <c r="E262" t="s">
        <v>177</v>
      </c>
      <c r="F262">
        <v>21367.580000000027</v>
      </c>
      <c r="G262">
        <v>0</v>
      </c>
      <c r="H262">
        <v>0</v>
      </c>
      <c r="I262">
        <v>0</v>
      </c>
      <c r="J262">
        <v>0</v>
      </c>
      <c r="K262">
        <v>6.1492744000000004</v>
      </c>
      <c r="L262">
        <v>2271.1269090000001</v>
      </c>
      <c r="M262">
        <v>0</v>
      </c>
      <c r="N262">
        <v>0</v>
      </c>
      <c r="O262">
        <v>6631.0885853</v>
      </c>
      <c r="P262">
        <v>0</v>
      </c>
      <c r="Q262">
        <v>493.87679159999999</v>
      </c>
      <c r="R262">
        <v>0</v>
      </c>
      <c r="S262">
        <v>4827.0190024000003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2274.1678817000002</v>
      </c>
      <c r="BM262">
        <v>24423.443009300001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601.2670028</v>
      </c>
      <c r="BT262">
        <v>98.006346100000002</v>
      </c>
      <c r="BU262">
        <v>1253.2954344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580.38664670000003</v>
      </c>
      <c r="CV262">
        <v>29.9603617</v>
      </c>
      <c r="CW262">
        <v>84.748344900000006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5272.3502786999998</v>
      </c>
    </row>
    <row r="263" spans="1:114" x14ac:dyDescent="0.25">
      <c r="A263" t="str" cm="1">
        <f t="array" ref="A263">VLOOKUP($D263,'Period Mapping'!$A$1:$C$366,COLUMN(B:B),0)</f>
        <v>2nd Half</v>
      </c>
      <c r="B263" t="str" cm="1">
        <f t="array" ref="B263">VLOOKUP($D263,'Period Mapping'!$A$1:$C$366,COLUMN(C:C),0)</f>
        <v>Q3 2020</v>
      </c>
      <c r="C263" t="s">
        <v>145</v>
      </c>
      <c r="D263" s="163">
        <v>44031</v>
      </c>
      <c r="E263" t="s">
        <v>177</v>
      </c>
      <c r="F263">
        <v>19303.669999999995</v>
      </c>
      <c r="G263">
        <v>0</v>
      </c>
      <c r="H263">
        <v>0</v>
      </c>
      <c r="I263">
        <v>0</v>
      </c>
      <c r="J263">
        <v>0</v>
      </c>
      <c r="K263">
        <v>3.7101263000000002</v>
      </c>
      <c r="L263">
        <v>2105.5873667999999</v>
      </c>
      <c r="M263">
        <v>0</v>
      </c>
      <c r="N263">
        <v>0</v>
      </c>
      <c r="O263">
        <v>6640.3786108000004</v>
      </c>
      <c r="P263">
        <v>0</v>
      </c>
      <c r="Q263">
        <v>502.91837850000002</v>
      </c>
      <c r="R263">
        <v>0</v>
      </c>
      <c r="S263">
        <v>4780.7215101000002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2274.1678817000002</v>
      </c>
      <c r="BM263">
        <v>24674.9054621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659.58884250000006</v>
      </c>
      <c r="BT263">
        <v>76.584047200000001</v>
      </c>
      <c r="BU263">
        <v>1241.4263366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580.38664670000003</v>
      </c>
      <c r="CV263">
        <v>32.746781599999998</v>
      </c>
      <c r="CW263">
        <v>78.445352099999994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5698.2434315999999</v>
      </c>
    </row>
    <row r="264" spans="1:114" x14ac:dyDescent="0.25">
      <c r="A264" t="str" cm="1">
        <f t="array" ref="A264">VLOOKUP($D264,'Period Mapping'!$A$1:$C$366,COLUMN(B:B),0)</f>
        <v>2nd Half</v>
      </c>
      <c r="B264" t="str" cm="1">
        <f t="array" ref="B264">VLOOKUP($D264,'Period Mapping'!$A$1:$C$366,COLUMN(C:C),0)</f>
        <v>Q3 2020</v>
      </c>
      <c r="C264" t="s">
        <v>145</v>
      </c>
      <c r="D264" s="163">
        <v>44032</v>
      </c>
      <c r="E264" t="s">
        <v>177</v>
      </c>
      <c r="F264">
        <v>18706.049999999988</v>
      </c>
      <c r="G264">
        <v>0</v>
      </c>
      <c r="H264">
        <v>0</v>
      </c>
      <c r="I264">
        <v>0</v>
      </c>
      <c r="J264">
        <v>0</v>
      </c>
      <c r="K264">
        <v>1.5699628000000001</v>
      </c>
      <c r="L264">
        <v>1938.4054666</v>
      </c>
      <c r="M264">
        <v>0</v>
      </c>
      <c r="N264">
        <v>0</v>
      </c>
      <c r="O264">
        <v>6649.6816515</v>
      </c>
      <c r="P264">
        <v>0</v>
      </c>
      <c r="Q264">
        <v>512.63893499999995</v>
      </c>
      <c r="R264">
        <v>0</v>
      </c>
      <c r="S264">
        <v>4783.4817303999998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2274.1678817000002</v>
      </c>
      <c r="BM264">
        <v>18706.0526341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698.83533460000001</v>
      </c>
      <c r="BT264">
        <v>69.619283300000006</v>
      </c>
      <c r="BU264">
        <v>1233.9284438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-4537.5459827000004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580.38664670000003</v>
      </c>
      <c r="CV264">
        <v>37.232911100000003</v>
      </c>
      <c r="CW264">
        <v>72.779191100000006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-1837.7360633000001</v>
      </c>
      <c r="DF264">
        <v>0</v>
      </c>
      <c r="DG264">
        <v>0</v>
      </c>
      <c r="DH264">
        <v>0</v>
      </c>
      <c r="DI264">
        <v>0</v>
      </c>
      <c r="DJ264">
        <v>6228.6070917999996</v>
      </c>
    </row>
    <row r="265" spans="1:114" x14ac:dyDescent="0.25">
      <c r="A265" t="str" cm="1">
        <f t="array" ref="A265">VLOOKUP($D265,'Period Mapping'!$A$1:$C$366,COLUMN(B:B),0)</f>
        <v>2nd Half</v>
      </c>
      <c r="B265" t="str" cm="1">
        <f t="array" ref="B265">VLOOKUP($D265,'Period Mapping'!$A$1:$C$366,COLUMN(C:C),0)</f>
        <v>Q3 2020</v>
      </c>
      <c r="C265" t="s">
        <v>145</v>
      </c>
      <c r="D265" s="163">
        <v>44033</v>
      </c>
      <c r="E265" t="s">
        <v>177</v>
      </c>
      <c r="F265">
        <v>21513.000000000036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1778.1486990999999</v>
      </c>
      <c r="M265">
        <v>0</v>
      </c>
      <c r="N265">
        <v>0</v>
      </c>
      <c r="O265">
        <v>6658.9977255000003</v>
      </c>
      <c r="P265">
        <v>0</v>
      </c>
      <c r="Q265">
        <v>518.0711771</v>
      </c>
      <c r="R265">
        <v>0</v>
      </c>
      <c r="S265">
        <v>4784.9729801000003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2274.1678817000002</v>
      </c>
      <c r="BM265">
        <v>25455.073378000001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725.96714729999997</v>
      </c>
      <c r="BT265">
        <v>67.4309753</v>
      </c>
      <c r="BU265">
        <v>1247.5151791000001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580.38664670000003</v>
      </c>
      <c r="CV265">
        <v>38.499592900000003</v>
      </c>
      <c r="CW265">
        <v>68.049863200000004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6712.8653605</v>
      </c>
    </row>
    <row r="266" spans="1:114" x14ac:dyDescent="0.25">
      <c r="A266" t="str" cm="1">
        <f t="array" ref="A266">VLOOKUP($D266,'Period Mapping'!$A$1:$C$366,COLUMN(B:B),0)</f>
        <v>2nd Half</v>
      </c>
      <c r="B266" t="str" cm="1">
        <f t="array" ref="B266">VLOOKUP($D266,'Period Mapping'!$A$1:$C$366,COLUMN(C:C),0)</f>
        <v>Q3 2020</v>
      </c>
      <c r="C266" t="s">
        <v>145</v>
      </c>
      <c r="D266" s="163">
        <v>44034</v>
      </c>
      <c r="E266" t="s">
        <v>177</v>
      </c>
      <c r="F266">
        <v>19807.180000000004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1597.1261635999999</v>
      </c>
      <c r="M266">
        <v>0</v>
      </c>
      <c r="N266">
        <v>0</v>
      </c>
      <c r="O266">
        <v>6668.3268512000004</v>
      </c>
      <c r="P266">
        <v>0</v>
      </c>
      <c r="Q266">
        <v>524.65004999999996</v>
      </c>
      <c r="R266">
        <v>0</v>
      </c>
      <c r="S266">
        <v>4746.1995022999999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2274.1678817000002</v>
      </c>
      <c r="BM266">
        <v>24844.618803900001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738.19687429999999</v>
      </c>
      <c r="BT266">
        <v>71.007899300000005</v>
      </c>
      <c r="BU266">
        <v>1274.5859329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580.38664670000003</v>
      </c>
      <c r="CV266">
        <v>37.882485500000001</v>
      </c>
      <c r="CW266">
        <v>63.296472399999999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6268.7918943000004</v>
      </c>
    </row>
    <row r="267" spans="1:114" x14ac:dyDescent="0.25">
      <c r="A267" t="str" cm="1">
        <f t="array" ref="A267">VLOOKUP($D267,'Period Mapping'!$A$1:$C$366,COLUMN(B:B),0)</f>
        <v>2nd Half</v>
      </c>
      <c r="B267" t="str" cm="1">
        <f t="array" ref="B267">VLOOKUP($D267,'Period Mapping'!$A$1:$C$366,COLUMN(C:C),0)</f>
        <v>Q3 2020</v>
      </c>
      <c r="C267" t="s">
        <v>145</v>
      </c>
      <c r="D267" s="163">
        <v>44035</v>
      </c>
      <c r="E267" t="s">
        <v>177</v>
      </c>
      <c r="F267">
        <v>23613.530000000021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1425.1079141</v>
      </c>
      <c r="M267">
        <v>0</v>
      </c>
      <c r="N267">
        <v>0</v>
      </c>
      <c r="O267">
        <v>6677.6690467999997</v>
      </c>
      <c r="P267">
        <v>0</v>
      </c>
      <c r="Q267">
        <v>529.3603253</v>
      </c>
      <c r="R267">
        <v>0</v>
      </c>
      <c r="S267">
        <v>4735.8974022000002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2274.1678817000002</v>
      </c>
      <c r="BM267">
        <v>25063.862804699998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727.59679149999999</v>
      </c>
      <c r="BT267">
        <v>77.130028100000004</v>
      </c>
      <c r="BU267">
        <v>1321.9370073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580.38664670000003</v>
      </c>
      <c r="CV267">
        <v>36.1823531</v>
      </c>
      <c r="CW267">
        <v>58.174540399999998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356.97981160000001</v>
      </c>
      <c r="DH267">
        <v>0</v>
      </c>
      <c r="DI267">
        <v>0</v>
      </c>
      <c r="DJ267">
        <v>6263.2729063999996</v>
      </c>
    </row>
    <row r="268" spans="1:114" x14ac:dyDescent="0.25">
      <c r="A268" t="str" cm="1">
        <f t="array" ref="A268">VLOOKUP($D268,'Period Mapping'!$A$1:$C$366,COLUMN(B:B),0)</f>
        <v>2nd Half</v>
      </c>
      <c r="B268" t="str" cm="1">
        <f t="array" ref="B268">VLOOKUP($D268,'Period Mapping'!$A$1:$C$366,COLUMN(C:C),0)</f>
        <v>Q3 2020</v>
      </c>
      <c r="C268" t="s">
        <v>145</v>
      </c>
      <c r="D268" s="163">
        <v>44036</v>
      </c>
      <c r="E268" t="s">
        <v>177</v>
      </c>
      <c r="F268">
        <v>33043.950000000033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1288.4548996999999</v>
      </c>
      <c r="M268">
        <v>0</v>
      </c>
      <c r="N268">
        <v>0</v>
      </c>
      <c r="O268">
        <v>6687.0243306000002</v>
      </c>
      <c r="P268">
        <v>0</v>
      </c>
      <c r="Q268">
        <v>533.17072510000003</v>
      </c>
      <c r="R268">
        <v>0</v>
      </c>
      <c r="S268">
        <v>4712.0815100999998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3762.0193124000002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2274.1678817000002</v>
      </c>
      <c r="BM268">
        <v>33043.951377799996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723.87314089999995</v>
      </c>
      <c r="BT268">
        <v>83.514283899999995</v>
      </c>
      <c r="BU268">
        <v>1356.1483403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580.38664670000003</v>
      </c>
      <c r="CV268">
        <v>33.831273099999997</v>
      </c>
      <c r="CW268">
        <v>52.959147299999998</v>
      </c>
      <c r="CX268">
        <v>0</v>
      </c>
      <c r="CY268">
        <v>0</v>
      </c>
      <c r="CZ268">
        <v>0</v>
      </c>
      <c r="DA268">
        <v>2780.3600970000002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2164.7721458000001</v>
      </c>
      <c r="DI268">
        <v>0</v>
      </c>
      <c r="DJ268">
        <v>6011.1874934999996</v>
      </c>
    </row>
    <row r="269" spans="1:114" x14ac:dyDescent="0.25">
      <c r="A269" t="str" cm="1">
        <f t="array" ref="A269">VLOOKUP($D269,'Period Mapping'!$A$1:$C$366,COLUMN(B:B),0)</f>
        <v>2nd Half</v>
      </c>
      <c r="B269" t="str" cm="1">
        <f t="array" ref="B269">VLOOKUP($D269,'Period Mapping'!$A$1:$C$366,COLUMN(C:C),0)</f>
        <v>Q3 2020</v>
      </c>
      <c r="C269" t="s">
        <v>145</v>
      </c>
      <c r="D269" s="163">
        <v>44037</v>
      </c>
      <c r="E269" t="s">
        <v>177</v>
      </c>
      <c r="F269">
        <v>23619.360000000019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1178.9561435999999</v>
      </c>
      <c r="M269">
        <v>0</v>
      </c>
      <c r="N269">
        <v>0</v>
      </c>
      <c r="O269">
        <v>6696.3927211</v>
      </c>
      <c r="P269">
        <v>0</v>
      </c>
      <c r="Q269">
        <v>533.18592650000005</v>
      </c>
      <c r="R269">
        <v>0</v>
      </c>
      <c r="S269">
        <v>4693.6625711999995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2274.1678817000002</v>
      </c>
      <c r="BM269">
        <v>23310.9562305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711.98784929999999</v>
      </c>
      <c r="BT269">
        <v>83.326545999999993</v>
      </c>
      <c r="BU269">
        <v>1399.3566954999999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580.38664670000003</v>
      </c>
      <c r="CV269">
        <v>31.5393963</v>
      </c>
      <c r="CW269">
        <v>50.171838399999999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5077.8218645999996</v>
      </c>
    </row>
    <row r="270" spans="1:114" x14ac:dyDescent="0.25">
      <c r="A270" t="str" cm="1">
        <f t="array" ref="A270">VLOOKUP($D270,'Period Mapping'!$A$1:$C$366,COLUMN(B:B),0)</f>
        <v>2nd Half</v>
      </c>
      <c r="B270" t="str" cm="1">
        <f t="array" ref="B270">VLOOKUP($D270,'Period Mapping'!$A$1:$C$366,COLUMN(C:C),0)</f>
        <v>Q3 2020</v>
      </c>
      <c r="C270" t="s">
        <v>145</v>
      </c>
      <c r="D270" s="163">
        <v>44038</v>
      </c>
      <c r="E270" t="s">
        <v>177</v>
      </c>
      <c r="F270">
        <v>21071.880000000016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1097.8425401</v>
      </c>
      <c r="M270">
        <v>0</v>
      </c>
      <c r="N270">
        <v>0</v>
      </c>
      <c r="O270">
        <v>6705.7742363999996</v>
      </c>
      <c r="P270">
        <v>0</v>
      </c>
      <c r="Q270">
        <v>533.3846916</v>
      </c>
      <c r="R270">
        <v>0</v>
      </c>
      <c r="S270">
        <v>4631.7843355000005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2274.1678817000002</v>
      </c>
      <c r="BM270">
        <v>22296.7049491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720.546922</v>
      </c>
      <c r="BT270">
        <v>84.766342199999997</v>
      </c>
      <c r="BU270">
        <v>1435.484512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580.38664670000003</v>
      </c>
      <c r="CV270">
        <v>29.582050500000001</v>
      </c>
      <c r="CW270">
        <v>49.639825100000003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4153.3448156000004</v>
      </c>
    </row>
    <row r="271" spans="1:114" x14ac:dyDescent="0.25">
      <c r="A271" t="str" cm="1">
        <f t="array" ref="A271">VLOOKUP($D271,'Period Mapping'!$A$1:$C$366,COLUMN(B:B),0)</f>
        <v>2nd Half</v>
      </c>
      <c r="B271" t="str" cm="1">
        <f t="array" ref="B271">VLOOKUP($D271,'Period Mapping'!$A$1:$C$366,COLUMN(C:C),0)</f>
        <v>Q3 2020</v>
      </c>
      <c r="C271" t="s">
        <v>145</v>
      </c>
      <c r="D271" s="163">
        <v>44039</v>
      </c>
      <c r="E271" t="s">
        <v>177</v>
      </c>
      <c r="F271">
        <v>21298.960000000014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1056.7555130000001</v>
      </c>
      <c r="M271">
        <v>0</v>
      </c>
      <c r="N271">
        <v>0</v>
      </c>
      <c r="O271">
        <v>6715.1688949999998</v>
      </c>
      <c r="P271">
        <v>0</v>
      </c>
      <c r="Q271">
        <v>531.59960269999999</v>
      </c>
      <c r="R271">
        <v>0</v>
      </c>
      <c r="S271">
        <v>4538.6807586000004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2274.1678817000002</v>
      </c>
      <c r="BM271">
        <v>19871.2265229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719.35293200000001</v>
      </c>
      <c r="BT271">
        <v>80.592968299999995</v>
      </c>
      <c r="BU271">
        <v>1468.8213310000001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580.38664670000003</v>
      </c>
      <c r="CV271">
        <v>28.083985699999999</v>
      </c>
      <c r="CW271">
        <v>51.746870999999999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-1837.7360633000001</v>
      </c>
      <c r="DF271">
        <v>0</v>
      </c>
      <c r="DG271">
        <v>0</v>
      </c>
      <c r="DH271">
        <v>0</v>
      </c>
      <c r="DI271">
        <v>0</v>
      </c>
      <c r="DJ271">
        <v>3663.6050509000002</v>
      </c>
    </row>
    <row r="272" spans="1:114" x14ac:dyDescent="0.25">
      <c r="A272" t="str" cm="1">
        <f t="array" ref="A272">VLOOKUP($D272,'Period Mapping'!$A$1:$C$366,COLUMN(B:B),0)</f>
        <v>2nd Half</v>
      </c>
      <c r="B272" t="str" cm="1">
        <f t="array" ref="B272">VLOOKUP($D272,'Period Mapping'!$A$1:$C$366,COLUMN(C:C),0)</f>
        <v>Q3 2020</v>
      </c>
      <c r="C272" t="s">
        <v>145</v>
      </c>
      <c r="D272" s="163">
        <v>44040</v>
      </c>
      <c r="E272" t="s">
        <v>177</v>
      </c>
      <c r="F272">
        <v>23784.800000000025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1045.6572570999999</v>
      </c>
      <c r="M272">
        <v>0</v>
      </c>
      <c r="N272">
        <v>0</v>
      </c>
      <c r="O272">
        <v>6724.5767153999996</v>
      </c>
      <c r="P272">
        <v>0</v>
      </c>
      <c r="Q272">
        <v>527.0047366</v>
      </c>
      <c r="R272">
        <v>0</v>
      </c>
      <c r="S272">
        <v>4421.5067250000002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2751.6688942999999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2274.1678817000002</v>
      </c>
      <c r="BM272">
        <v>23784.802720399999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670.10140269999999</v>
      </c>
      <c r="BT272">
        <v>79.222970900000007</v>
      </c>
      <c r="BU272">
        <v>1504.9524587000001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580.38664670000003</v>
      </c>
      <c r="CV272">
        <v>27.165870300000002</v>
      </c>
      <c r="CW272">
        <v>55.579516499999997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3122.8114948000002</v>
      </c>
    </row>
    <row r="273" spans="1:114" x14ac:dyDescent="0.25">
      <c r="A273" t="str" cm="1">
        <f t="array" ref="A273">VLOOKUP($D273,'Period Mapping'!$A$1:$C$366,COLUMN(B:B),0)</f>
        <v>2nd Half</v>
      </c>
      <c r="B273" t="str" cm="1">
        <f t="array" ref="B273">VLOOKUP($D273,'Period Mapping'!$A$1:$C$366,COLUMN(C:C),0)</f>
        <v>Q3 2020</v>
      </c>
      <c r="C273" t="s">
        <v>145</v>
      </c>
      <c r="D273" s="163">
        <v>44041</v>
      </c>
      <c r="E273" t="s">
        <v>177</v>
      </c>
      <c r="F273">
        <v>18618.250000000007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1051.1722084</v>
      </c>
      <c r="M273">
        <v>0</v>
      </c>
      <c r="N273">
        <v>0</v>
      </c>
      <c r="O273">
        <v>6733.9977159999999</v>
      </c>
      <c r="P273">
        <v>0</v>
      </c>
      <c r="Q273">
        <v>525.28803040000003</v>
      </c>
      <c r="R273">
        <v>0</v>
      </c>
      <c r="S273">
        <v>4276.366043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2274.1678817000002</v>
      </c>
      <c r="BM273">
        <v>20920.486525200002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661.94713530000001</v>
      </c>
      <c r="BT273">
        <v>77.641547700000004</v>
      </c>
      <c r="BU273">
        <v>1533.2764682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570.86228470000003</v>
      </c>
      <c r="CV273">
        <v>29.543155800000001</v>
      </c>
      <c r="CW273">
        <v>59.245737900000002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356.97981160000001</v>
      </c>
      <c r="DH273">
        <v>0</v>
      </c>
      <c r="DI273">
        <v>0</v>
      </c>
      <c r="DJ273">
        <v>2769.9983548999999</v>
      </c>
    </row>
    <row r="274" spans="1:114" x14ac:dyDescent="0.25">
      <c r="A274" t="str" cm="1">
        <f t="array" ref="A274">VLOOKUP($D274,'Period Mapping'!$A$1:$C$366,COLUMN(B:B),0)</f>
        <v>2nd Half</v>
      </c>
      <c r="B274" t="str" cm="1">
        <f t="array" ref="B274">VLOOKUP($D274,'Period Mapping'!$A$1:$C$366,COLUMN(C:C),0)</f>
        <v>Q3 2020</v>
      </c>
      <c r="C274" t="s">
        <v>145</v>
      </c>
      <c r="D274" s="163">
        <v>44042</v>
      </c>
      <c r="E274" t="s">
        <v>177</v>
      </c>
      <c r="F274">
        <v>26046.710000000028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1068.8015147999999</v>
      </c>
      <c r="M274">
        <v>0</v>
      </c>
      <c r="N274">
        <v>0</v>
      </c>
      <c r="O274">
        <v>6743.4319151999998</v>
      </c>
      <c r="P274">
        <v>0</v>
      </c>
      <c r="Q274">
        <v>522.90061119999996</v>
      </c>
      <c r="R274">
        <v>0</v>
      </c>
      <c r="S274">
        <v>4149.7062464999999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2274.1678817000002</v>
      </c>
      <c r="BM274">
        <v>20197.601931500001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662.55644129999996</v>
      </c>
      <c r="BT274">
        <v>78.262685899999994</v>
      </c>
      <c r="BU274">
        <v>1542.8536125000001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570.86228470000003</v>
      </c>
      <c r="CV274">
        <v>36.247909399999998</v>
      </c>
      <c r="CW274">
        <v>64.141543299999995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356.97981160000001</v>
      </c>
      <c r="DH274">
        <v>0</v>
      </c>
      <c r="DI274">
        <v>0</v>
      </c>
      <c r="DJ274">
        <v>2126.6893239999999</v>
      </c>
    </row>
    <row r="275" spans="1:114" x14ac:dyDescent="0.25">
      <c r="A275" t="str" cm="1">
        <f t="array" ref="A275">VLOOKUP($D275,'Period Mapping'!$A$1:$C$366,COLUMN(B:B),0)</f>
        <v>2nd Half</v>
      </c>
      <c r="B275" t="str" cm="1">
        <f t="array" ref="B275">VLOOKUP($D275,'Period Mapping'!$A$1:$C$366,COLUMN(C:C),0)</f>
        <v>Q3 2020</v>
      </c>
      <c r="C275" t="s">
        <v>145</v>
      </c>
      <c r="D275" s="163">
        <v>44043</v>
      </c>
      <c r="E275" t="s">
        <v>177</v>
      </c>
      <c r="F275">
        <v>26065.360000000015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1041.4781154</v>
      </c>
      <c r="M275">
        <v>0</v>
      </c>
      <c r="N275">
        <v>0</v>
      </c>
      <c r="O275">
        <v>6752.8793315000003</v>
      </c>
      <c r="P275">
        <v>0</v>
      </c>
      <c r="Q275">
        <v>519.27406169999995</v>
      </c>
      <c r="R275">
        <v>0</v>
      </c>
      <c r="S275">
        <v>4079.4349126000002</v>
      </c>
      <c r="T275">
        <v>0</v>
      </c>
      <c r="U275">
        <v>4563.612709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2274.1678817000002</v>
      </c>
      <c r="BM275">
        <v>26065.3609946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672.11268810000001</v>
      </c>
      <c r="BT275">
        <v>76.202023199999999</v>
      </c>
      <c r="BU275">
        <v>1546.7719709999999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561.40452660000005</v>
      </c>
      <c r="CV275">
        <v>46.2005081</v>
      </c>
      <c r="CW275">
        <v>68.656020499999997</v>
      </c>
      <c r="CX275">
        <v>0</v>
      </c>
      <c r="CY275">
        <v>0</v>
      </c>
      <c r="CZ275">
        <v>0</v>
      </c>
      <c r="DA275">
        <v>2780.3600970000002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1082.8059985</v>
      </c>
    </row>
    <row r="276" spans="1:114" x14ac:dyDescent="0.25">
      <c r="A276" t="str" cm="1">
        <f t="array" ref="A276">VLOOKUP($D276,'Period Mapping'!$A$1:$C$366,COLUMN(B:B),0)</f>
        <v>2nd Half</v>
      </c>
      <c r="B276" t="str" cm="1">
        <f t="array" ref="B276">VLOOKUP($D276,'Period Mapping'!$A$1:$C$366,COLUMN(C:C),0)</f>
        <v>Q3 2020</v>
      </c>
      <c r="C276" t="s">
        <v>145</v>
      </c>
      <c r="D276" s="163">
        <v>44044</v>
      </c>
      <c r="E276" t="s">
        <v>177</v>
      </c>
      <c r="F276">
        <v>27451.470000000038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1056.5031122</v>
      </c>
      <c r="M276">
        <v>0</v>
      </c>
      <c r="N276">
        <v>0</v>
      </c>
      <c r="O276">
        <v>6762.3399835</v>
      </c>
      <c r="P276">
        <v>0</v>
      </c>
      <c r="Q276">
        <v>514.09163100000001</v>
      </c>
      <c r="R276">
        <v>0</v>
      </c>
      <c r="S276">
        <v>4036.0088998000001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9418.7918750999997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2274.1678817000002</v>
      </c>
      <c r="BM276">
        <v>27451.472583300001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655.50867310000001</v>
      </c>
      <c r="BT276">
        <v>69.050981500000006</v>
      </c>
      <c r="BU276">
        <v>1546.7306493999999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561.40452660000005</v>
      </c>
      <c r="CV276">
        <v>60.219556599999997</v>
      </c>
      <c r="CW276">
        <v>71.906320899999997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424.74834229999999</v>
      </c>
    </row>
    <row r="277" spans="1:114" x14ac:dyDescent="0.25">
      <c r="A277" t="str" cm="1">
        <f t="array" ref="A277">VLOOKUP($D277,'Period Mapping'!$A$1:$C$366,COLUMN(B:B),0)</f>
        <v>2nd Half</v>
      </c>
      <c r="B277" t="str" cm="1">
        <f t="array" ref="B277">VLOOKUP($D277,'Period Mapping'!$A$1:$C$366,COLUMN(C:C),0)</f>
        <v>Q3 2020</v>
      </c>
      <c r="C277" t="s">
        <v>145</v>
      </c>
      <c r="D277" s="163">
        <v>44045</v>
      </c>
      <c r="E277" t="s">
        <v>177</v>
      </c>
      <c r="F277">
        <v>20725.87000000001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1079.8301730000001</v>
      </c>
      <c r="M277">
        <v>0</v>
      </c>
      <c r="N277">
        <v>0</v>
      </c>
      <c r="O277">
        <v>6771.8138896999999</v>
      </c>
      <c r="P277">
        <v>0</v>
      </c>
      <c r="Q277">
        <v>506.31409500000001</v>
      </c>
      <c r="R277">
        <v>0</v>
      </c>
      <c r="S277">
        <v>4043.6657826999999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2274.1678817000002</v>
      </c>
      <c r="BM277">
        <v>17869.888159900001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646.82273359999999</v>
      </c>
      <c r="BT277">
        <v>58.652119200000001</v>
      </c>
      <c r="BU277">
        <v>1527.2217452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561.40452660000005</v>
      </c>
      <c r="CV277">
        <v>75.605307600000003</v>
      </c>
      <c r="CW277">
        <v>74.311319999999995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250.07843589999999</v>
      </c>
    </row>
    <row r="278" spans="1:114" x14ac:dyDescent="0.25">
      <c r="A278" t="str" cm="1">
        <f t="array" ref="A278">VLOOKUP($D278,'Period Mapping'!$A$1:$C$366,COLUMN(B:B),0)</f>
        <v>2nd Half</v>
      </c>
      <c r="B278" t="str" cm="1">
        <f t="array" ref="B278">VLOOKUP($D278,'Period Mapping'!$A$1:$C$366,COLUMN(C:C),0)</f>
        <v>Q3 2020</v>
      </c>
      <c r="C278" t="s">
        <v>145</v>
      </c>
      <c r="D278" s="163">
        <v>44046</v>
      </c>
      <c r="E278" t="s">
        <v>177</v>
      </c>
      <c r="F278">
        <v>22404.760000000031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1093.9093130000001</v>
      </c>
      <c r="M278">
        <v>0</v>
      </c>
      <c r="N278">
        <v>0</v>
      </c>
      <c r="O278">
        <v>6781.3010685999998</v>
      </c>
      <c r="P278">
        <v>0</v>
      </c>
      <c r="Q278">
        <v>493.78010669999998</v>
      </c>
      <c r="R278">
        <v>0</v>
      </c>
      <c r="S278">
        <v>4041.1223789000001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6341.4750163999997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2274.1678817000002</v>
      </c>
      <c r="BM278">
        <v>22404.761600999998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628.03724480000005</v>
      </c>
      <c r="BT278">
        <v>48.864994600000003</v>
      </c>
      <c r="BU278">
        <v>1517.8320704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561.40452660000005</v>
      </c>
      <c r="CV278">
        <v>88.225831499999998</v>
      </c>
      <c r="CW278">
        <v>76.102149900000001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-1837.7360633000001</v>
      </c>
      <c r="DF278">
        <v>0</v>
      </c>
      <c r="DG278">
        <v>0</v>
      </c>
      <c r="DH278">
        <v>0</v>
      </c>
      <c r="DI278">
        <v>0</v>
      </c>
      <c r="DJ278">
        <v>296.2749316</v>
      </c>
    </row>
    <row r="279" spans="1:114" x14ac:dyDescent="0.25">
      <c r="A279" t="str" cm="1">
        <f t="array" ref="A279">VLOOKUP($D279,'Period Mapping'!$A$1:$C$366,COLUMN(B:B),0)</f>
        <v>2nd Half</v>
      </c>
      <c r="B279" t="str" cm="1">
        <f t="array" ref="B279">VLOOKUP($D279,'Period Mapping'!$A$1:$C$366,COLUMN(C:C),0)</f>
        <v>Q3 2020</v>
      </c>
      <c r="C279" t="s">
        <v>145</v>
      </c>
      <c r="D279" s="163">
        <v>44047</v>
      </c>
      <c r="E279" t="s">
        <v>177</v>
      </c>
      <c r="F279">
        <v>21278.35000000002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1101.0777813</v>
      </c>
      <c r="M279">
        <v>0</v>
      </c>
      <c r="N279">
        <v>0</v>
      </c>
      <c r="O279">
        <v>6790.8015389000002</v>
      </c>
      <c r="P279">
        <v>0</v>
      </c>
      <c r="Q279">
        <v>479.90734049999998</v>
      </c>
      <c r="R279">
        <v>0</v>
      </c>
      <c r="S279">
        <v>3983.6325692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2274.1678817000002</v>
      </c>
      <c r="BM279">
        <v>17935.611467700001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589.59586549999995</v>
      </c>
      <c r="BT279">
        <v>42.174110499999998</v>
      </c>
      <c r="BU279">
        <v>1535.8283752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561.40452660000005</v>
      </c>
      <c r="CV279">
        <v>97.113108400000002</v>
      </c>
      <c r="CW279">
        <v>77.374972600000007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402.53324789999999</v>
      </c>
    </row>
    <row r="280" spans="1:114" x14ac:dyDescent="0.25">
      <c r="A280" t="str" cm="1">
        <f t="array" ref="A280">VLOOKUP($D280,'Period Mapping'!$A$1:$C$366,COLUMN(B:B),0)</f>
        <v>2nd Half</v>
      </c>
      <c r="B280" t="str" cm="1">
        <f t="array" ref="B280">VLOOKUP($D280,'Period Mapping'!$A$1:$C$366,COLUMN(C:C),0)</f>
        <v>Q3 2020</v>
      </c>
      <c r="C280" t="s">
        <v>145</v>
      </c>
      <c r="D280" s="163">
        <v>44048</v>
      </c>
      <c r="E280" t="s">
        <v>177</v>
      </c>
      <c r="F280">
        <v>23306.640000000021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1100.1199317000001</v>
      </c>
      <c r="M280">
        <v>0</v>
      </c>
      <c r="N280">
        <v>0</v>
      </c>
      <c r="O280">
        <v>6800.3153191000001</v>
      </c>
      <c r="P280">
        <v>0</v>
      </c>
      <c r="Q280">
        <v>468.80649799999998</v>
      </c>
      <c r="R280">
        <v>0</v>
      </c>
      <c r="S280">
        <v>3878.0371982000001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2274.1678817000002</v>
      </c>
      <c r="BM280">
        <v>18304.504853300001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555.13617390000002</v>
      </c>
      <c r="BT280">
        <v>38.908576099999998</v>
      </c>
      <c r="BU280">
        <v>1557.3879841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561.40452660000005</v>
      </c>
      <c r="CV280">
        <v>102.7609023</v>
      </c>
      <c r="CW280">
        <v>77.249518300000005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356.97981160000001</v>
      </c>
      <c r="DH280">
        <v>0</v>
      </c>
      <c r="DI280">
        <v>0</v>
      </c>
      <c r="DJ280">
        <v>533.23038220000001</v>
      </c>
    </row>
    <row r="281" spans="1:114" x14ac:dyDescent="0.25">
      <c r="A281" t="str" cm="1">
        <f t="array" ref="A281">VLOOKUP($D281,'Period Mapping'!$A$1:$C$366,COLUMN(B:B),0)</f>
        <v>2nd Half</v>
      </c>
      <c r="B281" t="str" cm="1">
        <f t="array" ref="B281">VLOOKUP($D281,'Period Mapping'!$A$1:$C$366,COLUMN(C:C),0)</f>
        <v>Q3 2020</v>
      </c>
      <c r="C281" t="s">
        <v>145</v>
      </c>
      <c r="D281" s="163">
        <v>44049</v>
      </c>
      <c r="E281" t="s">
        <v>177</v>
      </c>
      <c r="F281">
        <v>24681.40000000002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1094.1408730000001</v>
      </c>
      <c r="M281">
        <v>0</v>
      </c>
      <c r="N281">
        <v>0</v>
      </c>
      <c r="O281">
        <v>6809.8424279999999</v>
      </c>
      <c r="P281">
        <v>0</v>
      </c>
      <c r="Q281">
        <v>459.22737430000001</v>
      </c>
      <c r="R281">
        <v>0</v>
      </c>
      <c r="S281">
        <v>3727.8798625999998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6404.0783825999997</v>
      </c>
      <c r="BI281">
        <v>0</v>
      </c>
      <c r="BJ281">
        <v>0</v>
      </c>
      <c r="BK281">
        <v>0</v>
      </c>
      <c r="BL281">
        <v>2274.1678817000002</v>
      </c>
      <c r="BM281">
        <v>24664.735183299999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535.69543499999997</v>
      </c>
      <c r="BT281">
        <v>37.439579000000002</v>
      </c>
      <c r="BU281">
        <v>1577.0955352999999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551.88016459999994</v>
      </c>
      <c r="CV281">
        <v>105.865545</v>
      </c>
      <c r="CW281">
        <v>75.876586099999997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356.97981160000001</v>
      </c>
      <c r="DH281">
        <v>0</v>
      </c>
      <c r="DI281">
        <v>0</v>
      </c>
      <c r="DJ281">
        <v>654.56557510000005</v>
      </c>
    </row>
    <row r="282" spans="1:114" x14ac:dyDescent="0.25">
      <c r="A282" t="str" cm="1">
        <f t="array" ref="A282">VLOOKUP($D282,'Period Mapping'!$A$1:$C$366,COLUMN(B:B),0)</f>
        <v>2nd Half</v>
      </c>
      <c r="B282" t="str" cm="1">
        <f t="array" ref="B282">VLOOKUP($D282,'Period Mapping'!$A$1:$C$366,COLUMN(C:C),0)</f>
        <v>Q3 2020</v>
      </c>
      <c r="C282" t="s">
        <v>145</v>
      </c>
      <c r="D282" s="163">
        <v>44050</v>
      </c>
      <c r="E282" t="s">
        <v>177</v>
      </c>
      <c r="F282">
        <v>24393.450000000033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1085.5170766000001</v>
      </c>
      <c r="M282">
        <v>0</v>
      </c>
      <c r="N282">
        <v>0</v>
      </c>
      <c r="O282">
        <v>6819.3828841000004</v>
      </c>
      <c r="P282">
        <v>0</v>
      </c>
      <c r="Q282">
        <v>449.4658991</v>
      </c>
      <c r="R282">
        <v>0</v>
      </c>
      <c r="S282">
        <v>3626.5985882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3180.1712090999999</v>
      </c>
      <c r="BI282">
        <v>0</v>
      </c>
      <c r="BJ282">
        <v>0</v>
      </c>
      <c r="BK282">
        <v>0</v>
      </c>
      <c r="BL282">
        <v>2274.1678817000002</v>
      </c>
      <c r="BM282">
        <v>24585.006499800002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523.65807610000002</v>
      </c>
      <c r="BT282">
        <v>36.964371900000003</v>
      </c>
      <c r="BU282">
        <v>1591.3981168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551.88016459999994</v>
      </c>
      <c r="CV282">
        <v>106.82136989999999</v>
      </c>
      <c r="CW282">
        <v>73.158809700000006</v>
      </c>
      <c r="CX282">
        <v>0</v>
      </c>
      <c r="CY282">
        <v>0</v>
      </c>
      <c r="CZ282">
        <v>0</v>
      </c>
      <c r="DA282">
        <v>2780.3600970000002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713.95962320000001</v>
      </c>
      <c r="DH282">
        <v>0</v>
      </c>
      <c r="DI282">
        <v>0</v>
      </c>
      <c r="DJ282">
        <v>771.50218219999999</v>
      </c>
    </row>
    <row r="283" spans="1:114" x14ac:dyDescent="0.25">
      <c r="A283" t="str" cm="1">
        <f t="array" ref="A283">VLOOKUP($D283,'Period Mapping'!$A$1:$C$366,COLUMN(B:B),0)</f>
        <v>2nd Half</v>
      </c>
      <c r="B283" t="str" cm="1">
        <f t="array" ref="B283">VLOOKUP($D283,'Period Mapping'!$A$1:$C$366,COLUMN(C:C),0)</f>
        <v>Q3 2020</v>
      </c>
      <c r="C283" t="s">
        <v>145</v>
      </c>
      <c r="D283" s="163">
        <v>44051</v>
      </c>
      <c r="E283" t="s">
        <v>177</v>
      </c>
      <c r="F283">
        <v>20234.260000000009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1077.2930425</v>
      </c>
      <c r="M283">
        <v>0</v>
      </c>
      <c r="N283">
        <v>0</v>
      </c>
      <c r="O283">
        <v>6828.9367063</v>
      </c>
      <c r="P283">
        <v>0</v>
      </c>
      <c r="Q283">
        <v>439.06403280000001</v>
      </c>
      <c r="R283">
        <v>0</v>
      </c>
      <c r="S283">
        <v>3579.1477039000001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1579.2262860000001</v>
      </c>
      <c r="BI283">
        <v>0</v>
      </c>
      <c r="BJ283">
        <v>0</v>
      </c>
      <c r="BK283">
        <v>0</v>
      </c>
      <c r="BL283">
        <v>2274.1678817000002</v>
      </c>
      <c r="BM283">
        <v>19916.104777199998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533.05080880000003</v>
      </c>
      <c r="BT283">
        <v>37.3526843</v>
      </c>
      <c r="BU283">
        <v>1586.4875231000001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542.35580259999995</v>
      </c>
      <c r="CV283">
        <v>107.2917975</v>
      </c>
      <c r="CW283">
        <v>70.207819900000004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356.97981160000001</v>
      </c>
      <c r="DH283">
        <v>0</v>
      </c>
      <c r="DI283">
        <v>0</v>
      </c>
      <c r="DJ283">
        <v>904.5427267</v>
      </c>
    </row>
    <row r="284" spans="1:114" x14ac:dyDescent="0.25">
      <c r="A284" t="str" cm="1">
        <f t="array" ref="A284">VLOOKUP($D284,'Period Mapping'!$A$1:$C$366,COLUMN(B:B),0)</f>
        <v>2nd Half</v>
      </c>
      <c r="B284" t="str" cm="1">
        <f t="array" ref="B284">VLOOKUP($D284,'Period Mapping'!$A$1:$C$366,COLUMN(C:C),0)</f>
        <v>Q3 2020</v>
      </c>
      <c r="C284" t="s">
        <v>145</v>
      </c>
      <c r="D284" s="163">
        <v>44052</v>
      </c>
      <c r="E284" t="s">
        <v>177</v>
      </c>
      <c r="F284">
        <v>20213.310000000023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1069.4224899000001</v>
      </c>
      <c r="M284">
        <v>0</v>
      </c>
      <c r="N284">
        <v>0</v>
      </c>
      <c r="O284">
        <v>6838.5039131000003</v>
      </c>
      <c r="P284">
        <v>0</v>
      </c>
      <c r="Q284">
        <v>430.02143510000002</v>
      </c>
      <c r="R284">
        <v>0</v>
      </c>
      <c r="S284">
        <v>3544.2443367999999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2274.1678817000002</v>
      </c>
      <c r="BM284">
        <v>18133.9889988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594.09114529999999</v>
      </c>
      <c r="BT284">
        <v>40.2776122</v>
      </c>
      <c r="BU284">
        <v>1581.9558039999999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532.83144059999995</v>
      </c>
      <c r="CV284">
        <v>107.8764937</v>
      </c>
      <c r="CW284">
        <v>67.220249499999994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1053.3760474000001</v>
      </c>
    </row>
    <row r="285" spans="1:114" x14ac:dyDescent="0.25">
      <c r="A285" t="str" cm="1">
        <f t="array" ref="A285">VLOOKUP($D285,'Period Mapping'!$A$1:$C$366,COLUMN(B:B),0)</f>
        <v>2nd Half</v>
      </c>
      <c r="B285" t="str" cm="1">
        <f t="array" ref="B285">VLOOKUP($D285,'Period Mapping'!$A$1:$C$366,COLUMN(C:C),0)</f>
        <v>Q3 2020</v>
      </c>
      <c r="C285" t="s">
        <v>145</v>
      </c>
      <c r="D285" s="163">
        <v>44053</v>
      </c>
      <c r="E285" t="s">
        <v>177</v>
      </c>
      <c r="F285">
        <v>18677.739999999983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1061.8948293999999</v>
      </c>
      <c r="M285">
        <v>0</v>
      </c>
      <c r="N285">
        <v>0</v>
      </c>
      <c r="O285">
        <v>6848.0845234999997</v>
      </c>
      <c r="P285">
        <v>0</v>
      </c>
      <c r="Q285">
        <v>423.7363393</v>
      </c>
      <c r="R285">
        <v>0</v>
      </c>
      <c r="S285">
        <v>3520.3823244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2274.1678817000002</v>
      </c>
      <c r="BM285">
        <v>16448.496206700001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635.47362899999996</v>
      </c>
      <c r="BT285">
        <v>42.401890600000002</v>
      </c>
      <c r="BU285">
        <v>1568.5944738999999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523.30707859999995</v>
      </c>
      <c r="CV285">
        <v>108.2798425</v>
      </c>
      <c r="CW285">
        <v>64.387066300000001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-1837.7360633000001</v>
      </c>
      <c r="DF285">
        <v>0</v>
      </c>
      <c r="DG285">
        <v>0</v>
      </c>
      <c r="DH285">
        <v>0</v>
      </c>
      <c r="DI285">
        <v>0</v>
      </c>
      <c r="DJ285">
        <v>1215.5222412000001</v>
      </c>
    </row>
    <row r="286" spans="1:114" x14ac:dyDescent="0.25">
      <c r="A286" t="str" cm="1">
        <f t="array" ref="A286">VLOOKUP($D286,'Period Mapping'!$A$1:$C$366,COLUMN(B:B),0)</f>
        <v>2nd Half</v>
      </c>
      <c r="B286" t="str" cm="1">
        <f t="array" ref="B286">VLOOKUP($D286,'Period Mapping'!$A$1:$C$366,COLUMN(C:C),0)</f>
        <v>Q3 2020</v>
      </c>
      <c r="C286" t="s">
        <v>145</v>
      </c>
      <c r="D286" s="163">
        <v>44054</v>
      </c>
      <c r="E286" t="s">
        <v>177</v>
      </c>
      <c r="F286">
        <v>19163.720000000012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1064.5030885000001</v>
      </c>
      <c r="M286">
        <v>0</v>
      </c>
      <c r="N286">
        <v>0</v>
      </c>
      <c r="O286">
        <v>6857.6785560999997</v>
      </c>
      <c r="P286">
        <v>0</v>
      </c>
      <c r="Q286">
        <v>420.1930102</v>
      </c>
      <c r="R286">
        <v>0</v>
      </c>
      <c r="S286">
        <v>3500.4710725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2274.1678817000002</v>
      </c>
      <c r="BM286">
        <v>18912.7442118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659.01244240000005</v>
      </c>
      <c r="BT286">
        <v>40.7880933</v>
      </c>
      <c r="BU286">
        <v>1559.4492333999999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513.78271659999996</v>
      </c>
      <c r="CV286">
        <v>109.152568</v>
      </c>
      <c r="CW286">
        <v>62.168426699999998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356.97981160000001</v>
      </c>
      <c r="DH286">
        <v>0</v>
      </c>
      <c r="DI286">
        <v>0</v>
      </c>
      <c r="DJ286">
        <v>1494.3971612</v>
      </c>
    </row>
    <row r="287" spans="1:114" x14ac:dyDescent="0.25">
      <c r="A287" t="str" cm="1">
        <f t="array" ref="A287">VLOOKUP($D287,'Period Mapping'!$A$1:$C$366,COLUMN(B:B),0)</f>
        <v>2nd Half</v>
      </c>
      <c r="B287" t="str" cm="1">
        <f t="array" ref="B287">VLOOKUP($D287,'Period Mapping'!$A$1:$C$366,COLUMN(C:C),0)</f>
        <v>Q3 2020</v>
      </c>
      <c r="C287" t="s">
        <v>145</v>
      </c>
      <c r="D287" s="163">
        <v>44055</v>
      </c>
      <c r="E287" t="s">
        <v>177</v>
      </c>
      <c r="F287">
        <v>18602.759999999995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1068.8624631</v>
      </c>
      <c r="M287">
        <v>0</v>
      </c>
      <c r="N287">
        <v>0</v>
      </c>
      <c r="O287">
        <v>6867.2860296999997</v>
      </c>
      <c r="P287">
        <v>0</v>
      </c>
      <c r="Q287">
        <v>418.05537029999999</v>
      </c>
      <c r="R287">
        <v>0</v>
      </c>
      <c r="S287">
        <v>3505.7771219000001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2274.1678817000002</v>
      </c>
      <c r="BM287">
        <v>19988.560117699999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660.22958470000003</v>
      </c>
      <c r="BT287">
        <v>38.543496500000003</v>
      </c>
      <c r="BU287">
        <v>1556.453458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513.78271659999996</v>
      </c>
      <c r="CV287">
        <v>108.0089751</v>
      </c>
      <c r="CW287">
        <v>60.291755100000003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1070.9394347</v>
      </c>
      <c r="DH287">
        <v>0</v>
      </c>
      <c r="DI287">
        <v>0</v>
      </c>
      <c r="DJ287">
        <v>1846.1616807</v>
      </c>
    </row>
    <row r="288" spans="1:114" x14ac:dyDescent="0.25">
      <c r="A288" t="str" cm="1">
        <f t="array" ref="A288">VLOOKUP($D288,'Period Mapping'!$A$1:$C$366,COLUMN(B:B),0)</f>
        <v>2nd Half</v>
      </c>
      <c r="B288" t="str" cm="1">
        <f t="array" ref="B288">VLOOKUP($D288,'Period Mapping'!$A$1:$C$366,COLUMN(C:C),0)</f>
        <v>Q3 2020</v>
      </c>
      <c r="C288" t="s">
        <v>145</v>
      </c>
      <c r="D288" s="163">
        <v>44056</v>
      </c>
      <c r="E288" t="s">
        <v>177</v>
      </c>
      <c r="F288">
        <v>20699.050000000021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1067.9644628000001</v>
      </c>
      <c r="M288">
        <v>0</v>
      </c>
      <c r="N288">
        <v>0</v>
      </c>
      <c r="O288">
        <v>6876.9069632000001</v>
      </c>
      <c r="P288">
        <v>0</v>
      </c>
      <c r="Q288">
        <v>415.81699739999999</v>
      </c>
      <c r="R288">
        <v>0</v>
      </c>
      <c r="S288">
        <v>3510.6475159000001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2274.1678817000002</v>
      </c>
      <c r="BM288">
        <v>19609.203269400001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668.84476359999996</v>
      </c>
      <c r="BT288">
        <v>36.523562200000001</v>
      </c>
      <c r="BU288">
        <v>1549.9627642999999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513.78271659999996</v>
      </c>
      <c r="CV288">
        <v>106.28804</v>
      </c>
      <c r="CW288">
        <v>58.0024722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356.97981160000001</v>
      </c>
      <c r="DH288">
        <v>0</v>
      </c>
      <c r="DI288">
        <v>0</v>
      </c>
      <c r="DJ288">
        <v>2173.3151683000001</v>
      </c>
    </row>
    <row r="289" spans="1:114" x14ac:dyDescent="0.25">
      <c r="A289" t="str" cm="1">
        <f t="array" ref="A289">VLOOKUP($D289,'Period Mapping'!$A$1:$C$366,COLUMN(B:B),0)</f>
        <v>2nd Half</v>
      </c>
      <c r="B289" t="str" cm="1">
        <f t="array" ref="B289">VLOOKUP($D289,'Period Mapping'!$A$1:$C$366,COLUMN(C:C),0)</f>
        <v>Q3 2020</v>
      </c>
      <c r="C289" t="s">
        <v>145</v>
      </c>
      <c r="D289" s="163">
        <v>44057</v>
      </c>
      <c r="E289" t="s">
        <v>177</v>
      </c>
      <c r="F289">
        <v>32820.28000000005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1059.4020556999999</v>
      </c>
      <c r="M289">
        <v>0</v>
      </c>
      <c r="N289">
        <v>0</v>
      </c>
      <c r="O289">
        <v>6886.5413755</v>
      </c>
      <c r="P289">
        <v>0</v>
      </c>
      <c r="Q289">
        <v>415.15572609999998</v>
      </c>
      <c r="R289">
        <v>0</v>
      </c>
      <c r="S289">
        <v>3486.9744820000001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2274.1678817000002</v>
      </c>
      <c r="BM289">
        <v>32820.283143799999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674.88164870000003</v>
      </c>
      <c r="BT289">
        <v>29.7000384</v>
      </c>
      <c r="BU289">
        <v>1536.8919599000001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513.78271659999996</v>
      </c>
      <c r="CV289">
        <v>102.83516299999999</v>
      </c>
      <c r="CW289">
        <v>56.507016800000002</v>
      </c>
      <c r="CX289">
        <v>0</v>
      </c>
      <c r="CY289">
        <v>0</v>
      </c>
      <c r="CZ289">
        <v>0</v>
      </c>
      <c r="DA289">
        <v>2780.3600970000002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10650.523144799999</v>
      </c>
      <c r="DJ289">
        <v>2352.5596879</v>
      </c>
    </row>
    <row r="290" spans="1:114" x14ac:dyDescent="0.25">
      <c r="A290" t="str" cm="1">
        <f t="array" ref="A290">VLOOKUP($D290,'Period Mapping'!$A$1:$C$366,COLUMN(B:B),0)</f>
        <v>2nd Half</v>
      </c>
      <c r="B290" t="str" cm="1">
        <f t="array" ref="B290">VLOOKUP($D290,'Period Mapping'!$A$1:$C$366,COLUMN(C:C),0)</f>
        <v>Q3 2020</v>
      </c>
      <c r="C290" t="s">
        <v>145</v>
      </c>
      <c r="D290" s="163">
        <v>44058</v>
      </c>
      <c r="E290" t="s">
        <v>177</v>
      </c>
      <c r="F290">
        <v>23392.790000000012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1045.5411466999999</v>
      </c>
      <c r="M290">
        <v>0</v>
      </c>
      <c r="N290">
        <v>0</v>
      </c>
      <c r="O290">
        <v>6896.1892853999998</v>
      </c>
      <c r="P290">
        <v>0</v>
      </c>
      <c r="Q290">
        <v>417.41546149999999</v>
      </c>
      <c r="R290">
        <v>0</v>
      </c>
      <c r="S290">
        <v>3418.6184951999999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2274.1678817000002</v>
      </c>
      <c r="BM290">
        <v>19638.8804853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691.47842419999995</v>
      </c>
      <c r="BT290">
        <v>27.5230575</v>
      </c>
      <c r="BU290">
        <v>1509.7437628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513.78271659999996</v>
      </c>
      <c r="CV290">
        <v>100.2281071</v>
      </c>
      <c r="CW290">
        <v>55.593162300000003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356.97981160000001</v>
      </c>
      <c r="DH290">
        <v>0</v>
      </c>
      <c r="DI290">
        <v>0</v>
      </c>
      <c r="DJ290">
        <v>2331.6190230000002</v>
      </c>
    </row>
    <row r="291" spans="1:114" x14ac:dyDescent="0.25">
      <c r="A291" t="str" cm="1">
        <f t="array" ref="A291">VLOOKUP($D291,'Period Mapping'!$A$1:$C$366,COLUMN(B:B),0)</f>
        <v>2nd Half</v>
      </c>
      <c r="B291" t="str" cm="1">
        <f t="array" ref="B291">VLOOKUP($D291,'Period Mapping'!$A$1:$C$366,COLUMN(C:C),0)</f>
        <v>Q3 2020</v>
      </c>
      <c r="C291" t="s">
        <v>145</v>
      </c>
      <c r="D291" s="163">
        <v>44059</v>
      </c>
      <c r="E291" t="s">
        <v>177</v>
      </c>
      <c r="F291">
        <v>20404.270000000033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1029.6079099000001</v>
      </c>
      <c r="M291">
        <v>0</v>
      </c>
      <c r="N291">
        <v>0</v>
      </c>
      <c r="O291">
        <v>6905.8507117999998</v>
      </c>
      <c r="P291">
        <v>0</v>
      </c>
      <c r="Q291">
        <v>424.1580902</v>
      </c>
      <c r="R291">
        <v>0</v>
      </c>
      <c r="S291">
        <v>3332.5167258000001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2274.1678817000002</v>
      </c>
      <c r="BM291">
        <v>19150.759923099999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722.94844209999997</v>
      </c>
      <c r="BT291">
        <v>23.488406300000001</v>
      </c>
      <c r="BU291">
        <v>1481.6447688999999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523.30707859999995</v>
      </c>
      <c r="CV291">
        <v>100.1787552</v>
      </c>
      <c r="CW291">
        <v>54.538180599999997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2278.3528225</v>
      </c>
    </row>
    <row r="292" spans="1:114" x14ac:dyDescent="0.25">
      <c r="A292" t="str" cm="1">
        <f t="array" ref="A292">VLOOKUP($D292,'Period Mapping'!$A$1:$C$366,COLUMN(B:B),0)</f>
        <v>2nd Half</v>
      </c>
      <c r="B292" t="str" cm="1">
        <f t="array" ref="B292">VLOOKUP($D292,'Period Mapping'!$A$1:$C$366,COLUMN(C:C),0)</f>
        <v>Q3 2020</v>
      </c>
      <c r="C292" t="s">
        <v>145</v>
      </c>
      <c r="D292" s="163">
        <v>44060</v>
      </c>
      <c r="E292" t="s">
        <v>177</v>
      </c>
      <c r="F292">
        <v>18973.450000000008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1009.1374692000001</v>
      </c>
      <c r="M292">
        <v>0</v>
      </c>
      <c r="N292">
        <v>0</v>
      </c>
      <c r="O292">
        <v>6915.5256737</v>
      </c>
      <c r="P292">
        <v>0</v>
      </c>
      <c r="Q292">
        <v>439.40060360000001</v>
      </c>
      <c r="R292">
        <v>0</v>
      </c>
      <c r="S292">
        <v>3305.3322471000001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2274.1678817000002</v>
      </c>
      <c r="BM292">
        <v>17155.867626899999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746.80338589999997</v>
      </c>
      <c r="BT292">
        <v>20.843292300000002</v>
      </c>
      <c r="BU292">
        <v>1441.9856076999999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523.30707859999995</v>
      </c>
      <c r="CV292">
        <v>97.894124899999994</v>
      </c>
      <c r="CW292">
        <v>53.7124655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-1837.7360633000001</v>
      </c>
      <c r="DF292">
        <v>0</v>
      </c>
      <c r="DG292">
        <v>0</v>
      </c>
      <c r="DH292">
        <v>0</v>
      </c>
      <c r="DI292">
        <v>0</v>
      </c>
      <c r="DJ292">
        <v>2165.4937103000002</v>
      </c>
    </row>
    <row r="293" spans="1:114" x14ac:dyDescent="0.25">
      <c r="A293" t="str" cm="1">
        <f t="array" ref="A293">VLOOKUP($D293,'Period Mapping'!$A$1:$C$366,COLUMN(B:B),0)</f>
        <v>2nd Half</v>
      </c>
      <c r="B293" t="str" cm="1">
        <f t="array" ref="B293">VLOOKUP($D293,'Period Mapping'!$A$1:$C$366,COLUMN(C:C),0)</f>
        <v>Q3 2020</v>
      </c>
      <c r="C293" t="s">
        <v>145</v>
      </c>
      <c r="D293" s="163">
        <v>44061</v>
      </c>
      <c r="E293" t="s">
        <v>177</v>
      </c>
      <c r="F293">
        <v>23156.780000000053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994.92086010000003</v>
      </c>
      <c r="M293">
        <v>0</v>
      </c>
      <c r="N293">
        <v>0</v>
      </c>
      <c r="O293">
        <v>6925.2141899999997</v>
      </c>
      <c r="P293">
        <v>0</v>
      </c>
      <c r="Q293">
        <v>461.52848390000003</v>
      </c>
      <c r="R293">
        <v>0</v>
      </c>
      <c r="S293">
        <v>3311.8531195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3974.6465285999998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2274.1678817000002</v>
      </c>
      <c r="BM293">
        <v>23156.780655800001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717.10204429999999</v>
      </c>
      <c r="BT293">
        <v>17.509256100000002</v>
      </c>
      <c r="BU293">
        <v>1426.2582112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523.30707859999995</v>
      </c>
      <c r="CV293">
        <v>93.429150100000001</v>
      </c>
      <c r="CW293">
        <v>53.279820399999998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356.97981160000001</v>
      </c>
      <c r="DH293">
        <v>0</v>
      </c>
      <c r="DI293">
        <v>0</v>
      </c>
      <c r="DJ293">
        <v>2026.5840700000001</v>
      </c>
    </row>
    <row r="294" spans="1:114" x14ac:dyDescent="0.25">
      <c r="A294" t="str" cm="1">
        <f t="array" ref="A294">VLOOKUP($D294,'Period Mapping'!$A$1:$C$366,COLUMN(B:B),0)</f>
        <v>2nd Half</v>
      </c>
      <c r="B294" t="str" cm="1">
        <f t="array" ref="B294">VLOOKUP($D294,'Period Mapping'!$A$1:$C$366,COLUMN(C:C),0)</f>
        <v>Q3 2020</v>
      </c>
      <c r="C294" t="s">
        <v>145</v>
      </c>
      <c r="D294" s="163">
        <v>44062</v>
      </c>
      <c r="E294" t="s">
        <v>177</v>
      </c>
      <c r="F294">
        <v>16434.249999999975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995.4984078</v>
      </c>
      <c r="M294">
        <v>0</v>
      </c>
      <c r="N294">
        <v>0</v>
      </c>
      <c r="O294">
        <v>6934.9162797999998</v>
      </c>
      <c r="P294">
        <v>0</v>
      </c>
      <c r="Q294">
        <v>488.23135459999997</v>
      </c>
      <c r="R294">
        <v>0</v>
      </c>
      <c r="S294">
        <v>3358.6077390999999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2274.1678817000002</v>
      </c>
      <c r="BM294">
        <v>19342.175107700001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697.72356690000004</v>
      </c>
      <c r="BT294">
        <v>15.042509600000001</v>
      </c>
      <c r="BU294">
        <v>1422.2281131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523.30707859999995</v>
      </c>
      <c r="CV294">
        <v>88.197658799999999</v>
      </c>
      <c r="CW294">
        <v>53.217204000000002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713.95962320000001</v>
      </c>
      <c r="DH294">
        <v>0</v>
      </c>
      <c r="DI294">
        <v>0</v>
      </c>
      <c r="DJ294">
        <v>1777.0775409</v>
      </c>
    </row>
    <row r="295" spans="1:114" x14ac:dyDescent="0.25">
      <c r="A295" t="str" cm="1">
        <f t="array" ref="A295">VLOOKUP($D295,'Period Mapping'!$A$1:$C$366,COLUMN(B:B),0)</f>
        <v>2nd Half</v>
      </c>
      <c r="B295" t="str" cm="1">
        <f t="array" ref="B295">VLOOKUP($D295,'Period Mapping'!$A$1:$C$366,COLUMN(C:C),0)</f>
        <v>Q3 2020</v>
      </c>
      <c r="C295" t="s">
        <v>145</v>
      </c>
      <c r="D295" s="163">
        <v>44063</v>
      </c>
      <c r="E295" t="s">
        <v>177</v>
      </c>
      <c r="F295">
        <v>20984.74000000002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1001.1925835</v>
      </c>
      <c r="M295">
        <v>0</v>
      </c>
      <c r="N295">
        <v>0</v>
      </c>
      <c r="O295">
        <v>6944.6319620000004</v>
      </c>
      <c r="P295">
        <v>0</v>
      </c>
      <c r="Q295">
        <v>512.92537249999998</v>
      </c>
      <c r="R295">
        <v>0</v>
      </c>
      <c r="S295">
        <v>3478.6858301000002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2274.1678817000002</v>
      </c>
      <c r="BM295">
        <v>18805.680377500001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680.22644390000005</v>
      </c>
      <c r="BT295">
        <v>14.192247399999999</v>
      </c>
      <c r="BU295">
        <v>1425.2379567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523.30707859999995</v>
      </c>
      <c r="CV295">
        <v>83.660754699999998</v>
      </c>
      <c r="CW295">
        <v>53.370583799999999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356.97981160000001</v>
      </c>
      <c r="DH295">
        <v>0</v>
      </c>
      <c r="DI295">
        <v>0</v>
      </c>
      <c r="DJ295">
        <v>1457.1017214999999</v>
      </c>
    </row>
    <row r="296" spans="1:114" x14ac:dyDescent="0.25">
      <c r="A296" t="str" cm="1">
        <f t="array" ref="A296">VLOOKUP($D296,'Period Mapping'!$A$1:$C$366,COLUMN(B:B),0)</f>
        <v>2nd Half</v>
      </c>
      <c r="B296" t="str" cm="1">
        <f t="array" ref="B296">VLOOKUP($D296,'Period Mapping'!$A$1:$C$366,COLUMN(C:C),0)</f>
        <v>Q3 2020</v>
      </c>
      <c r="C296" t="s">
        <v>145</v>
      </c>
      <c r="D296" s="163">
        <v>44064</v>
      </c>
      <c r="E296" t="s">
        <v>177</v>
      </c>
      <c r="F296">
        <v>20250.670000000013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1003.253369</v>
      </c>
      <c r="M296">
        <v>0</v>
      </c>
      <c r="N296">
        <v>0</v>
      </c>
      <c r="O296">
        <v>6954.3612555999998</v>
      </c>
      <c r="P296">
        <v>0</v>
      </c>
      <c r="Q296">
        <v>531.95789779999996</v>
      </c>
      <c r="R296">
        <v>0</v>
      </c>
      <c r="S296">
        <v>3597.8872774000001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2274.1678817000002</v>
      </c>
      <c r="BM296">
        <v>21854.934784000001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661.73164399999996</v>
      </c>
      <c r="BT296">
        <v>15.508778</v>
      </c>
      <c r="BU296">
        <v>1429.7540641000001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513.78271659999996</v>
      </c>
      <c r="CV296">
        <v>78.710539499999996</v>
      </c>
      <c r="CW296">
        <v>54.050315400000002</v>
      </c>
      <c r="CX296">
        <v>0</v>
      </c>
      <c r="CY296">
        <v>0</v>
      </c>
      <c r="CZ296">
        <v>0</v>
      </c>
      <c r="DA296">
        <v>2780.3600970000002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713.95962320000001</v>
      </c>
      <c r="DH296">
        <v>0</v>
      </c>
      <c r="DI296">
        <v>0</v>
      </c>
      <c r="DJ296">
        <v>1245.4491751</v>
      </c>
    </row>
    <row r="297" spans="1:114" x14ac:dyDescent="0.25">
      <c r="A297" t="str" cm="1">
        <f t="array" ref="A297">VLOOKUP($D297,'Period Mapping'!$A$1:$C$366,COLUMN(B:B),0)</f>
        <v>2nd Half</v>
      </c>
      <c r="B297" t="str" cm="1">
        <f t="array" ref="B297">VLOOKUP($D297,'Period Mapping'!$A$1:$C$366,COLUMN(C:C),0)</f>
        <v>Q3 2020</v>
      </c>
      <c r="C297" t="s">
        <v>145</v>
      </c>
      <c r="D297" s="163">
        <v>44065</v>
      </c>
      <c r="E297" t="s">
        <v>177</v>
      </c>
      <c r="F297">
        <v>23857.890000000036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1000.6384718</v>
      </c>
      <c r="M297">
        <v>0</v>
      </c>
      <c r="N297">
        <v>0</v>
      </c>
      <c r="O297">
        <v>6964.1041797999997</v>
      </c>
      <c r="P297">
        <v>0</v>
      </c>
      <c r="Q297">
        <v>544.57742229999997</v>
      </c>
      <c r="R297">
        <v>0</v>
      </c>
      <c r="S297">
        <v>3713.3743187999999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4597.6676970999997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2274.1678817000002</v>
      </c>
      <c r="BM297">
        <v>22755.5727511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635.37195870000005</v>
      </c>
      <c r="BT297">
        <v>20.9800416</v>
      </c>
      <c r="BU297">
        <v>1430.1360761000001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513.78271659999996</v>
      </c>
      <c r="CV297">
        <v>71.336943099999999</v>
      </c>
      <c r="CW297">
        <v>55.321312399999997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934.11358140000004</v>
      </c>
    </row>
    <row r="298" spans="1:114" x14ac:dyDescent="0.25">
      <c r="A298" t="str" cm="1">
        <f t="array" ref="A298">VLOOKUP($D298,'Period Mapping'!$A$1:$C$366,COLUMN(B:B),0)</f>
        <v>2nd Half</v>
      </c>
      <c r="B298" t="str" cm="1">
        <f t="array" ref="B298">VLOOKUP($D298,'Period Mapping'!$A$1:$C$366,COLUMN(C:C),0)</f>
        <v>Q3 2020</v>
      </c>
      <c r="C298" t="s">
        <v>145</v>
      </c>
      <c r="D298" s="163">
        <v>44066</v>
      </c>
      <c r="E298" t="s">
        <v>177</v>
      </c>
      <c r="F298">
        <v>18869.239999999987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1004.4200018</v>
      </c>
      <c r="M298">
        <v>0</v>
      </c>
      <c r="N298">
        <v>0</v>
      </c>
      <c r="O298">
        <v>6973.8607536999998</v>
      </c>
      <c r="P298">
        <v>0</v>
      </c>
      <c r="Q298">
        <v>549.86115670000004</v>
      </c>
      <c r="R298">
        <v>0</v>
      </c>
      <c r="S298">
        <v>3808.1195093000001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2523.2535309999998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2274.1678817000002</v>
      </c>
      <c r="BM298">
        <v>20093.175902700001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630.23761909999996</v>
      </c>
      <c r="BT298">
        <v>29.689316399999999</v>
      </c>
      <c r="BU298">
        <v>1437.9517171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513.78271659999996</v>
      </c>
      <c r="CV298">
        <v>63.978724499999998</v>
      </c>
      <c r="CW298">
        <v>59.485137399999999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224.3676878</v>
      </c>
    </row>
    <row r="299" spans="1:114" x14ac:dyDescent="0.25">
      <c r="A299" t="str" cm="1">
        <f t="array" ref="A299">VLOOKUP($D299,'Period Mapping'!$A$1:$C$366,COLUMN(B:B),0)</f>
        <v>2nd Half</v>
      </c>
      <c r="B299" t="str" cm="1">
        <f t="array" ref="B299">VLOOKUP($D299,'Period Mapping'!$A$1:$C$366,COLUMN(C:C),0)</f>
        <v>Q3 2020</v>
      </c>
      <c r="C299" t="s">
        <v>145</v>
      </c>
      <c r="D299" s="163">
        <v>44067</v>
      </c>
      <c r="E299" t="s">
        <v>177</v>
      </c>
      <c r="F299">
        <v>16469.839999999989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1052.6883404</v>
      </c>
      <c r="M299">
        <v>0</v>
      </c>
      <c r="N299">
        <v>0</v>
      </c>
      <c r="O299">
        <v>6983.6309963000003</v>
      </c>
      <c r="P299">
        <v>0</v>
      </c>
      <c r="Q299">
        <v>547.68230000000005</v>
      </c>
      <c r="R299">
        <v>0</v>
      </c>
      <c r="S299">
        <v>3862.8923423000001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1384.7908987000001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2274.1678817000002</v>
      </c>
      <c r="BM299">
        <v>17899.517319400002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624.62855330000002</v>
      </c>
      <c r="BT299">
        <v>39.828792999999997</v>
      </c>
      <c r="BU299">
        <v>1438.0548865999999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523.30707859999995</v>
      </c>
      <c r="CV299">
        <v>56.187561100000003</v>
      </c>
      <c r="CW299">
        <v>68.651985199999999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-1837.7360633000001</v>
      </c>
      <c r="DF299">
        <v>0</v>
      </c>
      <c r="DG299">
        <v>713.95962320000001</v>
      </c>
      <c r="DH299">
        <v>0</v>
      </c>
      <c r="DI299">
        <v>0</v>
      </c>
      <c r="DJ299">
        <v>166.78199269999999</v>
      </c>
    </row>
    <row r="300" spans="1:114" x14ac:dyDescent="0.25">
      <c r="A300" t="str" cm="1">
        <f t="array" ref="A300">VLOOKUP($D300,'Period Mapping'!$A$1:$C$366,COLUMN(B:B),0)</f>
        <v>2nd Half</v>
      </c>
      <c r="B300" t="str" cm="1">
        <f t="array" ref="B300">VLOOKUP($D300,'Period Mapping'!$A$1:$C$366,COLUMN(C:C),0)</f>
        <v>Q3 2020</v>
      </c>
      <c r="C300" t="s">
        <v>145</v>
      </c>
      <c r="D300" s="163">
        <v>44068</v>
      </c>
      <c r="E300" t="s">
        <v>177</v>
      </c>
      <c r="F300">
        <v>16754.54999999997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1170.1272644999999</v>
      </c>
      <c r="M300">
        <v>0</v>
      </c>
      <c r="N300">
        <v>0</v>
      </c>
      <c r="O300">
        <v>6993.4149269</v>
      </c>
      <c r="P300">
        <v>0</v>
      </c>
      <c r="Q300">
        <v>538.76357759999996</v>
      </c>
      <c r="R300">
        <v>0</v>
      </c>
      <c r="S300">
        <v>3900.6035960999998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2274.1678817000002</v>
      </c>
      <c r="BM300">
        <v>18173.291405600001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594.70502899999997</v>
      </c>
      <c r="BT300">
        <v>51.183658800000003</v>
      </c>
      <c r="BU300">
        <v>1441.2533195000001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523.30707859999995</v>
      </c>
      <c r="CV300">
        <v>48.491854099999998</v>
      </c>
      <c r="CW300">
        <v>85.5595584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356.97981160000001</v>
      </c>
      <c r="DH300">
        <v>0</v>
      </c>
      <c r="DI300">
        <v>0</v>
      </c>
      <c r="DJ300">
        <v>194.73369919999999</v>
      </c>
    </row>
    <row r="301" spans="1:114" x14ac:dyDescent="0.25">
      <c r="A301" t="str" cm="1">
        <f t="array" ref="A301">VLOOKUP($D301,'Period Mapping'!$A$1:$C$366,COLUMN(B:B),0)</f>
        <v>2nd Half</v>
      </c>
      <c r="B301" t="str" cm="1">
        <f t="array" ref="B301">VLOOKUP($D301,'Period Mapping'!$A$1:$C$366,COLUMN(C:C),0)</f>
        <v>Q3 2020</v>
      </c>
      <c r="C301" t="s">
        <v>145</v>
      </c>
      <c r="D301" s="163">
        <v>44069</v>
      </c>
      <c r="E301" t="s">
        <v>177</v>
      </c>
      <c r="F301">
        <v>15074.559999999974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1365.7302505</v>
      </c>
      <c r="M301">
        <v>0</v>
      </c>
      <c r="N301">
        <v>0</v>
      </c>
      <c r="O301">
        <v>7003.2125644999996</v>
      </c>
      <c r="P301">
        <v>0</v>
      </c>
      <c r="Q301">
        <v>526.4578894</v>
      </c>
      <c r="R301">
        <v>0</v>
      </c>
      <c r="S301">
        <v>3919.2842593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2274.1678817000002</v>
      </c>
      <c r="BM301">
        <v>15074.560880200001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567.64106500000003</v>
      </c>
      <c r="BT301">
        <v>63.701553199999999</v>
      </c>
      <c r="BU301">
        <v>1439.6533185000001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-2985.0911282000002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523.30707859999995</v>
      </c>
      <c r="CV301">
        <v>42.365789999999997</v>
      </c>
      <c r="CW301">
        <v>108.5801962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225.55001189999999</v>
      </c>
    </row>
    <row r="302" spans="1:114" x14ac:dyDescent="0.25">
      <c r="A302" t="str" cm="1">
        <f t="array" ref="A302">VLOOKUP($D302,'Period Mapping'!$A$1:$C$366,COLUMN(B:B),0)</f>
        <v>2nd Half</v>
      </c>
      <c r="B302" t="str" cm="1">
        <f t="array" ref="B302">VLOOKUP($D302,'Period Mapping'!$A$1:$C$366,COLUMN(C:C),0)</f>
        <v>Q3 2020</v>
      </c>
      <c r="C302" t="s">
        <v>145</v>
      </c>
      <c r="D302" s="163">
        <v>44070</v>
      </c>
      <c r="E302" t="s">
        <v>177</v>
      </c>
      <c r="F302">
        <v>19277.339999999997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1653.7060088000001</v>
      </c>
      <c r="M302">
        <v>0</v>
      </c>
      <c r="N302">
        <v>0</v>
      </c>
      <c r="O302">
        <v>7013.0239284999998</v>
      </c>
      <c r="P302">
        <v>0</v>
      </c>
      <c r="Q302">
        <v>512.76762659999997</v>
      </c>
      <c r="R302">
        <v>0</v>
      </c>
      <c r="S302">
        <v>3961.3280126999998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2274.1678817000002</v>
      </c>
      <c r="BM302">
        <v>18443.292208499999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554.4881805</v>
      </c>
      <c r="BT302">
        <v>77.339909800000001</v>
      </c>
      <c r="BU302">
        <v>1430.5930917000001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523.30707859999995</v>
      </c>
      <c r="CV302">
        <v>37.629737599999999</v>
      </c>
      <c r="CW302">
        <v>130.47276350000001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274.46783909999999</v>
      </c>
    </row>
    <row r="303" spans="1:114" x14ac:dyDescent="0.25">
      <c r="A303" t="str" cm="1">
        <f t="array" ref="A303">VLOOKUP($D303,'Period Mapping'!$A$1:$C$366,COLUMN(B:B),0)</f>
        <v>2nd Half</v>
      </c>
      <c r="B303" t="str" cm="1">
        <f t="array" ref="B303">VLOOKUP($D303,'Period Mapping'!$A$1:$C$366,COLUMN(C:C),0)</f>
        <v>Q3 2020</v>
      </c>
      <c r="C303" t="s">
        <v>145</v>
      </c>
      <c r="D303" s="163">
        <v>44071</v>
      </c>
      <c r="E303" t="s">
        <v>177</v>
      </c>
      <c r="F303">
        <v>22356.74000000002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1989.9174297</v>
      </c>
      <c r="M303">
        <v>0</v>
      </c>
      <c r="N303">
        <v>0</v>
      </c>
      <c r="O303">
        <v>7022.8490379000004</v>
      </c>
      <c r="P303">
        <v>0</v>
      </c>
      <c r="Q303">
        <v>498.5860945</v>
      </c>
      <c r="R303">
        <v>0</v>
      </c>
      <c r="S303">
        <v>4099.6581549000002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2274.1678817000002</v>
      </c>
      <c r="BM303">
        <v>19673.5771264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531.71647040000005</v>
      </c>
      <c r="BT303">
        <v>89.926717800000006</v>
      </c>
      <c r="BU303">
        <v>1425.0017379999999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523.30707859999995</v>
      </c>
      <c r="CV303">
        <v>33.001228699999999</v>
      </c>
      <c r="CW303">
        <v>147.1553241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713.95962320000001</v>
      </c>
      <c r="DH303">
        <v>0</v>
      </c>
      <c r="DI303">
        <v>0</v>
      </c>
      <c r="DJ303">
        <v>324.33019730000001</v>
      </c>
    </row>
    <row r="304" spans="1:114" x14ac:dyDescent="0.25">
      <c r="A304" t="str" cm="1">
        <f t="array" ref="A304">VLOOKUP($D304,'Period Mapping'!$A$1:$C$366,COLUMN(B:B),0)</f>
        <v>2nd Half</v>
      </c>
      <c r="B304" t="str" cm="1">
        <f t="array" ref="B304">VLOOKUP($D304,'Period Mapping'!$A$1:$C$366,COLUMN(C:C),0)</f>
        <v>Q3 2020</v>
      </c>
      <c r="C304" t="s">
        <v>145</v>
      </c>
      <c r="D304" s="163">
        <v>44072</v>
      </c>
      <c r="E304" t="s">
        <v>177</v>
      </c>
      <c r="F304">
        <v>22083.070000000022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2318.7594899000001</v>
      </c>
      <c r="M304">
        <v>0</v>
      </c>
      <c r="N304">
        <v>0</v>
      </c>
      <c r="O304">
        <v>7032.6879122</v>
      </c>
      <c r="P304">
        <v>0</v>
      </c>
      <c r="Q304">
        <v>485.22886779999999</v>
      </c>
      <c r="R304">
        <v>0</v>
      </c>
      <c r="S304">
        <v>4231.1402354000002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1899.7391428000001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2274.1678817000002</v>
      </c>
      <c r="BM304">
        <v>22083.072200400002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508.99298040000002</v>
      </c>
      <c r="BT304">
        <v>100.8644601</v>
      </c>
      <c r="BU304">
        <v>1425.3523924000001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532.83144059999995</v>
      </c>
      <c r="CV304">
        <v>30.122032600000001</v>
      </c>
      <c r="CW304">
        <v>157.354298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713.95962320000001</v>
      </c>
      <c r="DH304">
        <v>0</v>
      </c>
      <c r="DI304">
        <v>0</v>
      </c>
      <c r="DJ304">
        <v>371.87129349999998</v>
      </c>
    </row>
    <row r="305" spans="1:114" x14ac:dyDescent="0.25">
      <c r="A305" t="str" cm="1">
        <f t="array" ref="A305">VLOOKUP($D305,'Period Mapping'!$A$1:$C$366,COLUMN(B:B),0)</f>
        <v>2nd Half</v>
      </c>
      <c r="B305" t="str" cm="1">
        <f t="array" ref="B305">VLOOKUP($D305,'Period Mapping'!$A$1:$C$366,COLUMN(C:C),0)</f>
        <v>Q3 2020</v>
      </c>
      <c r="C305" t="s">
        <v>145</v>
      </c>
      <c r="D305" s="163">
        <v>44073</v>
      </c>
      <c r="E305" t="s">
        <v>177</v>
      </c>
      <c r="F305">
        <v>18770.050000000007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2597.2709086999998</v>
      </c>
      <c r="M305">
        <v>0</v>
      </c>
      <c r="N305">
        <v>0</v>
      </c>
      <c r="O305">
        <v>7042.5405705000003</v>
      </c>
      <c r="P305">
        <v>0</v>
      </c>
      <c r="Q305">
        <v>472.34603879999997</v>
      </c>
      <c r="R305">
        <v>0</v>
      </c>
      <c r="S305">
        <v>4340.6157074000002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2274.1678817000002</v>
      </c>
      <c r="BM305">
        <v>19902.281463300002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496.93779569999998</v>
      </c>
      <c r="BT305">
        <v>102.4305435</v>
      </c>
      <c r="BU305">
        <v>1432.1478298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523.30707859999995</v>
      </c>
      <c r="CV305">
        <v>30.6899032</v>
      </c>
      <c r="CW305">
        <v>160.99024489999999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428.83681089999999</v>
      </c>
    </row>
    <row r="306" spans="1:114" x14ac:dyDescent="0.25">
      <c r="A306" t="str" cm="1">
        <f t="array" ref="A306">VLOOKUP($D306,'Period Mapping'!$A$1:$C$366,COLUMN(B:B),0)</f>
        <v>2nd Half</v>
      </c>
      <c r="B306" t="str" cm="1">
        <f t="array" ref="B306">VLOOKUP($D306,'Period Mapping'!$A$1:$C$366,COLUMN(C:C),0)</f>
        <v>Q3 2020</v>
      </c>
      <c r="C306" t="s">
        <v>145</v>
      </c>
      <c r="D306" s="163">
        <v>44074</v>
      </c>
      <c r="E306" t="s">
        <v>177</v>
      </c>
      <c r="F306">
        <v>19046.910000000011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2788.558567</v>
      </c>
      <c r="M306">
        <v>0</v>
      </c>
      <c r="N306">
        <v>0</v>
      </c>
      <c r="O306">
        <v>7052.4070321999998</v>
      </c>
      <c r="P306">
        <v>0</v>
      </c>
      <c r="Q306">
        <v>460.1757106</v>
      </c>
      <c r="R306">
        <v>0</v>
      </c>
      <c r="S306">
        <v>4417.3737904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2274.1678817000002</v>
      </c>
      <c r="BM306">
        <v>19440.943721799998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489.51429239999999</v>
      </c>
      <c r="BT306">
        <v>103.4345987</v>
      </c>
      <c r="BU306">
        <v>1431.3862762000001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513.78271659999996</v>
      </c>
      <c r="CV306">
        <v>32.173097499999997</v>
      </c>
      <c r="CW306">
        <v>159.99065730000001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-1837.7360633000001</v>
      </c>
      <c r="DF306">
        <v>0</v>
      </c>
      <c r="DG306">
        <v>1070.9394347</v>
      </c>
      <c r="DH306">
        <v>0</v>
      </c>
      <c r="DI306">
        <v>0</v>
      </c>
      <c r="DJ306">
        <v>484.77558010000001</v>
      </c>
    </row>
    <row r="307" spans="1:114" x14ac:dyDescent="0.25">
      <c r="A307" t="str" cm="1">
        <f t="array" ref="A307">VLOOKUP($D307,'Period Mapping'!$A$1:$C$366,COLUMN(B:B),0)</f>
        <v>2nd Half</v>
      </c>
      <c r="B307" t="str" cm="1">
        <f t="array" ref="B307">VLOOKUP($D307,'Period Mapping'!$A$1:$C$366,COLUMN(C:C),0)</f>
        <v>Q3 2020</v>
      </c>
      <c r="C307" t="s">
        <v>145</v>
      </c>
      <c r="D307" s="163">
        <v>44075</v>
      </c>
      <c r="E307" t="s">
        <v>177</v>
      </c>
      <c r="F307">
        <v>23670.529999999992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2891.7041552999999</v>
      </c>
      <c r="M307">
        <v>0</v>
      </c>
      <c r="N307">
        <v>0</v>
      </c>
      <c r="O307">
        <v>7062.2873165999999</v>
      </c>
      <c r="P307">
        <v>0</v>
      </c>
      <c r="Q307">
        <v>450.5023506</v>
      </c>
      <c r="R307">
        <v>0</v>
      </c>
      <c r="S307">
        <v>4489.3305463999995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2134.0082907000001</v>
      </c>
      <c r="BK307">
        <v>0</v>
      </c>
      <c r="BL307">
        <v>2274.1678817000002</v>
      </c>
      <c r="BM307">
        <v>22898.671130499999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458.04610400000001</v>
      </c>
      <c r="BT307">
        <v>99.261767199999994</v>
      </c>
      <c r="BU307">
        <v>1440.1715219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504.25835460000002</v>
      </c>
      <c r="CV307">
        <v>32.5746015</v>
      </c>
      <c r="CW307">
        <v>158.9391364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356.97981160000001</v>
      </c>
      <c r="DH307">
        <v>0</v>
      </c>
      <c r="DI307">
        <v>0</v>
      </c>
      <c r="DJ307">
        <v>546.4391425</v>
      </c>
    </row>
    <row r="308" spans="1:114" x14ac:dyDescent="0.25">
      <c r="A308" t="str" cm="1">
        <f t="array" ref="A308">VLOOKUP($D308,'Period Mapping'!$A$1:$C$366,COLUMN(B:B),0)</f>
        <v>2nd Half</v>
      </c>
      <c r="B308" t="str" cm="1">
        <f t="array" ref="B308">VLOOKUP($D308,'Period Mapping'!$A$1:$C$366,COLUMN(C:C),0)</f>
        <v>Q3 2020</v>
      </c>
      <c r="C308" t="s">
        <v>145</v>
      </c>
      <c r="D308" s="163">
        <v>44076</v>
      </c>
      <c r="E308" t="s">
        <v>177</v>
      </c>
      <c r="F308">
        <v>21430.930000000015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2929.2526300999998</v>
      </c>
      <c r="M308">
        <v>0</v>
      </c>
      <c r="N308">
        <v>0</v>
      </c>
      <c r="O308">
        <v>7072.1814432000001</v>
      </c>
      <c r="P308">
        <v>0</v>
      </c>
      <c r="Q308">
        <v>442.6155546</v>
      </c>
      <c r="R308">
        <v>0</v>
      </c>
      <c r="S308">
        <v>4531.2320608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1580.9122248000001</v>
      </c>
      <c r="BK308">
        <v>0</v>
      </c>
      <c r="BL308">
        <v>2274.1678817000002</v>
      </c>
      <c r="BM308">
        <v>22472.832715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473.74084440000001</v>
      </c>
      <c r="BT308">
        <v>94.700364100000002</v>
      </c>
      <c r="BU308">
        <v>1438.5545001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494.80059660000001</v>
      </c>
      <c r="CV308">
        <v>29.967194200000002</v>
      </c>
      <c r="CW308">
        <v>158.95373280000001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356.97981160000001</v>
      </c>
      <c r="DH308">
        <v>0</v>
      </c>
      <c r="DI308">
        <v>0</v>
      </c>
      <c r="DJ308">
        <v>594.77372649999995</v>
      </c>
    </row>
    <row r="309" spans="1:114" x14ac:dyDescent="0.25">
      <c r="A309" t="str" cm="1">
        <f t="array" ref="A309">VLOOKUP($D309,'Period Mapping'!$A$1:$C$366,COLUMN(B:B),0)</f>
        <v>2nd Half</v>
      </c>
      <c r="B309" t="str" cm="1">
        <f t="array" ref="B309">VLOOKUP($D309,'Period Mapping'!$A$1:$C$366,COLUMN(C:C),0)</f>
        <v>Q3 2020</v>
      </c>
      <c r="C309" t="s">
        <v>145</v>
      </c>
      <c r="D309" s="163">
        <v>44077</v>
      </c>
      <c r="E309" t="s">
        <v>177</v>
      </c>
      <c r="F309">
        <v>20843.990000000016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2961.5861340000001</v>
      </c>
      <c r="M309">
        <v>0</v>
      </c>
      <c r="N309">
        <v>0</v>
      </c>
      <c r="O309">
        <v>7082.0894312</v>
      </c>
      <c r="P309">
        <v>0</v>
      </c>
      <c r="Q309">
        <v>435.83262660000003</v>
      </c>
      <c r="R309">
        <v>0</v>
      </c>
      <c r="S309">
        <v>4564.2892726999999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2274.1678817000002</v>
      </c>
      <c r="BM309">
        <v>21372.591227000001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518.76168619999999</v>
      </c>
      <c r="BT309">
        <v>90.484919500000004</v>
      </c>
      <c r="BU309">
        <v>1443.8772031999999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475.75187260000001</v>
      </c>
      <c r="CV309">
        <v>27.937145099999999</v>
      </c>
      <c r="CW309">
        <v>160.15210060000001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713.95962320000001</v>
      </c>
      <c r="DH309">
        <v>0</v>
      </c>
      <c r="DI309">
        <v>0</v>
      </c>
      <c r="DJ309">
        <v>623.70118109999999</v>
      </c>
    </row>
    <row r="310" spans="1:114" x14ac:dyDescent="0.25">
      <c r="A310" t="str" cm="1">
        <f t="array" ref="A310">VLOOKUP($D310,'Period Mapping'!$A$1:$C$366,COLUMN(B:B),0)</f>
        <v>2nd Half</v>
      </c>
      <c r="B310" t="str" cm="1">
        <f t="array" ref="B310">VLOOKUP($D310,'Period Mapping'!$A$1:$C$366,COLUMN(C:C),0)</f>
        <v>Q3 2020</v>
      </c>
      <c r="C310" t="s">
        <v>145</v>
      </c>
      <c r="D310" s="163">
        <v>44078</v>
      </c>
      <c r="E310" t="s">
        <v>177</v>
      </c>
      <c r="F310">
        <v>26004.740000000023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3109.2210958000001</v>
      </c>
      <c r="M310">
        <v>0</v>
      </c>
      <c r="N310">
        <v>0</v>
      </c>
      <c r="O310">
        <v>7092.0113000000001</v>
      </c>
      <c r="P310">
        <v>0</v>
      </c>
      <c r="Q310">
        <v>429.52106099999997</v>
      </c>
      <c r="R310">
        <v>0</v>
      </c>
      <c r="S310">
        <v>4541.6558639000004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2274.1678817000002</v>
      </c>
      <c r="BM310">
        <v>24371.095988900001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577.17625820000001</v>
      </c>
      <c r="BT310">
        <v>88.111553299999997</v>
      </c>
      <c r="BU310">
        <v>1457.2821902999999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466.22751060000002</v>
      </c>
      <c r="CV310">
        <v>26.106511600000001</v>
      </c>
      <c r="CW310">
        <v>161.95954900000001</v>
      </c>
      <c r="CX310">
        <v>0</v>
      </c>
      <c r="CY310">
        <v>0</v>
      </c>
      <c r="CZ310">
        <v>0</v>
      </c>
      <c r="DA310">
        <v>2780.3600970000002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713.95962320000001</v>
      </c>
      <c r="DH310">
        <v>0</v>
      </c>
      <c r="DI310">
        <v>0</v>
      </c>
      <c r="DJ310">
        <v>653.33534380000003</v>
      </c>
    </row>
    <row r="311" spans="1:114" x14ac:dyDescent="0.25">
      <c r="A311" t="str" cm="1">
        <f t="array" ref="A311">VLOOKUP($D311,'Period Mapping'!$A$1:$C$366,COLUMN(B:B),0)</f>
        <v>2nd Half</v>
      </c>
      <c r="B311" t="str" cm="1">
        <f t="array" ref="B311">VLOOKUP($D311,'Period Mapping'!$A$1:$C$366,COLUMN(C:C),0)</f>
        <v>Q3 2020</v>
      </c>
      <c r="C311" t="s">
        <v>145</v>
      </c>
      <c r="D311" s="163">
        <v>44079</v>
      </c>
      <c r="E311" t="s">
        <v>177</v>
      </c>
      <c r="F311">
        <v>23312.130000000026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3394.4562724000002</v>
      </c>
      <c r="M311">
        <v>0</v>
      </c>
      <c r="N311">
        <v>0</v>
      </c>
      <c r="O311">
        <v>7101.9470693000003</v>
      </c>
      <c r="P311">
        <v>0</v>
      </c>
      <c r="Q311">
        <v>423.36070210000003</v>
      </c>
      <c r="R311">
        <v>0</v>
      </c>
      <c r="S311">
        <v>4467.7941400999998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2274.1678817000002</v>
      </c>
      <c r="BM311">
        <v>21519.216919999999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632.05934939999997</v>
      </c>
      <c r="BT311">
        <v>75.646018600000005</v>
      </c>
      <c r="BU311">
        <v>1479.0995386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447.17878660000002</v>
      </c>
      <c r="CV311">
        <v>23.972721</v>
      </c>
      <c r="CW311">
        <v>162.78869130000001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356.97981160000001</v>
      </c>
      <c r="DH311">
        <v>0</v>
      </c>
      <c r="DI311">
        <v>0</v>
      </c>
      <c r="DJ311">
        <v>679.76578789999996</v>
      </c>
    </row>
    <row r="312" spans="1:114" x14ac:dyDescent="0.25">
      <c r="A312" t="str" cm="1">
        <f t="array" ref="A312">VLOOKUP($D312,'Period Mapping'!$A$1:$C$366,COLUMN(B:B),0)</f>
        <v>2nd Half</v>
      </c>
      <c r="B312" t="str" cm="1">
        <f t="array" ref="B312">VLOOKUP($D312,'Period Mapping'!$A$1:$C$366,COLUMN(C:C),0)</f>
        <v>Q3 2020</v>
      </c>
      <c r="C312" t="s">
        <v>145</v>
      </c>
      <c r="D312" s="163">
        <v>44080</v>
      </c>
      <c r="E312" t="s">
        <v>177</v>
      </c>
      <c r="F312">
        <v>20079.830000000009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3713.7723798000002</v>
      </c>
      <c r="M312">
        <v>0</v>
      </c>
      <c r="N312">
        <v>0</v>
      </c>
      <c r="O312">
        <v>7111.8967583000003</v>
      </c>
      <c r="P312">
        <v>0</v>
      </c>
      <c r="Q312">
        <v>415.11177959999998</v>
      </c>
      <c r="R312">
        <v>0</v>
      </c>
      <c r="S312">
        <v>4343.7268753999997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2274.1678817000002</v>
      </c>
      <c r="BM312">
        <v>20079.831366099999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704.96505260000004</v>
      </c>
      <c r="BT312">
        <v>74.017920000000004</v>
      </c>
      <c r="BU312">
        <v>1511.6264255999999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-1514.1477408999999</v>
      </c>
      <c r="CQ312">
        <v>0</v>
      </c>
      <c r="CR312">
        <v>0</v>
      </c>
      <c r="CS312">
        <v>0</v>
      </c>
      <c r="CT312">
        <v>0</v>
      </c>
      <c r="CU312">
        <v>437.65442460000003</v>
      </c>
      <c r="CV312">
        <v>21.811946500000001</v>
      </c>
      <c r="CW312">
        <v>159.41022520000001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825.81728810000004</v>
      </c>
    </row>
    <row r="313" spans="1:114" x14ac:dyDescent="0.25">
      <c r="A313" t="str" cm="1">
        <f t="array" ref="A313">VLOOKUP($D313,'Period Mapping'!$A$1:$C$366,COLUMN(B:B),0)</f>
        <v>2nd Half</v>
      </c>
      <c r="B313" t="str" cm="1">
        <f t="array" ref="B313">VLOOKUP($D313,'Period Mapping'!$A$1:$C$366,COLUMN(C:C),0)</f>
        <v>Q3 2020</v>
      </c>
      <c r="C313" t="s">
        <v>145</v>
      </c>
      <c r="D313" s="163">
        <v>44081</v>
      </c>
      <c r="E313" t="s">
        <v>177</v>
      </c>
      <c r="F313">
        <v>20362.560000000023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3965.5818082000001</v>
      </c>
      <c r="M313">
        <v>0</v>
      </c>
      <c r="N313">
        <v>0</v>
      </c>
      <c r="O313">
        <v>7121.8603867000002</v>
      </c>
      <c r="P313">
        <v>0</v>
      </c>
      <c r="Q313">
        <v>406.31252130000001</v>
      </c>
      <c r="R313">
        <v>0</v>
      </c>
      <c r="S313">
        <v>4199.7833326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2274.1678817000002</v>
      </c>
      <c r="BM313">
        <v>20324.730544400001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769.97941779999996</v>
      </c>
      <c r="BT313">
        <v>73.328053299999993</v>
      </c>
      <c r="BU313">
        <v>1554.8761251000001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504.25835460000002</v>
      </c>
      <c r="CV313">
        <v>20.022997700000001</v>
      </c>
      <c r="CW313">
        <v>153.32516509999999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-1837.7360633000001</v>
      </c>
      <c r="DF313">
        <v>0</v>
      </c>
      <c r="DG313">
        <v>0</v>
      </c>
      <c r="DH313">
        <v>0</v>
      </c>
      <c r="DI313">
        <v>0</v>
      </c>
      <c r="DJ313">
        <v>1118.9704138</v>
      </c>
    </row>
    <row r="314" spans="1:114" x14ac:dyDescent="0.25">
      <c r="A314" t="str" cm="1">
        <f t="array" ref="A314">VLOOKUP($D314,'Period Mapping'!$A$1:$C$366,COLUMN(B:B),0)</f>
        <v>2nd Half</v>
      </c>
      <c r="B314" t="str" cm="1">
        <f t="array" ref="B314">VLOOKUP($D314,'Period Mapping'!$A$1:$C$366,COLUMN(C:C),0)</f>
        <v>Q3 2020</v>
      </c>
      <c r="C314" t="s">
        <v>145</v>
      </c>
      <c r="D314" s="163">
        <v>44082</v>
      </c>
      <c r="E314" t="s">
        <v>177</v>
      </c>
      <c r="F314">
        <v>17723.35999999999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4102.7846203999998</v>
      </c>
      <c r="M314">
        <v>0</v>
      </c>
      <c r="N314">
        <v>0</v>
      </c>
      <c r="O314">
        <v>7131.8379739000002</v>
      </c>
      <c r="P314">
        <v>0</v>
      </c>
      <c r="Q314">
        <v>400.36368870000001</v>
      </c>
      <c r="R314">
        <v>0</v>
      </c>
      <c r="S314">
        <v>4069.9839952000002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2274.1678817000002</v>
      </c>
      <c r="BM314">
        <v>22956.294659700001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806.92891550000002</v>
      </c>
      <c r="BT314">
        <v>74.297257500000001</v>
      </c>
      <c r="BU314">
        <v>1599.7933482000001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504.25835460000002</v>
      </c>
      <c r="CV314">
        <v>21.778097299999999</v>
      </c>
      <c r="CW314">
        <v>146.12043919999999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356.97981160000001</v>
      </c>
      <c r="DH314">
        <v>0</v>
      </c>
      <c r="DI314">
        <v>0</v>
      </c>
      <c r="DJ314">
        <v>1467.0001262000001</v>
      </c>
    </row>
    <row r="315" spans="1:114" x14ac:dyDescent="0.25">
      <c r="A315" t="str" cm="1">
        <f t="array" ref="A315">VLOOKUP($D315,'Period Mapping'!$A$1:$C$366,COLUMN(B:B),0)</f>
        <v>2nd Half</v>
      </c>
      <c r="B315" t="str" cm="1">
        <f t="array" ref="B315">VLOOKUP($D315,'Period Mapping'!$A$1:$C$366,COLUMN(C:C),0)</f>
        <v>Q3 2020</v>
      </c>
      <c r="C315" t="s">
        <v>145</v>
      </c>
      <c r="D315" s="163">
        <v>44083</v>
      </c>
      <c r="E315" t="s">
        <v>177</v>
      </c>
      <c r="F315">
        <v>15622.499999999975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4119.2195227000002</v>
      </c>
      <c r="M315">
        <v>0</v>
      </c>
      <c r="N315">
        <v>0</v>
      </c>
      <c r="O315">
        <v>7141.8295396000003</v>
      </c>
      <c r="P315">
        <v>0</v>
      </c>
      <c r="Q315">
        <v>396.36653009999998</v>
      </c>
      <c r="R315">
        <v>0</v>
      </c>
      <c r="S315">
        <v>3990.8276557999998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2274.1678817000002</v>
      </c>
      <c r="BM315">
        <v>15622.501429100001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812.33866890000002</v>
      </c>
      <c r="BT315">
        <v>75.4045129</v>
      </c>
      <c r="BU315">
        <v>1619.7271581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-7269.9857861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504.25835460000002</v>
      </c>
      <c r="CV315">
        <v>30.387108900000001</v>
      </c>
      <c r="CW315">
        <v>141.34390629999999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1786.6162260999999</v>
      </c>
    </row>
    <row r="316" spans="1:114" x14ac:dyDescent="0.25">
      <c r="A316" t="str" cm="1">
        <f t="array" ref="A316">VLOOKUP($D316,'Period Mapping'!$A$1:$C$366,COLUMN(B:B),0)</f>
        <v>2nd Half</v>
      </c>
      <c r="B316" t="str" cm="1">
        <f t="array" ref="B316">VLOOKUP($D316,'Period Mapping'!$A$1:$C$366,COLUMN(C:C),0)</f>
        <v>Q3 2020</v>
      </c>
      <c r="C316" t="s">
        <v>145</v>
      </c>
      <c r="D316" s="163">
        <v>44084</v>
      </c>
      <c r="E316" t="s">
        <v>177</v>
      </c>
      <c r="F316">
        <v>21139.770000000019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4030.4464137</v>
      </c>
      <c r="M316">
        <v>0</v>
      </c>
      <c r="N316">
        <v>0</v>
      </c>
      <c r="O316">
        <v>7151.8351032</v>
      </c>
      <c r="P316">
        <v>0</v>
      </c>
      <c r="Q316">
        <v>396.72199460000002</v>
      </c>
      <c r="R316">
        <v>0</v>
      </c>
      <c r="S316">
        <v>3908.3337845999999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2274.1678817000002</v>
      </c>
      <c r="BM316">
        <v>23333.7756544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798.36156410000001</v>
      </c>
      <c r="BT316">
        <v>81.911363600000001</v>
      </c>
      <c r="BU316">
        <v>1613.9919640000001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513.78271659999996</v>
      </c>
      <c r="CV316">
        <v>42.096927399999998</v>
      </c>
      <c r="CW316">
        <v>139.43425999999999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356.97981160000001</v>
      </c>
      <c r="DH316">
        <v>0</v>
      </c>
      <c r="DI316">
        <v>0</v>
      </c>
      <c r="DJ316">
        <v>2025.7117197</v>
      </c>
    </row>
    <row r="317" spans="1:114" x14ac:dyDescent="0.25">
      <c r="A317" t="str" cm="1">
        <f t="array" ref="A317">VLOOKUP($D317,'Period Mapping'!$A$1:$C$366,COLUMN(B:B),0)</f>
        <v>2nd Half</v>
      </c>
      <c r="B317" t="str" cm="1">
        <f t="array" ref="B317">VLOOKUP($D317,'Period Mapping'!$A$1:$C$366,COLUMN(C:C),0)</f>
        <v>Q3 2020</v>
      </c>
      <c r="C317" t="s">
        <v>145</v>
      </c>
      <c r="D317" s="163">
        <v>44085</v>
      </c>
      <c r="E317" t="s">
        <v>177</v>
      </c>
      <c r="F317">
        <v>27717.830000000031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3867.5412369999999</v>
      </c>
      <c r="M317">
        <v>0</v>
      </c>
      <c r="N317">
        <v>0</v>
      </c>
      <c r="O317">
        <v>7161.8546844000002</v>
      </c>
      <c r="P317">
        <v>0</v>
      </c>
      <c r="Q317">
        <v>395.6218902</v>
      </c>
      <c r="R317">
        <v>0</v>
      </c>
      <c r="S317">
        <v>3757.4813039000001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-161.02070190000001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2274.1678817000002</v>
      </c>
      <c r="BM317">
        <v>25749.7233132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787.97646550000002</v>
      </c>
      <c r="BT317">
        <v>98.031114000000002</v>
      </c>
      <c r="BU317">
        <v>1586.9597862000001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513.78271659999996</v>
      </c>
      <c r="CV317">
        <v>52.339814799999999</v>
      </c>
      <c r="CW317">
        <v>135.22544809999999</v>
      </c>
      <c r="CX317">
        <v>0</v>
      </c>
      <c r="CY317">
        <v>0</v>
      </c>
      <c r="CZ317">
        <v>0</v>
      </c>
      <c r="DA317">
        <v>2780.3600970000002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356.97981160000001</v>
      </c>
      <c r="DH317">
        <v>0</v>
      </c>
      <c r="DI317">
        <v>0</v>
      </c>
      <c r="DJ317">
        <v>2142.4216144000002</v>
      </c>
    </row>
    <row r="318" spans="1:114" x14ac:dyDescent="0.25">
      <c r="A318" t="str" cm="1">
        <f t="array" ref="A318">VLOOKUP($D318,'Period Mapping'!$A$1:$C$366,COLUMN(B:B),0)</f>
        <v>2nd Half</v>
      </c>
      <c r="B318" t="str" cm="1">
        <f t="array" ref="B318">VLOOKUP($D318,'Period Mapping'!$A$1:$C$366,COLUMN(C:C),0)</f>
        <v>Q3 2020</v>
      </c>
      <c r="C318" t="s">
        <v>145</v>
      </c>
      <c r="D318" s="163">
        <v>44086</v>
      </c>
      <c r="E318" t="s">
        <v>177</v>
      </c>
      <c r="F318">
        <v>18406.399999999991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3674.5235425000001</v>
      </c>
      <c r="M318">
        <v>0</v>
      </c>
      <c r="N318">
        <v>0</v>
      </c>
      <c r="O318">
        <v>7171.8883028</v>
      </c>
      <c r="P318">
        <v>0</v>
      </c>
      <c r="Q318">
        <v>393.0926556</v>
      </c>
      <c r="R318">
        <v>0</v>
      </c>
      <c r="S318">
        <v>3623.1863767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-79.960514200000006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2274.1678817000002</v>
      </c>
      <c r="BM318">
        <v>22369.6868106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751.97197310000001</v>
      </c>
      <c r="BT318">
        <v>113.909824</v>
      </c>
      <c r="BU318">
        <v>1550.3746211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523.30707859999995</v>
      </c>
      <c r="CV318">
        <v>57.216325500000004</v>
      </c>
      <c r="CW318">
        <v>133.0771407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2182.9314528999998</v>
      </c>
    </row>
    <row r="319" spans="1:114" x14ac:dyDescent="0.25">
      <c r="A319" t="str" cm="1">
        <f t="array" ref="A319">VLOOKUP($D319,'Period Mapping'!$A$1:$C$366,COLUMN(B:B),0)</f>
        <v>2nd Half</v>
      </c>
      <c r="B319" t="str" cm="1">
        <f t="array" ref="B319">VLOOKUP($D319,'Period Mapping'!$A$1:$C$366,COLUMN(C:C),0)</f>
        <v>Q3 2020</v>
      </c>
      <c r="C319" t="s">
        <v>145</v>
      </c>
      <c r="D319" s="163">
        <v>44087</v>
      </c>
      <c r="E319" t="s">
        <v>177</v>
      </c>
      <c r="F319">
        <v>16092.339999999971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3471.8661848000002</v>
      </c>
      <c r="M319">
        <v>0</v>
      </c>
      <c r="N319">
        <v>0</v>
      </c>
      <c r="O319">
        <v>7181.9359782000001</v>
      </c>
      <c r="P319">
        <v>0</v>
      </c>
      <c r="Q319">
        <v>390.2552364</v>
      </c>
      <c r="R319">
        <v>0</v>
      </c>
      <c r="S319">
        <v>3499.1621067000001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-39.707216199999998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2274.1678817000002</v>
      </c>
      <c r="BM319">
        <v>16092.3412431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744.50565770000003</v>
      </c>
      <c r="BT319">
        <v>128.1912135</v>
      </c>
      <c r="BU319">
        <v>1498.7993864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-5947.9843795999996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542.35580259999995</v>
      </c>
      <c r="CV319">
        <v>60.554590400000002</v>
      </c>
      <c r="CW319">
        <v>132.20003689999999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2156.0386139000002</v>
      </c>
    </row>
    <row r="320" spans="1:114" x14ac:dyDescent="0.25">
      <c r="A320" t="str" cm="1">
        <f t="array" ref="A320">VLOOKUP($D320,'Period Mapping'!$A$1:$C$366,COLUMN(B:B),0)</f>
        <v>2nd Half</v>
      </c>
      <c r="B320" t="str" cm="1">
        <f t="array" ref="B320">VLOOKUP($D320,'Period Mapping'!$A$1:$C$366,COLUMN(C:C),0)</f>
        <v>Q3 2020</v>
      </c>
      <c r="C320" t="s">
        <v>145</v>
      </c>
      <c r="D320" s="163">
        <v>44088</v>
      </c>
      <c r="E320" t="s">
        <v>177</v>
      </c>
      <c r="F320">
        <v>17337.649999999983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3256.1430260000002</v>
      </c>
      <c r="M320">
        <v>0</v>
      </c>
      <c r="N320">
        <v>0</v>
      </c>
      <c r="O320">
        <v>7191.9977300999999</v>
      </c>
      <c r="P320">
        <v>0</v>
      </c>
      <c r="Q320">
        <v>386.56837139999999</v>
      </c>
      <c r="R320">
        <v>0</v>
      </c>
      <c r="S320">
        <v>3430.3838734000001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2274.1678817000002</v>
      </c>
      <c r="BM320">
        <v>20091.386466399999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720.86369049999996</v>
      </c>
      <c r="BT320">
        <v>134.3113874</v>
      </c>
      <c r="BU320">
        <v>1442.2546546000001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466.22751060000002</v>
      </c>
      <c r="CV320">
        <v>63.5407704</v>
      </c>
      <c r="CW320">
        <v>130.91349489999999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-1837.7360633000001</v>
      </c>
      <c r="DF320">
        <v>0</v>
      </c>
      <c r="DG320">
        <v>356.97981160000001</v>
      </c>
      <c r="DH320">
        <v>0</v>
      </c>
      <c r="DI320">
        <v>0</v>
      </c>
      <c r="DJ320">
        <v>2074.7701778000001</v>
      </c>
    </row>
    <row r="321" spans="1:114" x14ac:dyDescent="0.25">
      <c r="A321" t="str" cm="1">
        <f t="array" ref="A321">VLOOKUP($D321,'Period Mapping'!$A$1:$C$366,COLUMN(B:B),0)</f>
        <v>2nd Half</v>
      </c>
      <c r="B321" t="str" cm="1">
        <f t="array" ref="B321">VLOOKUP($D321,'Period Mapping'!$A$1:$C$366,COLUMN(C:C),0)</f>
        <v>Q3 2020</v>
      </c>
      <c r="C321" t="s">
        <v>145</v>
      </c>
      <c r="D321" s="163">
        <v>44089</v>
      </c>
      <c r="E321" t="s">
        <v>177</v>
      </c>
      <c r="F321">
        <v>20213.450000000019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3158.6474124000001</v>
      </c>
      <c r="M321">
        <v>0</v>
      </c>
      <c r="N321">
        <v>0</v>
      </c>
      <c r="O321">
        <v>7202.0735783999999</v>
      </c>
      <c r="P321">
        <v>0</v>
      </c>
      <c r="Q321">
        <v>383.8933796</v>
      </c>
      <c r="R321">
        <v>0</v>
      </c>
      <c r="S321">
        <v>3421.5099891999998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2274.1678817000002</v>
      </c>
      <c r="BM321">
        <v>21247.5316255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699.55346610000004</v>
      </c>
      <c r="BT321">
        <v>138.69368739999999</v>
      </c>
      <c r="BU321">
        <v>1394.3619219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466.22751060000002</v>
      </c>
      <c r="CV321">
        <v>66.469507699999994</v>
      </c>
      <c r="CW321">
        <v>126.61797730000001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1915.3151636</v>
      </c>
    </row>
    <row r="322" spans="1:114" x14ac:dyDescent="0.25">
      <c r="A322" t="str" cm="1">
        <f t="array" ref="A322">VLOOKUP($D322,'Period Mapping'!$A$1:$C$366,COLUMN(B:B),0)</f>
        <v>2nd Half</v>
      </c>
      <c r="B322" t="str" cm="1">
        <f t="array" ref="B322">VLOOKUP($D322,'Period Mapping'!$A$1:$C$366,COLUMN(C:C),0)</f>
        <v>Q3 2020</v>
      </c>
      <c r="C322" t="s">
        <v>145</v>
      </c>
      <c r="D322" s="163">
        <v>44090</v>
      </c>
      <c r="E322" t="s">
        <v>177</v>
      </c>
      <c r="F322">
        <v>20013.860000000022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3309.0961244</v>
      </c>
      <c r="M322">
        <v>0</v>
      </c>
      <c r="N322">
        <v>0</v>
      </c>
      <c r="O322">
        <v>7212.1635428</v>
      </c>
      <c r="P322">
        <v>0</v>
      </c>
      <c r="Q322">
        <v>382.16462030000002</v>
      </c>
      <c r="R322">
        <v>0</v>
      </c>
      <c r="S322">
        <v>3436.6136944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2274.1678817000002</v>
      </c>
      <c r="BM322">
        <v>21102.6608371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674.40378940000005</v>
      </c>
      <c r="BT322">
        <v>140.31226810000001</v>
      </c>
      <c r="BU322">
        <v>1340.2964867999999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466.22751060000002</v>
      </c>
      <c r="CV322">
        <v>69.328370199999995</v>
      </c>
      <c r="CW322">
        <v>122.44631510000001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1675.4400839</v>
      </c>
    </row>
    <row r="323" spans="1:114" x14ac:dyDescent="0.25">
      <c r="A323" t="str" cm="1">
        <f t="array" ref="A323">VLOOKUP($D323,'Period Mapping'!$A$1:$C$366,COLUMN(B:B),0)</f>
        <v>2nd Half</v>
      </c>
      <c r="B323" t="str" cm="1">
        <f t="array" ref="B323">VLOOKUP($D323,'Period Mapping'!$A$1:$C$366,COLUMN(C:C),0)</f>
        <v>Q3 2020</v>
      </c>
      <c r="C323" t="s">
        <v>145</v>
      </c>
      <c r="D323" s="163">
        <v>44091</v>
      </c>
      <c r="E323" t="s">
        <v>177</v>
      </c>
      <c r="F323">
        <v>21275.780000000013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3699.9207231</v>
      </c>
      <c r="M323">
        <v>0</v>
      </c>
      <c r="N323">
        <v>0</v>
      </c>
      <c r="O323">
        <v>7222.2676429000003</v>
      </c>
      <c r="P323">
        <v>0</v>
      </c>
      <c r="Q323">
        <v>381.31503700000002</v>
      </c>
      <c r="R323">
        <v>0</v>
      </c>
      <c r="S323">
        <v>3442.1400847999998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2274.1678817000002</v>
      </c>
      <c r="BM323">
        <v>21819.242210600001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657.35188679999999</v>
      </c>
      <c r="BT323">
        <v>140.0437541</v>
      </c>
      <c r="BU323">
        <v>1279.9947847999999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466.22751060000002</v>
      </c>
      <c r="CV323">
        <v>72.317151300000006</v>
      </c>
      <c r="CW323">
        <v>114.9691069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713.95962320000001</v>
      </c>
      <c r="DH323">
        <v>0</v>
      </c>
      <c r="DI323">
        <v>0</v>
      </c>
      <c r="DJ323">
        <v>1354.5668740000001</v>
      </c>
    </row>
    <row r="324" spans="1:114" x14ac:dyDescent="0.25">
      <c r="A324" t="str" cm="1">
        <f t="array" ref="A324">VLOOKUP($D324,'Period Mapping'!$A$1:$C$366,COLUMN(B:B),0)</f>
        <v>2nd Half</v>
      </c>
      <c r="B324" t="str" cm="1">
        <f t="array" ref="B324">VLOOKUP($D324,'Period Mapping'!$A$1:$C$366,COLUMN(C:C),0)</f>
        <v>Q3 2020</v>
      </c>
      <c r="C324" t="s">
        <v>145</v>
      </c>
      <c r="D324" s="163">
        <v>44092</v>
      </c>
      <c r="E324" t="s">
        <v>177</v>
      </c>
      <c r="F324">
        <v>24354.150000000016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4237.4208202</v>
      </c>
      <c r="M324">
        <v>0</v>
      </c>
      <c r="N324">
        <v>0</v>
      </c>
      <c r="O324">
        <v>7232.3858988000002</v>
      </c>
      <c r="P324">
        <v>0</v>
      </c>
      <c r="Q324">
        <v>380.42966999999999</v>
      </c>
      <c r="R324">
        <v>0</v>
      </c>
      <c r="S324">
        <v>3512.3963377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2274.1678817000002</v>
      </c>
      <c r="BM324">
        <v>24266.068846499998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649.43032689999995</v>
      </c>
      <c r="BT324">
        <v>136.36953589999999</v>
      </c>
      <c r="BU324">
        <v>1234.0976286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466.22751060000002</v>
      </c>
      <c r="CV324">
        <v>77.175416999999996</v>
      </c>
      <c r="CW324">
        <v>106.47896059999999</v>
      </c>
      <c r="CX324">
        <v>0</v>
      </c>
      <c r="CY324">
        <v>0</v>
      </c>
      <c r="CZ324">
        <v>0</v>
      </c>
      <c r="DA324">
        <v>2780.3600970000002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356.97981160000001</v>
      </c>
      <c r="DH324">
        <v>0</v>
      </c>
      <c r="DI324">
        <v>0</v>
      </c>
      <c r="DJ324">
        <v>822.14880029999995</v>
      </c>
    </row>
    <row r="325" spans="1:114" x14ac:dyDescent="0.25">
      <c r="A325" t="str" cm="1">
        <f t="array" ref="A325">VLOOKUP($D325,'Period Mapping'!$A$1:$C$366,COLUMN(B:B),0)</f>
        <v>2nd Half</v>
      </c>
      <c r="B325" t="str" cm="1">
        <f t="array" ref="B325">VLOOKUP($D325,'Period Mapping'!$A$1:$C$366,COLUMN(C:C),0)</f>
        <v>Q3 2020</v>
      </c>
      <c r="C325" t="s">
        <v>145</v>
      </c>
      <c r="D325" s="163">
        <v>44093</v>
      </c>
      <c r="E325" t="s">
        <v>177</v>
      </c>
      <c r="F325">
        <v>25860.850000000017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4761.5079071999999</v>
      </c>
      <c r="M325">
        <v>0</v>
      </c>
      <c r="N325">
        <v>0</v>
      </c>
      <c r="O325">
        <v>7242.5183300999997</v>
      </c>
      <c r="P325">
        <v>0</v>
      </c>
      <c r="Q325">
        <v>379.13705979999997</v>
      </c>
      <c r="R325">
        <v>0</v>
      </c>
      <c r="S325">
        <v>3546.4854396999999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2274.1678817000002</v>
      </c>
      <c r="BM325">
        <v>21941.7278276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646.97898120000002</v>
      </c>
      <c r="BT325">
        <v>132.80172210000001</v>
      </c>
      <c r="BU325">
        <v>1183.9759879999999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456.70314860000002</v>
      </c>
      <c r="CV325">
        <v>83.681337200000002</v>
      </c>
      <c r="CW325">
        <v>99.128984399999993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713.95962320000001</v>
      </c>
      <c r="DH325">
        <v>0</v>
      </c>
      <c r="DI325">
        <v>0</v>
      </c>
      <c r="DJ325">
        <v>420.68127509999999</v>
      </c>
    </row>
    <row r="326" spans="1:114" x14ac:dyDescent="0.25">
      <c r="A326" t="str" cm="1">
        <f t="array" ref="A326">VLOOKUP($D326,'Period Mapping'!$A$1:$C$366,COLUMN(B:B),0)</f>
        <v>2nd Half</v>
      </c>
      <c r="B326" t="str" cm="1">
        <f t="array" ref="B326">VLOOKUP($D326,'Period Mapping'!$A$1:$C$366,COLUMN(C:C),0)</f>
        <v>Q3 2020</v>
      </c>
      <c r="C326" t="s">
        <v>145</v>
      </c>
      <c r="D326" s="163">
        <v>44094</v>
      </c>
      <c r="E326" t="s">
        <v>177</v>
      </c>
      <c r="F326">
        <v>20825.990000000002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5173.9836679999999</v>
      </c>
      <c r="M326">
        <v>0</v>
      </c>
      <c r="N326">
        <v>0</v>
      </c>
      <c r="O326">
        <v>7252.6649567000004</v>
      </c>
      <c r="P326">
        <v>0</v>
      </c>
      <c r="Q326">
        <v>377.84387850000002</v>
      </c>
      <c r="R326">
        <v>0</v>
      </c>
      <c r="S326">
        <v>3499.2602781999999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2274.1678817000002</v>
      </c>
      <c r="BM326">
        <v>21711.235437700001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635.43143320000001</v>
      </c>
      <c r="BT326">
        <v>91.614299799999998</v>
      </c>
      <c r="BU326">
        <v>1140.4807498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447.17878660000002</v>
      </c>
      <c r="CV326">
        <v>91.949579400000005</v>
      </c>
      <c r="CW326">
        <v>92.302017699999993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356.97981160000001</v>
      </c>
      <c r="DH326">
        <v>0</v>
      </c>
      <c r="DI326">
        <v>0</v>
      </c>
      <c r="DJ326">
        <v>277.37794700000001</v>
      </c>
    </row>
    <row r="327" spans="1:114" x14ac:dyDescent="0.25">
      <c r="A327" t="str" cm="1">
        <f t="array" ref="A327">VLOOKUP($D327,'Period Mapping'!$A$1:$C$366,COLUMN(B:B),0)</f>
        <v>2nd Half</v>
      </c>
      <c r="B327" t="str" cm="1">
        <f t="array" ref="B327">VLOOKUP($D327,'Period Mapping'!$A$1:$C$366,COLUMN(C:C),0)</f>
        <v>Q3 2020</v>
      </c>
      <c r="C327" t="s">
        <v>145</v>
      </c>
      <c r="D327" s="163">
        <v>44095</v>
      </c>
      <c r="E327" t="s">
        <v>177</v>
      </c>
      <c r="F327">
        <v>19964.32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5423.1393582000001</v>
      </c>
      <c r="M327">
        <v>0</v>
      </c>
      <c r="N327">
        <v>0</v>
      </c>
      <c r="O327">
        <v>7262.8257985999999</v>
      </c>
      <c r="P327">
        <v>0</v>
      </c>
      <c r="Q327">
        <v>374.54543439999998</v>
      </c>
      <c r="R327">
        <v>0</v>
      </c>
      <c r="S327">
        <v>3420.3805198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2274.1678817000002</v>
      </c>
      <c r="BM327">
        <v>20262.3017292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627.11979589999999</v>
      </c>
      <c r="BT327">
        <v>93.310826199999994</v>
      </c>
      <c r="BU327">
        <v>1107.3747314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456.70314860000002</v>
      </c>
      <c r="CV327">
        <v>101.8792309</v>
      </c>
      <c r="CW327">
        <v>88.486269699999994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-1837.7360633000001</v>
      </c>
      <c r="DF327">
        <v>0</v>
      </c>
      <c r="DG327">
        <v>713.95962320000001</v>
      </c>
      <c r="DH327">
        <v>0</v>
      </c>
      <c r="DI327">
        <v>0</v>
      </c>
      <c r="DJ327">
        <v>156.14502450000001</v>
      </c>
    </row>
    <row r="328" spans="1:114" x14ac:dyDescent="0.25">
      <c r="A328" t="str" cm="1">
        <f t="array" ref="A328">VLOOKUP($D328,'Period Mapping'!$A$1:$C$366,COLUMN(B:B),0)</f>
        <v>2nd Half</v>
      </c>
      <c r="B328" t="str" cm="1">
        <f t="array" ref="B328">VLOOKUP($D328,'Period Mapping'!$A$1:$C$366,COLUMN(C:C),0)</f>
        <v>Q3 2020</v>
      </c>
      <c r="C328" t="s">
        <v>145</v>
      </c>
      <c r="D328" s="163">
        <v>44096</v>
      </c>
      <c r="E328" t="s">
        <v>177</v>
      </c>
      <c r="F328">
        <v>21340.830000000027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5629.1497220000001</v>
      </c>
      <c r="M328">
        <v>0</v>
      </c>
      <c r="N328">
        <v>0</v>
      </c>
      <c r="O328">
        <v>7273.0008755999997</v>
      </c>
      <c r="P328">
        <v>0</v>
      </c>
      <c r="Q328">
        <v>370.01525470000001</v>
      </c>
      <c r="R328">
        <v>0</v>
      </c>
      <c r="S328">
        <v>3336.9873686999999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2274.1678817000002</v>
      </c>
      <c r="BM328">
        <v>21795.956687900001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599.61292370000001</v>
      </c>
      <c r="BT328">
        <v>94.225135899999998</v>
      </c>
      <c r="BU328">
        <v>1101.7745751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456.70314860000002</v>
      </c>
      <c r="CV328">
        <v>107.4804283</v>
      </c>
      <c r="CW328">
        <v>86.353443100000007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356.97981160000001</v>
      </c>
      <c r="DH328">
        <v>0</v>
      </c>
      <c r="DI328">
        <v>0</v>
      </c>
      <c r="DJ328">
        <v>109.50596950000001</v>
      </c>
    </row>
    <row r="329" spans="1:114" x14ac:dyDescent="0.25">
      <c r="A329" t="str" cm="1">
        <f t="array" ref="A329">VLOOKUP($D329,'Period Mapping'!$A$1:$C$366,COLUMN(B:B),0)</f>
        <v>2nd Half</v>
      </c>
      <c r="B329" t="str" cm="1">
        <f t="array" ref="B329">VLOOKUP($D329,'Period Mapping'!$A$1:$C$366,COLUMN(C:C),0)</f>
        <v>Q3 2020</v>
      </c>
      <c r="C329" t="s">
        <v>145</v>
      </c>
      <c r="D329" s="163">
        <v>44097</v>
      </c>
      <c r="E329" t="s">
        <v>177</v>
      </c>
      <c r="F329">
        <v>20972.440000000017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5862.5145504000002</v>
      </c>
      <c r="M329">
        <v>0</v>
      </c>
      <c r="N329">
        <v>0</v>
      </c>
      <c r="O329">
        <v>7283.1902077000004</v>
      </c>
      <c r="P329">
        <v>0</v>
      </c>
      <c r="Q329">
        <v>366.34277409999999</v>
      </c>
      <c r="R329">
        <v>0</v>
      </c>
      <c r="S329">
        <v>3260.9147708999999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2274.1678817000002</v>
      </c>
      <c r="BM329">
        <v>22284.0072335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570.32908199999997</v>
      </c>
      <c r="BT329">
        <v>94.045529500000001</v>
      </c>
      <c r="BU329">
        <v>1094.0345901000001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456.70314860000002</v>
      </c>
      <c r="CV329">
        <v>110.68312280000001</v>
      </c>
      <c r="CW329">
        <v>87.068682999999993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713.95962320000001</v>
      </c>
      <c r="DH329">
        <v>0</v>
      </c>
      <c r="DI329">
        <v>0</v>
      </c>
      <c r="DJ329">
        <v>110.0531199</v>
      </c>
    </row>
    <row r="330" spans="1:114" x14ac:dyDescent="0.25">
      <c r="A330" t="str" cm="1">
        <f t="array" ref="A330">VLOOKUP($D330,'Period Mapping'!$A$1:$C$366,COLUMN(B:B),0)</f>
        <v>2nd Half</v>
      </c>
      <c r="B330" t="str" cm="1">
        <f t="array" ref="B330">VLOOKUP($D330,'Period Mapping'!$A$1:$C$366,COLUMN(C:C),0)</f>
        <v>Q3 2020</v>
      </c>
      <c r="C330" t="s">
        <v>145</v>
      </c>
      <c r="D330" s="163">
        <v>44098</v>
      </c>
      <c r="E330" t="s">
        <v>177</v>
      </c>
      <c r="F330">
        <v>22306.850000000035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6018.6546989999997</v>
      </c>
      <c r="M330">
        <v>0</v>
      </c>
      <c r="N330">
        <v>0</v>
      </c>
      <c r="O330">
        <v>7293.3938147999997</v>
      </c>
      <c r="P330">
        <v>0</v>
      </c>
      <c r="Q330">
        <v>363.36356310000002</v>
      </c>
      <c r="R330">
        <v>0</v>
      </c>
      <c r="S330">
        <v>3208.1925826000002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2274.1678817000002</v>
      </c>
      <c r="BM330">
        <v>22376.449830199999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528.85862159999999</v>
      </c>
      <c r="BT330">
        <v>92.403985700000007</v>
      </c>
      <c r="BU330">
        <v>1089.1379162999999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456.70314860000002</v>
      </c>
      <c r="CV330">
        <v>112.8780774</v>
      </c>
      <c r="CW330">
        <v>88.937474199999997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713.95962320000001</v>
      </c>
      <c r="DH330">
        <v>0</v>
      </c>
      <c r="DI330">
        <v>0</v>
      </c>
      <c r="DJ330">
        <v>135.7982926</v>
      </c>
    </row>
    <row r="331" spans="1:114" x14ac:dyDescent="0.25">
      <c r="A331" t="str" cm="1">
        <f t="array" ref="A331">VLOOKUP($D331,'Period Mapping'!$A$1:$C$366,COLUMN(B:B),0)</f>
        <v>2nd Half</v>
      </c>
      <c r="B331" t="str" cm="1">
        <f t="array" ref="B331">VLOOKUP($D331,'Period Mapping'!$A$1:$C$366,COLUMN(C:C),0)</f>
        <v>Q3 2020</v>
      </c>
      <c r="C331" t="s">
        <v>145</v>
      </c>
      <c r="D331" s="163">
        <v>44099</v>
      </c>
      <c r="E331" t="s">
        <v>177</v>
      </c>
      <c r="F331">
        <v>25349.02000000003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6009.3620389999996</v>
      </c>
      <c r="M331">
        <v>0</v>
      </c>
      <c r="N331">
        <v>0</v>
      </c>
      <c r="O331">
        <v>7303.6117170999996</v>
      </c>
      <c r="P331">
        <v>0</v>
      </c>
      <c r="Q331">
        <v>359.41601700000001</v>
      </c>
      <c r="R331">
        <v>0</v>
      </c>
      <c r="S331">
        <v>3178.4135796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694.1558804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2274.1678817000002</v>
      </c>
      <c r="BM331">
        <v>25508.817393699999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486.94222059999998</v>
      </c>
      <c r="BT331">
        <v>96.751565799999995</v>
      </c>
      <c r="BU331">
        <v>1104.7755652999999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456.70314860000002</v>
      </c>
      <c r="CV331">
        <v>113.721039</v>
      </c>
      <c r="CW331">
        <v>91.211416400000005</v>
      </c>
      <c r="CX331">
        <v>0</v>
      </c>
      <c r="CY331">
        <v>0</v>
      </c>
      <c r="CZ331">
        <v>0</v>
      </c>
      <c r="DA331">
        <v>2780.3600970000002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356.97981160000001</v>
      </c>
      <c r="DH331">
        <v>0</v>
      </c>
      <c r="DI331">
        <v>0</v>
      </c>
      <c r="DJ331">
        <v>202.24526499999999</v>
      </c>
    </row>
    <row r="332" spans="1:114" x14ac:dyDescent="0.25">
      <c r="A332" t="str" cm="1">
        <f t="array" ref="A332">VLOOKUP($D332,'Period Mapping'!$A$1:$C$366,COLUMN(B:B),0)</f>
        <v>2nd Half</v>
      </c>
      <c r="B332" t="str" cm="1">
        <f t="array" ref="B332">VLOOKUP($D332,'Period Mapping'!$A$1:$C$366,COLUMN(C:C),0)</f>
        <v>Q3 2020</v>
      </c>
      <c r="C332" t="s">
        <v>145</v>
      </c>
      <c r="D332" s="163">
        <v>44100</v>
      </c>
      <c r="E332" t="s">
        <v>177</v>
      </c>
      <c r="F332">
        <v>22696.12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5936.5532555</v>
      </c>
      <c r="M332">
        <v>0</v>
      </c>
      <c r="N332">
        <v>0</v>
      </c>
      <c r="O332">
        <v>7313.8439343</v>
      </c>
      <c r="P332">
        <v>0</v>
      </c>
      <c r="Q332">
        <v>354.68264929999998</v>
      </c>
      <c r="R332">
        <v>0</v>
      </c>
      <c r="S332">
        <v>3133.8041088999998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344.70760869999998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2274.1678817000002</v>
      </c>
      <c r="BM332">
        <v>22374.330592599999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458.17313710000002</v>
      </c>
      <c r="BT332">
        <v>106.1265355</v>
      </c>
      <c r="BU332">
        <v>1134.2677033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456.70314860000002</v>
      </c>
      <c r="CV332">
        <v>113.4426857</v>
      </c>
      <c r="CW332">
        <v>92.276814400000006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356.97981160000001</v>
      </c>
      <c r="DH332">
        <v>0</v>
      </c>
      <c r="DI332">
        <v>0</v>
      </c>
      <c r="DJ332">
        <v>298.60116829999998</v>
      </c>
    </row>
    <row r="333" spans="1:114" x14ac:dyDescent="0.25">
      <c r="A333" t="str" cm="1">
        <f t="array" ref="A333">VLOOKUP($D333,'Period Mapping'!$A$1:$C$366,COLUMN(B:B),0)</f>
        <v>2nd Half</v>
      </c>
      <c r="B333" t="str" cm="1">
        <f t="array" ref="B333">VLOOKUP($D333,'Period Mapping'!$A$1:$C$366,COLUMN(C:C),0)</f>
        <v>Q3 2020</v>
      </c>
      <c r="C333" t="s">
        <v>145</v>
      </c>
      <c r="D333" s="163">
        <v>44101</v>
      </c>
      <c r="E333" t="s">
        <v>177</v>
      </c>
      <c r="F333">
        <v>15978.08999999998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5802.8509248999999</v>
      </c>
      <c r="M333">
        <v>0</v>
      </c>
      <c r="N333">
        <v>0</v>
      </c>
      <c r="O333">
        <v>7324.0904867999998</v>
      </c>
      <c r="P333">
        <v>0</v>
      </c>
      <c r="Q333">
        <v>349.0889894</v>
      </c>
      <c r="R333">
        <v>0</v>
      </c>
      <c r="S333">
        <v>3054.1422515999998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2274.1678817000002</v>
      </c>
      <c r="BM333">
        <v>15978.091074399999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513.97292830000004</v>
      </c>
      <c r="BT333">
        <v>114.3309952</v>
      </c>
      <c r="BU333">
        <v>1174.3942922000001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-6074.7696919999998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456.70314860000002</v>
      </c>
      <c r="CV333">
        <v>110.73867540000001</v>
      </c>
      <c r="CW333">
        <v>93.369303500000001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356.97981160000001</v>
      </c>
      <c r="DH333">
        <v>0</v>
      </c>
      <c r="DI333">
        <v>0</v>
      </c>
      <c r="DJ333">
        <v>428.03092779999997</v>
      </c>
    </row>
    <row r="334" spans="1:114" x14ac:dyDescent="0.25">
      <c r="A334" t="str" cm="1">
        <f t="array" ref="A334">VLOOKUP($D334,'Period Mapping'!$A$1:$C$366,COLUMN(B:B),0)</f>
        <v>2nd Half</v>
      </c>
      <c r="B334" t="str" cm="1">
        <f t="array" ref="B334">VLOOKUP($D334,'Period Mapping'!$A$1:$C$366,COLUMN(C:C),0)</f>
        <v>Q3 2020</v>
      </c>
      <c r="C334" t="s">
        <v>145</v>
      </c>
      <c r="D334" s="163">
        <v>44102</v>
      </c>
      <c r="E334" t="s">
        <v>177</v>
      </c>
      <c r="F334">
        <v>17436.459999999988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5625.6649485999997</v>
      </c>
      <c r="M334">
        <v>0</v>
      </c>
      <c r="N334">
        <v>0</v>
      </c>
      <c r="O334">
        <v>7334.3513943999997</v>
      </c>
      <c r="P334">
        <v>0</v>
      </c>
      <c r="Q334">
        <v>343.10069950000002</v>
      </c>
      <c r="R334">
        <v>0</v>
      </c>
      <c r="S334">
        <v>2975.2470985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2274.1678817000002</v>
      </c>
      <c r="BM334">
        <v>19877.624077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612.19697550000001</v>
      </c>
      <c r="BT334">
        <v>120.95560330000001</v>
      </c>
      <c r="BU334">
        <v>1212.4652599999999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456.70314860000002</v>
      </c>
      <c r="CV334">
        <v>106.6826346</v>
      </c>
      <c r="CW334">
        <v>94.337132999999994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-1837.7360633000001</v>
      </c>
      <c r="DF334">
        <v>0</v>
      </c>
      <c r="DG334">
        <v>0</v>
      </c>
      <c r="DH334">
        <v>0</v>
      </c>
      <c r="DI334">
        <v>0</v>
      </c>
      <c r="DJ334">
        <v>559.48721309999996</v>
      </c>
    </row>
    <row r="335" spans="1:114" x14ac:dyDescent="0.25">
      <c r="A335" t="str" cm="1">
        <f t="array" ref="A335">VLOOKUP($D335,'Period Mapping'!$A$1:$C$366,COLUMN(B:B),0)</f>
        <v>2nd Half</v>
      </c>
      <c r="B335" t="str" cm="1">
        <f t="array" ref="B335">VLOOKUP($D335,'Period Mapping'!$A$1:$C$366,COLUMN(C:C),0)</f>
        <v>Q3 2020</v>
      </c>
      <c r="C335" t="s">
        <v>145</v>
      </c>
      <c r="D335" s="163">
        <v>44103</v>
      </c>
      <c r="E335" t="s">
        <v>177</v>
      </c>
      <c r="F335">
        <v>16321.839999999975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5420.3251843999997</v>
      </c>
      <c r="M335">
        <v>0</v>
      </c>
      <c r="N335">
        <v>0</v>
      </c>
      <c r="O335">
        <v>7344.6266773999996</v>
      </c>
      <c r="P335">
        <v>0</v>
      </c>
      <c r="Q335">
        <v>338.30498290000003</v>
      </c>
      <c r="R335">
        <v>0</v>
      </c>
      <c r="S335">
        <v>2911.1832411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2274.1678817000002</v>
      </c>
      <c r="BM335">
        <v>16321.841270700001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679.80719590000001</v>
      </c>
      <c r="BT335">
        <v>124.74121510000001</v>
      </c>
      <c r="BU335">
        <v>1248.2535536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-5700.3903423000002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456.70314860000002</v>
      </c>
      <c r="CV335">
        <v>102.8706664</v>
      </c>
      <c r="CW335">
        <v>95.409142399999993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356.97981160000001</v>
      </c>
      <c r="DH335">
        <v>0</v>
      </c>
      <c r="DI335">
        <v>0</v>
      </c>
      <c r="DJ335">
        <v>668.85876240000005</v>
      </c>
    </row>
    <row r="336" spans="1:114" x14ac:dyDescent="0.25">
      <c r="A336" t="str" cm="1">
        <f t="array" ref="A336">VLOOKUP($D336,'Period Mapping'!$A$1:$C$366,COLUMN(B:B),0)</f>
        <v>2nd Half</v>
      </c>
      <c r="B336" t="str" cm="1">
        <f t="array" ref="B336">VLOOKUP($D336,'Period Mapping'!$A$1:$C$366,COLUMN(C:C),0)</f>
        <v>Q3 2020</v>
      </c>
      <c r="C336" t="s">
        <v>145</v>
      </c>
      <c r="D336" s="163">
        <v>44104</v>
      </c>
      <c r="E336" t="s">
        <v>177</v>
      </c>
      <c r="F336">
        <v>20305.000000000022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5228.6658546999997</v>
      </c>
      <c r="M336">
        <v>0</v>
      </c>
      <c r="N336">
        <v>0</v>
      </c>
      <c r="O336">
        <v>7354.9163558</v>
      </c>
      <c r="P336">
        <v>0</v>
      </c>
      <c r="Q336">
        <v>335.04410250000001</v>
      </c>
      <c r="R336">
        <v>0</v>
      </c>
      <c r="S336">
        <v>2881.121443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2274.1678817000002</v>
      </c>
      <c r="BM336">
        <v>22985.021199300001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695.31274889999997</v>
      </c>
      <c r="BT336">
        <v>126.2219144</v>
      </c>
      <c r="BU336">
        <v>1287.8256087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447.17878660000002</v>
      </c>
      <c r="CV336">
        <v>98.817899299999993</v>
      </c>
      <c r="CW336">
        <v>96.369357399999998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1427.9192462999999</v>
      </c>
      <c r="DH336">
        <v>0</v>
      </c>
      <c r="DI336">
        <v>0</v>
      </c>
      <c r="DJ336">
        <v>731.45985040000005</v>
      </c>
    </row>
    <row r="337" spans="1:114" x14ac:dyDescent="0.25">
      <c r="A337" t="str" cm="1">
        <f t="array" ref="A337">VLOOKUP($D337,'Period Mapping'!$A$1:$C$366,COLUMN(B:B),0)</f>
        <v>2nd Half</v>
      </c>
      <c r="B337" t="str" cm="1">
        <f t="array" ref="B337">VLOOKUP($D337,'Period Mapping'!$A$1:$C$366,COLUMN(C:C),0)</f>
        <v>Q4 2020</v>
      </c>
      <c r="C337" t="s">
        <v>145</v>
      </c>
      <c r="D337" s="163">
        <v>44105</v>
      </c>
      <c r="E337" t="s">
        <v>177</v>
      </c>
      <c r="F337">
        <v>25578.170000000038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5102.1120676</v>
      </c>
      <c r="M337">
        <v>0</v>
      </c>
      <c r="N337">
        <v>0</v>
      </c>
      <c r="O337">
        <v>7365.2204498999999</v>
      </c>
      <c r="P337">
        <v>0</v>
      </c>
      <c r="Q337">
        <v>332.93786449999999</v>
      </c>
      <c r="R337">
        <v>0</v>
      </c>
      <c r="S337">
        <v>2824.8309921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2274.1678817000002</v>
      </c>
      <c r="BM337">
        <v>21831.183837600001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717.73988829999996</v>
      </c>
      <c r="BT337">
        <v>124.91791000000001</v>
      </c>
      <c r="BU337">
        <v>1333.9167757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437.65442460000003</v>
      </c>
      <c r="CV337">
        <v>94.369685700000005</v>
      </c>
      <c r="CW337">
        <v>96.857029699999998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356.97981160000001</v>
      </c>
      <c r="DH337">
        <v>0</v>
      </c>
      <c r="DI337">
        <v>0</v>
      </c>
      <c r="DJ337">
        <v>769.47890670000004</v>
      </c>
    </row>
    <row r="338" spans="1:114" x14ac:dyDescent="0.25">
      <c r="A338" t="str" cm="1">
        <f t="array" ref="A338">VLOOKUP($D338,'Period Mapping'!$A$1:$C$366,COLUMN(B:B),0)</f>
        <v>2nd Half</v>
      </c>
      <c r="B338" t="str" cm="1">
        <f t="array" ref="B338">VLOOKUP($D338,'Period Mapping'!$A$1:$C$366,COLUMN(C:C),0)</f>
        <v>Q4 2020</v>
      </c>
      <c r="C338" t="s">
        <v>145</v>
      </c>
      <c r="D338" s="163">
        <v>44106</v>
      </c>
      <c r="E338" t="s">
        <v>177</v>
      </c>
      <c r="F338">
        <v>29145.130000000034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5086.0703761000004</v>
      </c>
      <c r="M338">
        <v>0</v>
      </c>
      <c r="N338">
        <v>0</v>
      </c>
      <c r="O338">
        <v>7375.5389797999997</v>
      </c>
      <c r="P338">
        <v>0</v>
      </c>
      <c r="Q338">
        <v>331.53765579999998</v>
      </c>
      <c r="R338">
        <v>0</v>
      </c>
      <c r="S338">
        <v>2775.9595476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1729.0797396999999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2274.1678817000002</v>
      </c>
      <c r="BM338">
        <v>26348.079277000001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724.47739579999995</v>
      </c>
      <c r="BT338">
        <v>122.5047702</v>
      </c>
      <c r="BU338">
        <v>1371.3964036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437.65442460000003</v>
      </c>
      <c r="CV338">
        <v>89.018631200000002</v>
      </c>
      <c r="CW338">
        <v>96.578026800000004</v>
      </c>
      <c r="CX338">
        <v>0</v>
      </c>
      <c r="CY338">
        <v>0</v>
      </c>
      <c r="CZ338">
        <v>0</v>
      </c>
      <c r="DA338">
        <v>2780.3600970000002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356.97981160000001</v>
      </c>
      <c r="DH338">
        <v>0</v>
      </c>
      <c r="DI338">
        <v>0</v>
      </c>
      <c r="DJ338">
        <v>796.75538589999996</v>
      </c>
    </row>
    <row r="339" spans="1:114" x14ac:dyDescent="0.25">
      <c r="A339" t="str" cm="1">
        <f t="array" ref="A339">VLOOKUP($D339,'Period Mapping'!$A$1:$C$366,COLUMN(B:B),0)</f>
        <v>2nd Half</v>
      </c>
      <c r="B339" t="str" cm="1">
        <f t="array" ref="B339">VLOOKUP($D339,'Period Mapping'!$A$1:$C$366,COLUMN(C:C),0)</f>
        <v>Q4 2020</v>
      </c>
      <c r="C339" t="s">
        <v>145</v>
      </c>
      <c r="D339" s="163">
        <v>44107</v>
      </c>
      <c r="E339" t="s">
        <v>177</v>
      </c>
      <c r="F339">
        <v>27869.580000000031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5169.4729030999997</v>
      </c>
      <c r="M339">
        <v>5912.0390329000002</v>
      </c>
      <c r="N339">
        <v>0</v>
      </c>
      <c r="O339">
        <v>7385.8719658</v>
      </c>
      <c r="P339">
        <v>0</v>
      </c>
      <c r="Q339">
        <v>329.21405859999999</v>
      </c>
      <c r="R339">
        <v>0</v>
      </c>
      <c r="S339">
        <v>2737.2451079000002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1717.2711756000001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2274.1678817000002</v>
      </c>
      <c r="BM339">
        <v>29652.2910185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774.11460409999995</v>
      </c>
      <c r="BT339">
        <v>118.80112579999999</v>
      </c>
      <c r="BU339">
        <v>1413.4725708999999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437.65442460000003</v>
      </c>
      <c r="CV339">
        <v>85.793175199999993</v>
      </c>
      <c r="CW339">
        <v>94.506405799999996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356.97981160000001</v>
      </c>
      <c r="DH339">
        <v>0</v>
      </c>
      <c r="DI339">
        <v>0</v>
      </c>
      <c r="DJ339">
        <v>845.68662540000003</v>
      </c>
    </row>
    <row r="340" spans="1:114" x14ac:dyDescent="0.25">
      <c r="A340" t="str" cm="1">
        <f t="array" ref="A340">VLOOKUP($D340,'Period Mapping'!$A$1:$C$366,COLUMN(B:B),0)</f>
        <v>2nd Half</v>
      </c>
      <c r="B340" t="str" cm="1">
        <f t="array" ref="B340">VLOOKUP($D340,'Period Mapping'!$A$1:$C$366,COLUMN(C:C),0)</f>
        <v>Q4 2020</v>
      </c>
      <c r="C340" t="s">
        <v>145</v>
      </c>
      <c r="D340" s="163">
        <v>44108</v>
      </c>
      <c r="E340" t="s">
        <v>177</v>
      </c>
      <c r="F340">
        <v>24449.550000000021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5284.5691497999996</v>
      </c>
      <c r="M340">
        <v>0</v>
      </c>
      <c r="N340">
        <v>0</v>
      </c>
      <c r="O340">
        <v>7396.2194281000002</v>
      </c>
      <c r="P340">
        <v>0</v>
      </c>
      <c r="Q340">
        <v>326.12441910000001</v>
      </c>
      <c r="R340">
        <v>0</v>
      </c>
      <c r="S340">
        <v>2691.8057095999998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1279.1574427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2274.1678817000002</v>
      </c>
      <c r="BM340">
        <v>23946.443043300002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855.47474439999996</v>
      </c>
      <c r="BT340">
        <v>114.51063569999999</v>
      </c>
      <c r="BU340">
        <v>1462.6015674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437.65442460000003</v>
      </c>
      <c r="CV340">
        <v>83.042200800000003</v>
      </c>
      <c r="CW340">
        <v>91.387389200000001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713.95962320000001</v>
      </c>
      <c r="DH340">
        <v>0</v>
      </c>
      <c r="DI340">
        <v>0</v>
      </c>
      <c r="DJ340">
        <v>935.7682777</v>
      </c>
    </row>
    <row r="341" spans="1:114" x14ac:dyDescent="0.25">
      <c r="A341" t="str" cm="1">
        <f t="array" ref="A341">VLOOKUP($D341,'Period Mapping'!$A$1:$C$366,COLUMN(B:B),0)</f>
        <v>2nd Half</v>
      </c>
      <c r="B341" t="str" cm="1">
        <f t="array" ref="B341">VLOOKUP($D341,'Period Mapping'!$A$1:$C$366,COLUMN(C:C),0)</f>
        <v>Q4 2020</v>
      </c>
      <c r="C341" t="s">
        <v>145</v>
      </c>
      <c r="D341" s="163">
        <v>44109</v>
      </c>
      <c r="E341" t="s">
        <v>177</v>
      </c>
      <c r="F341">
        <v>17599.579999999976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5313.0878742000004</v>
      </c>
      <c r="M341">
        <v>0</v>
      </c>
      <c r="N341">
        <v>0</v>
      </c>
      <c r="O341">
        <v>7406.5813870000002</v>
      </c>
      <c r="P341">
        <v>0</v>
      </c>
      <c r="Q341">
        <v>322.67543210000002</v>
      </c>
      <c r="R341">
        <v>0</v>
      </c>
      <c r="S341">
        <v>2657.1411197000002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846.94771639999999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2274.1678817000002</v>
      </c>
      <c r="BM341">
        <v>17599.5812984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925.7306969</v>
      </c>
      <c r="BT341">
        <v>80.266659099999998</v>
      </c>
      <c r="BU341">
        <v>1505.7279248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-3526.1500277999999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428.19666649999999</v>
      </c>
      <c r="CV341">
        <v>81.171148799999997</v>
      </c>
      <c r="CW341">
        <v>85.949457499999994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-1837.7360633000001</v>
      </c>
      <c r="DF341">
        <v>0</v>
      </c>
      <c r="DG341">
        <v>0</v>
      </c>
      <c r="DH341">
        <v>0</v>
      </c>
      <c r="DI341">
        <v>0</v>
      </c>
      <c r="DJ341">
        <v>1035.8232753</v>
      </c>
    </row>
    <row r="342" spans="1:114" x14ac:dyDescent="0.25">
      <c r="A342" t="str" cm="1">
        <f t="array" ref="A342">VLOOKUP($D342,'Period Mapping'!$A$1:$C$366,COLUMN(B:B),0)</f>
        <v>2nd Half</v>
      </c>
      <c r="B342" t="str" cm="1">
        <f t="array" ref="B342">VLOOKUP($D342,'Period Mapping'!$A$1:$C$366,COLUMN(C:C),0)</f>
        <v>Q4 2020</v>
      </c>
      <c r="C342" t="s">
        <v>145</v>
      </c>
      <c r="D342" s="163">
        <v>44110</v>
      </c>
      <c r="E342" t="s">
        <v>177</v>
      </c>
      <c r="F342">
        <v>18018.459999999974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5154.3306026</v>
      </c>
      <c r="M342">
        <v>0</v>
      </c>
      <c r="N342">
        <v>0</v>
      </c>
      <c r="O342">
        <v>7416.9578627000001</v>
      </c>
      <c r="P342">
        <v>0</v>
      </c>
      <c r="Q342">
        <v>320.09561509999997</v>
      </c>
      <c r="R342">
        <v>0</v>
      </c>
      <c r="S342">
        <v>2643.9203129000002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525.72723629999996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2274.1678817000002</v>
      </c>
      <c r="BM342">
        <v>22618.739702899999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970.822003</v>
      </c>
      <c r="BT342">
        <v>81.710305500000004</v>
      </c>
      <c r="BU342">
        <v>1550.4647732999999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418.6723045</v>
      </c>
      <c r="CV342">
        <v>81.012492100000003</v>
      </c>
      <c r="CW342">
        <v>81.753483700000004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1099.1046799999999</v>
      </c>
    </row>
    <row r="343" spans="1:114" x14ac:dyDescent="0.25">
      <c r="A343" t="str" cm="1">
        <f t="array" ref="A343">VLOOKUP($D343,'Period Mapping'!$A$1:$C$366,COLUMN(B:B),0)</f>
        <v>2nd Half</v>
      </c>
      <c r="B343" t="str" cm="1">
        <f t="array" ref="B343">VLOOKUP($D343,'Period Mapping'!$A$1:$C$366,COLUMN(C:C),0)</f>
        <v>Q4 2020</v>
      </c>
      <c r="C343" t="s">
        <v>145</v>
      </c>
      <c r="D343" s="163">
        <v>44111</v>
      </c>
      <c r="E343" t="s">
        <v>177</v>
      </c>
      <c r="F343">
        <v>17586.68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4844.0139188000003</v>
      </c>
      <c r="M343">
        <v>0</v>
      </c>
      <c r="N343">
        <v>0</v>
      </c>
      <c r="O343">
        <v>7427.3488756999996</v>
      </c>
      <c r="P343">
        <v>0</v>
      </c>
      <c r="Q343">
        <v>319.00580789999998</v>
      </c>
      <c r="R343">
        <v>0</v>
      </c>
      <c r="S343">
        <v>2639.1129387000001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2274.1678817000002</v>
      </c>
      <c r="BM343">
        <v>17586.681001299999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923.71396679999998</v>
      </c>
      <c r="BT343">
        <v>88.730452499999998</v>
      </c>
      <c r="BU343">
        <v>1600.3100855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-4641.7987376000001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418.6723045</v>
      </c>
      <c r="CV343">
        <v>80.060081100000005</v>
      </c>
      <c r="CW343">
        <v>76.867112700000007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356.97981160000001</v>
      </c>
      <c r="DH343">
        <v>0</v>
      </c>
      <c r="DI343">
        <v>0</v>
      </c>
      <c r="DJ343">
        <v>1179.4963518</v>
      </c>
    </row>
    <row r="344" spans="1:114" x14ac:dyDescent="0.25">
      <c r="A344" t="str" cm="1">
        <f t="array" ref="A344">VLOOKUP($D344,'Period Mapping'!$A$1:$C$366,COLUMN(B:B),0)</f>
        <v>2nd Half</v>
      </c>
      <c r="B344" t="str" cm="1">
        <f t="array" ref="B344">VLOOKUP($D344,'Period Mapping'!$A$1:$C$366,COLUMN(C:C),0)</f>
        <v>Q4 2020</v>
      </c>
      <c r="C344" t="s">
        <v>145</v>
      </c>
      <c r="D344" s="163">
        <v>44112</v>
      </c>
      <c r="E344" t="s">
        <v>177</v>
      </c>
      <c r="F344">
        <v>23905.110000000041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4546.6937303000004</v>
      </c>
      <c r="M344">
        <v>0</v>
      </c>
      <c r="N344">
        <v>0</v>
      </c>
      <c r="O344">
        <v>7437.7544464000002</v>
      </c>
      <c r="P344">
        <v>0</v>
      </c>
      <c r="Q344">
        <v>318.8292131</v>
      </c>
      <c r="R344">
        <v>0</v>
      </c>
      <c r="S344">
        <v>2629.1336996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2274.1678817000002</v>
      </c>
      <c r="BM344">
        <v>22770.198714900002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942.21285850000004</v>
      </c>
      <c r="BT344">
        <v>98.774232600000005</v>
      </c>
      <c r="BU344">
        <v>1624.4815067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428.19666649999999</v>
      </c>
      <c r="CV344">
        <v>77.916394299999993</v>
      </c>
      <c r="CW344">
        <v>71.532540999999995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1070.9394347</v>
      </c>
      <c r="DH344">
        <v>0</v>
      </c>
      <c r="DI344">
        <v>0</v>
      </c>
      <c r="DJ344">
        <v>1249.5659599000001</v>
      </c>
    </row>
    <row r="345" spans="1:114" x14ac:dyDescent="0.25">
      <c r="A345" t="str" cm="1">
        <f t="array" ref="A345">VLOOKUP($D345,'Period Mapping'!$A$1:$C$366,COLUMN(B:B),0)</f>
        <v>2nd Half</v>
      </c>
      <c r="B345" t="str" cm="1">
        <f t="array" ref="B345">VLOOKUP($D345,'Period Mapping'!$A$1:$C$366,COLUMN(C:C),0)</f>
        <v>Q4 2020</v>
      </c>
      <c r="C345" t="s">
        <v>145</v>
      </c>
      <c r="D345" s="163">
        <v>44113</v>
      </c>
      <c r="E345" t="s">
        <v>177</v>
      </c>
      <c r="F345">
        <v>24258.470000000038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4208.3816380999997</v>
      </c>
      <c r="M345">
        <v>0</v>
      </c>
      <c r="N345">
        <v>0</v>
      </c>
      <c r="O345">
        <v>7448.1745950000004</v>
      </c>
      <c r="P345">
        <v>0</v>
      </c>
      <c r="Q345">
        <v>318.12577809999999</v>
      </c>
      <c r="R345">
        <v>0</v>
      </c>
      <c r="S345">
        <v>2576.4008325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2274.1678817000002</v>
      </c>
      <c r="BM345">
        <v>24550.977852299999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940.63176510000005</v>
      </c>
      <c r="BT345">
        <v>110.7484742</v>
      </c>
      <c r="BU345">
        <v>1636.5246916999999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428.19666649999999</v>
      </c>
      <c r="CV345">
        <v>73.985600099999999</v>
      </c>
      <c r="CW345">
        <v>66.332441200000005</v>
      </c>
      <c r="CX345">
        <v>0</v>
      </c>
      <c r="CY345">
        <v>0</v>
      </c>
      <c r="CZ345">
        <v>0</v>
      </c>
      <c r="DA345">
        <v>2780.3600970000002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356.97981160000001</v>
      </c>
      <c r="DH345">
        <v>0</v>
      </c>
      <c r="DI345">
        <v>0</v>
      </c>
      <c r="DJ345">
        <v>1331.9674299000001</v>
      </c>
    </row>
    <row r="346" spans="1:114" x14ac:dyDescent="0.25">
      <c r="A346" t="str" cm="1">
        <f t="array" ref="A346">VLOOKUP($D346,'Period Mapping'!$A$1:$C$366,COLUMN(B:B),0)</f>
        <v>2nd Half</v>
      </c>
      <c r="B346" t="str" cm="1">
        <f t="array" ref="B346">VLOOKUP($D346,'Period Mapping'!$A$1:$C$366,COLUMN(C:C),0)</f>
        <v>Q4 2020</v>
      </c>
      <c r="C346" t="s">
        <v>145</v>
      </c>
      <c r="D346" s="163">
        <v>44114</v>
      </c>
      <c r="E346" t="s">
        <v>177</v>
      </c>
      <c r="F346">
        <v>25037.270000000026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3887.8940742999998</v>
      </c>
      <c r="M346">
        <v>0</v>
      </c>
      <c r="N346">
        <v>0</v>
      </c>
      <c r="O346">
        <v>7458.6093420999996</v>
      </c>
      <c r="P346">
        <v>0</v>
      </c>
      <c r="Q346">
        <v>317.00008359999998</v>
      </c>
      <c r="R346">
        <v>0</v>
      </c>
      <c r="S346">
        <v>2507.7549147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2274.1678817000002</v>
      </c>
      <c r="BM346">
        <v>21492.858129100001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934.50674649999996</v>
      </c>
      <c r="BT346">
        <v>125.46615749999999</v>
      </c>
      <c r="BU346">
        <v>1650.8637656999999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437.65442460000003</v>
      </c>
      <c r="CV346">
        <v>69.590513900000005</v>
      </c>
      <c r="CW346">
        <v>62.743448399999998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356.97981160000001</v>
      </c>
      <c r="DH346">
        <v>0</v>
      </c>
      <c r="DI346">
        <v>0</v>
      </c>
      <c r="DJ346">
        <v>1409.6268149</v>
      </c>
    </row>
    <row r="347" spans="1:114" x14ac:dyDescent="0.25">
      <c r="A347" t="str" cm="1">
        <f t="array" ref="A347">VLOOKUP($D347,'Period Mapping'!$A$1:$C$366,COLUMN(B:B),0)</f>
        <v>2nd Half</v>
      </c>
      <c r="B347" t="str" cm="1">
        <f t="array" ref="B347">VLOOKUP($D347,'Period Mapping'!$A$1:$C$366,COLUMN(C:C),0)</f>
        <v>Q4 2020</v>
      </c>
      <c r="C347" t="s">
        <v>145</v>
      </c>
      <c r="D347" s="163">
        <v>44115</v>
      </c>
      <c r="E347" t="s">
        <v>177</v>
      </c>
      <c r="F347">
        <v>20716.810000000005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3613.2149605999998</v>
      </c>
      <c r="M347">
        <v>0</v>
      </c>
      <c r="N347">
        <v>0</v>
      </c>
      <c r="O347">
        <v>7469.0587079999996</v>
      </c>
      <c r="P347">
        <v>0</v>
      </c>
      <c r="Q347">
        <v>316.36691519999999</v>
      </c>
      <c r="R347">
        <v>0</v>
      </c>
      <c r="S347">
        <v>2449.4083494000001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2274.1678817000002</v>
      </c>
      <c r="BM347">
        <v>21619.889541799999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929.54730180000001</v>
      </c>
      <c r="BT347">
        <v>140.24113130000001</v>
      </c>
      <c r="BU347">
        <v>1668.2199648999999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447.17878660000002</v>
      </c>
      <c r="CV347">
        <v>64.347573800000006</v>
      </c>
      <c r="CW347">
        <v>63.786183299999998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713.95962320000001</v>
      </c>
      <c r="DH347">
        <v>0</v>
      </c>
      <c r="DI347">
        <v>0</v>
      </c>
      <c r="DJ347">
        <v>1470.3920125</v>
      </c>
    </row>
    <row r="348" spans="1:114" x14ac:dyDescent="0.25">
      <c r="A348" t="str" cm="1">
        <f t="array" ref="A348">VLOOKUP($D348,'Period Mapping'!$A$1:$C$366,COLUMN(B:B),0)</f>
        <v>2nd Half</v>
      </c>
      <c r="B348" t="str" cm="1">
        <f t="array" ref="B348">VLOOKUP($D348,'Period Mapping'!$A$1:$C$366,COLUMN(C:C),0)</f>
        <v>Q4 2020</v>
      </c>
      <c r="C348" t="s">
        <v>145</v>
      </c>
      <c r="D348" s="163">
        <v>44116</v>
      </c>
      <c r="E348" t="s">
        <v>177</v>
      </c>
      <c r="F348">
        <v>16930.369999999984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3394.3564852</v>
      </c>
      <c r="M348">
        <v>0</v>
      </c>
      <c r="N348">
        <v>0</v>
      </c>
      <c r="O348">
        <v>7479.5227132999999</v>
      </c>
      <c r="P348">
        <v>0</v>
      </c>
      <c r="Q348">
        <v>315.82757340000001</v>
      </c>
      <c r="R348">
        <v>0</v>
      </c>
      <c r="S348">
        <v>2408.4193552000002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2274.1678817000002</v>
      </c>
      <c r="BM348">
        <v>16930.370709800001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930.06489429999999</v>
      </c>
      <c r="BT348">
        <v>153.1326961</v>
      </c>
      <c r="BU348">
        <v>1672.3420570999999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-1944.7883737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466.22751060000002</v>
      </c>
      <c r="CV348">
        <v>59.779518699999997</v>
      </c>
      <c r="CW348">
        <v>72.498091900000006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-1837.7360633000001</v>
      </c>
      <c r="DF348">
        <v>0</v>
      </c>
      <c r="DG348">
        <v>0</v>
      </c>
      <c r="DH348">
        <v>0</v>
      </c>
      <c r="DI348">
        <v>0</v>
      </c>
      <c r="DJ348">
        <v>1486.5562198</v>
      </c>
    </row>
    <row r="349" spans="1:114" x14ac:dyDescent="0.25">
      <c r="A349" t="str" cm="1">
        <f t="array" ref="A349">VLOOKUP($D349,'Period Mapping'!$A$1:$C$366,COLUMN(B:B),0)</f>
        <v>2nd Half</v>
      </c>
      <c r="B349" t="str" cm="1">
        <f t="array" ref="B349">VLOOKUP($D349,'Period Mapping'!$A$1:$C$366,COLUMN(C:C),0)</f>
        <v>Q4 2020</v>
      </c>
      <c r="C349" t="s">
        <v>145</v>
      </c>
      <c r="D349" s="163">
        <v>44117</v>
      </c>
      <c r="E349" t="s">
        <v>177</v>
      </c>
      <c r="F349">
        <v>17308.779999999977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3215.9153873999999</v>
      </c>
      <c r="M349">
        <v>0</v>
      </c>
      <c r="N349">
        <v>0</v>
      </c>
      <c r="O349">
        <v>7490.0013784000002</v>
      </c>
      <c r="P349">
        <v>0</v>
      </c>
      <c r="Q349">
        <v>315.57608019999998</v>
      </c>
      <c r="R349">
        <v>0</v>
      </c>
      <c r="S349">
        <v>2404.9460376000002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2274.1678817000002</v>
      </c>
      <c r="BM349">
        <v>21205.984793799998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893.36822549999999</v>
      </c>
      <c r="BT349">
        <v>162.1670379</v>
      </c>
      <c r="BU349">
        <v>1666.1842762000001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475.75187260000001</v>
      </c>
      <c r="CV349">
        <v>54.686994200000001</v>
      </c>
      <c r="CW349">
        <v>87.030344200000002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713.95962320000001</v>
      </c>
      <c r="DH349">
        <v>0</v>
      </c>
      <c r="DI349">
        <v>0</v>
      </c>
      <c r="DJ349">
        <v>1452.2295051999999</v>
      </c>
    </row>
    <row r="350" spans="1:114" x14ac:dyDescent="0.25">
      <c r="A350" t="str" cm="1">
        <f t="array" ref="A350">VLOOKUP($D350,'Period Mapping'!$A$1:$C$366,COLUMN(B:B),0)</f>
        <v>2nd Half</v>
      </c>
      <c r="B350" t="str" cm="1">
        <f t="array" ref="B350">VLOOKUP($D350,'Period Mapping'!$A$1:$C$366,COLUMN(C:C),0)</f>
        <v>Q4 2020</v>
      </c>
      <c r="C350" t="s">
        <v>145</v>
      </c>
      <c r="D350" s="163">
        <v>44118</v>
      </c>
      <c r="E350" t="s">
        <v>177</v>
      </c>
      <c r="F350">
        <v>20118.870000000021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3166.4916275999999</v>
      </c>
      <c r="M350">
        <v>0</v>
      </c>
      <c r="N350">
        <v>0</v>
      </c>
      <c r="O350">
        <v>7500.4947240000001</v>
      </c>
      <c r="P350">
        <v>0</v>
      </c>
      <c r="Q350">
        <v>315.19902489999998</v>
      </c>
      <c r="R350">
        <v>0</v>
      </c>
      <c r="S350">
        <v>2388.5950489000002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2274.1678817000002</v>
      </c>
      <c r="BM350">
        <v>20339.0573405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881.96828649999998</v>
      </c>
      <c r="BT350">
        <v>166.8264858</v>
      </c>
      <c r="BU350">
        <v>1654.7050118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485.27623460000001</v>
      </c>
      <c r="CV350">
        <v>50.261641400000002</v>
      </c>
      <c r="CW350">
        <v>100.4176939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1354.6535299</v>
      </c>
    </row>
    <row r="351" spans="1:114" x14ac:dyDescent="0.25">
      <c r="A351" t="str" cm="1">
        <f t="array" ref="A351">VLOOKUP($D351,'Period Mapping'!$A$1:$C$366,COLUMN(B:B),0)</f>
        <v>2nd Half</v>
      </c>
      <c r="B351" t="str" cm="1">
        <f t="array" ref="B351">VLOOKUP($D351,'Period Mapping'!$A$1:$C$366,COLUMN(C:C),0)</f>
        <v>Q4 2020</v>
      </c>
      <c r="C351" t="s">
        <v>145</v>
      </c>
      <c r="D351" s="163">
        <v>44119</v>
      </c>
      <c r="E351" t="s">
        <v>177</v>
      </c>
      <c r="F351">
        <v>24932.310000000019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3208.5021175000002</v>
      </c>
      <c r="M351">
        <v>0</v>
      </c>
      <c r="N351">
        <v>0</v>
      </c>
      <c r="O351">
        <v>7511.0027705000002</v>
      </c>
      <c r="P351">
        <v>0</v>
      </c>
      <c r="Q351">
        <v>314.92816929999998</v>
      </c>
      <c r="R351">
        <v>0</v>
      </c>
      <c r="S351">
        <v>2372.3080264999999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2274.1678817000002</v>
      </c>
      <c r="BM351">
        <v>20888.013399399999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855.21272520000002</v>
      </c>
      <c r="BT351">
        <v>166.36339419999999</v>
      </c>
      <c r="BU351">
        <v>1635.2836961999999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485.27623460000001</v>
      </c>
      <c r="CV351">
        <v>45.746341399999999</v>
      </c>
      <c r="CW351">
        <v>108.15540439999999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713.95962320000001</v>
      </c>
      <c r="DH351">
        <v>0</v>
      </c>
      <c r="DI351">
        <v>0</v>
      </c>
      <c r="DJ351">
        <v>1197.1068653</v>
      </c>
    </row>
    <row r="352" spans="1:114" x14ac:dyDescent="0.25">
      <c r="A352" t="str" cm="1">
        <f t="array" ref="A352">VLOOKUP($D352,'Period Mapping'!$A$1:$C$366,COLUMN(B:B),0)</f>
        <v>2nd Half</v>
      </c>
      <c r="B352" t="str" cm="1">
        <f t="array" ref="B352">VLOOKUP($D352,'Period Mapping'!$A$1:$C$366,COLUMN(C:C),0)</f>
        <v>Q4 2020</v>
      </c>
      <c r="C352" t="s">
        <v>145</v>
      </c>
      <c r="D352" s="163">
        <v>44120</v>
      </c>
      <c r="E352" t="s">
        <v>177</v>
      </c>
      <c r="F352">
        <v>28770.420000000042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3238.6237056</v>
      </c>
      <c r="M352">
        <v>0</v>
      </c>
      <c r="N352">
        <v>0</v>
      </c>
      <c r="O352">
        <v>7521.5255385999999</v>
      </c>
      <c r="P352">
        <v>0</v>
      </c>
      <c r="Q352">
        <v>314.96893019999999</v>
      </c>
      <c r="R352">
        <v>0</v>
      </c>
      <c r="S352">
        <v>2345.4085564000002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3762.0193124000002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2274.1678817000002</v>
      </c>
      <c r="BM352">
        <v>26546.9474137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840.37710679999998</v>
      </c>
      <c r="BT352">
        <v>163.45118540000001</v>
      </c>
      <c r="BU352">
        <v>1603.7419259000001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494.80059660000001</v>
      </c>
      <c r="CV352">
        <v>41.873912699999998</v>
      </c>
      <c r="CW352">
        <v>111.42018229999999</v>
      </c>
      <c r="CX352">
        <v>0</v>
      </c>
      <c r="CY352">
        <v>0</v>
      </c>
      <c r="CZ352">
        <v>0</v>
      </c>
      <c r="DA352">
        <v>2780.3600970000002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1054.2083325000001</v>
      </c>
    </row>
    <row r="353" spans="1:114" x14ac:dyDescent="0.25">
      <c r="A353" t="str" cm="1">
        <f t="array" ref="A353">VLOOKUP($D353,'Period Mapping'!$A$1:$C$366,COLUMN(B:B),0)</f>
        <v>2nd Half</v>
      </c>
      <c r="B353" t="str" cm="1">
        <f t="array" ref="B353">VLOOKUP($D353,'Period Mapping'!$A$1:$C$366,COLUMN(C:C),0)</f>
        <v>Q4 2020</v>
      </c>
      <c r="C353" t="s">
        <v>145</v>
      </c>
      <c r="D353" s="163">
        <v>44121</v>
      </c>
      <c r="E353" t="s">
        <v>177</v>
      </c>
      <c r="F353">
        <v>25351.010000000006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3214.8077434000002</v>
      </c>
      <c r="M353">
        <v>0</v>
      </c>
      <c r="N353">
        <v>0</v>
      </c>
      <c r="O353">
        <v>7532.0630488999996</v>
      </c>
      <c r="P353">
        <v>0</v>
      </c>
      <c r="Q353">
        <v>313.38408939999999</v>
      </c>
      <c r="R353">
        <v>0</v>
      </c>
      <c r="S353">
        <v>2311.8778218000002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2274.1678817000002</v>
      </c>
      <c r="BM353">
        <v>20118.547073599999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816.06001519999995</v>
      </c>
      <c r="BT353">
        <v>136.9975154</v>
      </c>
      <c r="BU353">
        <v>1573.1290326999999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494.80059660000001</v>
      </c>
      <c r="CV353">
        <v>38.3972987</v>
      </c>
      <c r="CW353">
        <v>112.4033318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356.97981160000001</v>
      </c>
      <c r="DH353">
        <v>0</v>
      </c>
      <c r="DI353">
        <v>0</v>
      </c>
      <c r="DJ353">
        <v>943.47873689999994</v>
      </c>
    </row>
    <row r="354" spans="1:114" x14ac:dyDescent="0.25">
      <c r="A354" t="str" cm="1">
        <f t="array" ref="A354">VLOOKUP($D354,'Period Mapping'!$A$1:$C$366,COLUMN(B:B),0)</f>
        <v>2nd Half</v>
      </c>
      <c r="B354" t="str" cm="1">
        <f t="array" ref="B354">VLOOKUP($D354,'Period Mapping'!$A$1:$C$366,COLUMN(C:C),0)</f>
        <v>Q4 2020</v>
      </c>
      <c r="C354" t="s">
        <v>145</v>
      </c>
      <c r="D354" s="163">
        <v>44122</v>
      </c>
      <c r="E354" t="s">
        <v>177</v>
      </c>
      <c r="F354">
        <v>20215.960000000036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3135.0435250999999</v>
      </c>
      <c r="M354">
        <v>0</v>
      </c>
      <c r="N354">
        <v>0</v>
      </c>
      <c r="O354">
        <v>7542.6153219999997</v>
      </c>
      <c r="P354">
        <v>0</v>
      </c>
      <c r="Q354">
        <v>309.98239089999998</v>
      </c>
      <c r="R354">
        <v>0</v>
      </c>
      <c r="S354">
        <v>2268.7217547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2274.1678817000002</v>
      </c>
      <c r="BM354">
        <v>20174.100866199999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818.40063850000001</v>
      </c>
      <c r="BT354">
        <v>133.67894029999999</v>
      </c>
      <c r="BU354">
        <v>1533.8000403999999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494.80059660000001</v>
      </c>
      <c r="CV354">
        <v>35.3940968</v>
      </c>
      <c r="CW354">
        <v>111.3875754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713.95962320000001</v>
      </c>
      <c r="DH354">
        <v>0</v>
      </c>
      <c r="DI354">
        <v>0</v>
      </c>
      <c r="DJ354">
        <v>802.14833090000002</v>
      </c>
    </row>
    <row r="355" spans="1:114" x14ac:dyDescent="0.25">
      <c r="A355" t="str" cm="1">
        <f t="array" ref="A355">VLOOKUP($D355,'Period Mapping'!$A$1:$C$366,COLUMN(B:B),0)</f>
        <v>2nd Half</v>
      </c>
      <c r="B355" t="str" cm="1">
        <f t="array" ref="B355">VLOOKUP($D355,'Period Mapping'!$A$1:$C$366,COLUMN(C:C),0)</f>
        <v>Q4 2020</v>
      </c>
      <c r="C355" t="s">
        <v>145</v>
      </c>
      <c r="D355" s="163">
        <v>44123</v>
      </c>
      <c r="E355" t="s">
        <v>177</v>
      </c>
      <c r="F355">
        <v>17363.349999999988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2998.1616029000002</v>
      </c>
      <c r="M355">
        <v>0</v>
      </c>
      <c r="N355">
        <v>0</v>
      </c>
      <c r="O355">
        <v>7553.1823787000003</v>
      </c>
      <c r="P355">
        <v>0</v>
      </c>
      <c r="Q355">
        <v>304.80086299999999</v>
      </c>
      <c r="R355">
        <v>0</v>
      </c>
      <c r="S355">
        <v>2210.6202561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2274.1678817000002</v>
      </c>
      <c r="BM355">
        <v>17363.351107800001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833.26381170000002</v>
      </c>
      <c r="BT355">
        <v>133.3882753</v>
      </c>
      <c r="BU355">
        <v>1476.3639734999999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-983.12525730000004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485.27623460000001</v>
      </c>
      <c r="CV355">
        <v>33.744371299999997</v>
      </c>
      <c r="CW355">
        <v>108.90210310000001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-1837.7360633000001</v>
      </c>
      <c r="DF355">
        <v>0</v>
      </c>
      <c r="DG355">
        <v>1070.9394347</v>
      </c>
      <c r="DH355">
        <v>0</v>
      </c>
      <c r="DI355">
        <v>0</v>
      </c>
      <c r="DJ355">
        <v>701.40109210000003</v>
      </c>
    </row>
    <row r="356" spans="1:114" x14ac:dyDescent="0.25">
      <c r="A356" t="str" cm="1">
        <f t="array" ref="A356">VLOOKUP($D356,'Period Mapping'!$A$1:$C$366,COLUMN(B:B),0)</f>
        <v>2nd Half</v>
      </c>
      <c r="B356" t="str" cm="1">
        <f t="array" ref="B356">VLOOKUP($D356,'Period Mapping'!$A$1:$C$366,COLUMN(C:C),0)</f>
        <v>Q4 2020</v>
      </c>
      <c r="C356" t="s">
        <v>145</v>
      </c>
      <c r="D356" s="163">
        <v>44124</v>
      </c>
      <c r="E356" t="s">
        <v>177</v>
      </c>
      <c r="F356">
        <v>19548.540000000005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2863.2380973999998</v>
      </c>
      <c r="M356">
        <v>0</v>
      </c>
      <c r="N356">
        <v>0</v>
      </c>
      <c r="O356">
        <v>7563.7642396000001</v>
      </c>
      <c r="P356">
        <v>0</v>
      </c>
      <c r="Q356">
        <v>298.0092368</v>
      </c>
      <c r="R356">
        <v>0</v>
      </c>
      <c r="S356">
        <v>2148.1681190999998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2274.1678817000002</v>
      </c>
      <c r="BM356">
        <v>19478.880229400002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848.54330770000001</v>
      </c>
      <c r="BT356">
        <v>105.9869544</v>
      </c>
      <c r="BU356">
        <v>1409.1856998999999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485.27623460000001</v>
      </c>
      <c r="CV356">
        <v>32.063505200000002</v>
      </c>
      <c r="CW356">
        <v>106.11029449999999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713.95962320000001</v>
      </c>
      <c r="DH356">
        <v>0</v>
      </c>
      <c r="DI356">
        <v>0</v>
      </c>
      <c r="DJ356">
        <v>630.40688580000005</v>
      </c>
    </row>
    <row r="357" spans="1:114" x14ac:dyDescent="0.25">
      <c r="A357" t="str" cm="1">
        <f t="array" ref="A357">VLOOKUP($D357,'Period Mapping'!$A$1:$C$366,COLUMN(B:B),0)</f>
        <v>2nd Half</v>
      </c>
      <c r="B357" t="str" cm="1">
        <f t="array" ref="B357">VLOOKUP($D357,'Period Mapping'!$A$1:$C$366,COLUMN(C:C),0)</f>
        <v>Q4 2020</v>
      </c>
      <c r="C357" t="s">
        <v>145</v>
      </c>
      <c r="D357" s="163">
        <v>44125</v>
      </c>
      <c r="E357" t="s">
        <v>177</v>
      </c>
      <c r="F357">
        <v>17682.329999999994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2707.8437307999998</v>
      </c>
      <c r="M357">
        <v>0</v>
      </c>
      <c r="N357">
        <v>0</v>
      </c>
      <c r="O357">
        <v>7574.3609255000001</v>
      </c>
      <c r="P357">
        <v>0</v>
      </c>
      <c r="Q357">
        <v>292.10267140000002</v>
      </c>
      <c r="R357">
        <v>0</v>
      </c>
      <c r="S357">
        <v>2085.6812995999999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2274.1678817000002</v>
      </c>
      <c r="BM357">
        <v>17682.331209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877.8256404</v>
      </c>
      <c r="BT357">
        <v>109.26712689999999</v>
      </c>
      <c r="BU357">
        <v>1340.824558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-1877.8131189000001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485.27623460000001</v>
      </c>
      <c r="CV357">
        <v>31.180083700000001</v>
      </c>
      <c r="CW357">
        <v>103.1012207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1070.9394347</v>
      </c>
      <c r="DH357">
        <v>0</v>
      </c>
      <c r="DI357">
        <v>0</v>
      </c>
      <c r="DJ357">
        <v>607.57337029999997</v>
      </c>
    </row>
    <row r="358" spans="1:114" x14ac:dyDescent="0.25">
      <c r="A358" t="str" cm="1">
        <f t="array" ref="A358">VLOOKUP($D358,'Period Mapping'!$A$1:$C$366,COLUMN(B:B),0)</f>
        <v>2nd Half</v>
      </c>
      <c r="B358" t="str" cm="1">
        <f t="array" ref="B358">VLOOKUP($D358,'Period Mapping'!$A$1:$C$366,COLUMN(C:C),0)</f>
        <v>Q4 2020</v>
      </c>
      <c r="C358" t="s">
        <v>145</v>
      </c>
      <c r="D358" s="163">
        <v>44126</v>
      </c>
      <c r="E358" t="s">
        <v>177</v>
      </c>
      <c r="F358">
        <v>18745.330000000005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2574.1382884999998</v>
      </c>
      <c r="M358">
        <v>0</v>
      </c>
      <c r="N358">
        <v>0</v>
      </c>
      <c r="O358">
        <v>7584.9724570999997</v>
      </c>
      <c r="P358">
        <v>0</v>
      </c>
      <c r="Q358">
        <v>287.167258</v>
      </c>
      <c r="R358">
        <v>0</v>
      </c>
      <c r="S358">
        <v>2056.4815131999999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2274.1678817000002</v>
      </c>
      <c r="BM358">
        <v>18261.689174200001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874.30141879999996</v>
      </c>
      <c r="BT358">
        <v>112.6040072</v>
      </c>
      <c r="BU358">
        <v>1270.7091359000001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485.27623460000001</v>
      </c>
      <c r="CV358">
        <v>31.540960500000001</v>
      </c>
      <c r="CW358">
        <v>99.244327999999996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611.08554119999997</v>
      </c>
    </row>
    <row r="359" spans="1:114" x14ac:dyDescent="0.25">
      <c r="A359" t="str" cm="1">
        <f t="array" ref="A359">VLOOKUP($D359,'Period Mapping'!$A$1:$C$366,COLUMN(B:B),0)</f>
        <v>2nd Half</v>
      </c>
      <c r="B359" t="str" cm="1">
        <f t="array" ref="B359">VLOOKUP($D359,'Period Mapping'!$A$1:$C$366,COLUMN(C:C),0)</f>
        <v>Q4 2020</v>
      </c>
      <c r="C359" t="s">
        <v>145</v>
      </c>
      <c r="D359" s="163">
        <v>44127</v>
      </c>
      <c r="E359" t="s">
        <v>177</v>
      </c>
      <c r="F359">
        <v>29639.220000000041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2445.3411418999999</v>
      </c>
      <c r="M359">
        <v>5912.0390329000002</v>
      </c>
      <c r="N359">
        <v>0</v>
      </c>
      <c r="O359">
        <v>7595.5988552999997</v>
      </c>
      <c r="P359">
        <v>0</v>
      </c>
      <c r="Q359">
        <v>282.13618279999997</v>
      </c>
      <c r="R359">
        <v>0</v>
      </c>
      <c r="S359">
        <v>2096.9345494999998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2274.1678817000002</v>
      </c>
      <c r="BM359">
        <v>27856.513920599999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863.24457089999999</v>
      </c>
      <c r="BT359">
        <v>115.6780016</v>
      </c>
      <c r="BU359">
        <v>1208.4456037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485.27623460000001</v>
      </c>
      <c r="CV359">
        <v>32.191225500000002</v>
      </c>
      <c r="CW359">
        <v>94.723360299999996</v>
      </c>
      <c r="CX359">
        <v>0</v>
      </c>
      <c r="CY359">
        <v>0</v>
      </c>
      <c r="CZ359">
        <v>0</v>
      </c>
      <c r="DA359">
        <v>2780.3600970000002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1070.9394347</v>
      </c>
      <c r="DH359">
        <v>0</v>
      </c>
      <c r="DI359">
        <v>0</v>
      </c>
      <c r="DJ359">
        <v>599.4375986</v>
      </c>
    </row>
    <row r="360" spans="1:114" x14ac:dyDescent="0.25">
      <c r="A360" t="str" cm="1">
        <f t="array" ref="A360">VLOOKUP($D360,'Period Mapping'!$A$1:$C$366,COLUMN(B:B),0)</f>
        <v>2nd Half</v>
      </c>
      <c r="B360" t="str" cm="1">
        <f t="array" ref="B360">VLOOKUP($D360,'Period Mapping'!$A$1:$C$366,COLUMN(C:C),0)</f>
        <v>Q4 2020</v>
      </c>
      <c r="C360" t="s">
        <v>145</v>
      </c>
      <c r="D360" s="163">
        <v>44128</v>
      </c>
      <c r="E360" t="s">
        <v>177</v>
      </c>
      <c r="F360">
        <v>25426.93000000004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2402.7121877999998</v>
      </c>
      <c r="M360">
        <v>0</v>
      </c>
      <c r="N360">
        <v>0</v>
      </c>
      <c r="O360">
        <v>7606.2401409000004</v>
      </c>
      <c r="P360">
        <v>0</v>
      </c>
      <c r="Q360">
        <v>277.26452010000003</v>
      </c>
      <c r="R360">
        <v>0</v>
      </c>
      <c r="S360">
        <v>2144.8695272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2274.1678817000002</v>
      </c>
      <c r="BM360">
        <v>18297.219002599999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851.60917700000005</v>
      </c>
      <c r="BT360">
        <v>117.76406590000001</v>
      </c>
      <c r="BU360">
        <v>1140.2830606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485.27623460000001</v>
      </c>
      <c r="CV360">
        <v>32.645730200000003</v>
      </c>
      <c r="CW360">
        <v>89.965480900000003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356.97981160000001</v>
      </c>
      <c r="DH360">
        <v>0</v>
      </c>
      <c r="DI360">
        <v>0</v>
      </c>
      <c r="DJ360">
        <v>517.44103459999997</v>
      </c>
    </row>
    <row r="361" spans="1:114" x14ac:dyDescent="0.25">
      <c r="A361" t="str" cm="1">
        <f t="array" ref="A361">VLOOKUP($D361,'Period Mapping'!$A$1:$C$366,COLUMN(B:B),0)</f>
        <v>2nd Half</v>
      </c>
      <c r="B361" t="str" cm="1">
        <f t="array" ref="B361">VLOOKUP($D361,'Period Mapping'!$A$1:$C$366,COLUMN(C:C),0)</f>
        <v>Q4 2020</v>
      </c>
      <c r="C361" t="s">
        <v>145</v>
      </c>
      <c r="D361" s="163">
        <v>44129</v>
      </c>
      <c r="E361" t="s">
        <v>177</v>
      </c>
      <c r="F361">
        <v>20853.220000000012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2453.2701621000001</v>
      </c>
      <c r="M361">
        <v>0</v>
      </c>
      <c r="N361">
        <v>0</v>
      </c>
      <c r="O361">
        <v>7616.8963346999999</v>
      </c>
      <c r="P361">
        <v>0</v>
      </c>
      <c r="Q361">
        <v>272.62094059999998</v>
      </c>
      <c r="R361">
        <v>0</v>
      </c>
      <c r="S361">
        <v>2192.3472191000001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2274.1678817000002</v>
      </c>
      <c r="BM361">
        <v>18667.016439499999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873.62638549999997</v>
      </c>
      <c r="BT361">
        <v>117.7390867</v>
      </c>
      <c r="BU361">
        <v>1075.1738769999999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494.80059660000001</v>
      </c>
      <c r="CV361">
        <v>33.577393000000001</v>
      </c>
      <c r="CW361">
        <v>84.592369399999995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713.95962320000001</v>
      </c>
      <c r="DH361">
        <v>0</v>
      </c>
      <c r="DI361">
        <v>0</v>
      </c>
      <c r="DJ361">
        <v>464.2444203</v>
      </c>
    </row>
    <row r="362" spans="1:114" x14ac:dyDescent="0.25">
      <c r="A362" t="str" cm="1">
        <f t="array" ref="A362">VLOOKUP($D362,'Period Mapping'!$A$1:$C$366,COLUMN(B:B),0)</f>
        <v>2nd Half</v>
      </c>
      <c r="B362" t="str" cm="1">
        <f t="array" ref="B362">VLOOKUP($D362,'Period Mapping'!$A$1:$C$366,COLUMN(C:C),0)</f>
        <v>Q4 2020</v>
      </c>
      <c r="C362" t="s">
        <v>145</v>
      </c>
      <c r="D362" s="163">
        <v>44130</v>
      </c>
      <c r="E362" t="s">
        <v>177</v>
      </c>
      <c r="F362">
        <v>18639.729999999985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2550.9074658</v>
      </c>
      <c r="M362">
        <v>0</v>
      </c>
      <c r="N362">
        <v>0</v>
      </c>
      <c r="O362">
        <v>7627.5674576000001</v>
      </c>
      <c r="P362">
        <v>0</v>
      </c>
      <c r="Q362">
        <v>268.37214340000003</v>
      </c>
      <c r="R362">
        <v>0</v>
      </c>
      <c r="S362">
        <v>2250.3101904999999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2274.1678817000002</v>
      </c>
      <c r="BM362">
        <v>18639.732133099998</v>
      </c>
      <c r="BN362">
        <v>0</v>
      </c>
      <c r="BO362">
        <v>-502.40932600000002</v>
      </c>
      <c r="BP362">
        <v>0</v>
      </c>
      <c r="BQ362">
        <v>0</v>
      </c>
      <c r="BR362">
        <v>0</v>
      </c>
      <c r="BS362">
        <v>911.70829260000005</v>
      </c>
      <c r="BT362">
        <v>112.9908776</v>
      </c>
      <c r="BU362">
        <v>1006.9778575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504.25835460000002</v>
      </c>
      <c r="CV362">
        <v>35.380633199999998</v>
      </c>
      <c r="CW362">
        <v>79.026788499999995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1070.9394347</v>
      </c>
      <c r="DH362">
        <v>0</v>
      </c>
      <c r="DI362">
        <v>0</v>
      </c>
      <c r="DJ362">
        <v>449.53393169999998</v>
      </c>
    </row>
    <row r="363" spans="1:114" x14ac:dyDescent="0.25">
      <c r="A363" t="str" cm="1">
        <f t="array" ref="A363">VLOOKUP($D363,'Period Mapping'!$A$1:$C$366,COLUMN(B:B),0)</f>
        <v>2nd Half</v>
      </c>
      <c r="B363" t="str" cm="1">
        <f t="array" ref="B363">VLOOKUP($D363,'Period Mapping'!$A$1:$C$366,COLUMN(C:C),0)</f>
        <v>Q4 2020</v>
      </c>
      <c r="C363" t="s">
        <v>145</v>
      </c>
      <c r="D363" s="163">
        <v>44131</v>
      </c>
      <c r="E363" t="s">
        <v>177</v>
      </c>
      <c r="F363">
        <v>19712.140000000021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2682.1302568999999</v>
      </c>
      <c r="M363">
        <v>0</v>
      </c>
      <c r="N363">
        <v>0</v>
      </c>
      <c r="O363">
        <v>7638.2535305000001</v>
      </c>
      <c r="P363">
        <v>0</v>
      </c>
      <c r="Q363">
        <v>265.24263150000002</v>
      </c>
      <c r="R363">
        <v>0</v>
      </c>
      <c r="S363">
        <v>2330.8291359999998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2274.1678817000002</v>
      </c>
      <c r="BM363">
        <v>19769.2365211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947.36473000000001</v>
      </c>
      <c r="BT363">
        <v>110.0895537</v>
      </c>
      <c r="BU363">
        <v>943.54133420000005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513.78271659999996</v>
      </c>
      <c r="CV363">
        <v>37.751794799999999</v>
      </c>
      <c r="CW363">
        <v>76.517074399999998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1427.9192462999999</v>
      </c>
      <c r="DH363">
        <v>0</v>
      </c>
      <c r="DI363">
        <v>0</v>
      </c>
      <c r="DJ363">
        <v>521.64648499999998</v>
      </c>
    </row>
    <row r="364" spans="1:114" x14ac:dyDescent="0.25">
      <c r="A364" t="str" cm="1">
        <f t="array" ref="A364">VLOOKUP($D364,'Period Mapping'!$A$1:$C$366,COLUMN(B:B),0)</f>
        <v>2nd Half</v>
      </c>
      <c r="B364" t="str" cm="1">
        <f t="array" ref="B364">VLOOKUP($D364,'Period Mapping'!$A$1:$C$366,COLUMN(C:C),0)</f>
        <v>Q4 2020</v>
      </c>
      <c r="C364" t="s">
        <v>145</v>
      </c>
      <c r="D364" s="163">
        <v>44132</v>
      </c>
      <c r="E364" t="s">
        <v>177</v>
      </c>
      <c r="F364">
        <v>17940.459999999988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2794.1009558999999</v>
      </c>
      <c r="M364">
        <v>0</v>
      </c>
      <c r="N364">
        <v>0</v>
      </c>
      <c r="O364">
        <v>7648.9545743999997</v>
      </c>
      <c r="P364">
        <v>0</v>
      </c>
      <c r="Q364">
        <v>264.72394550000001</v>
      </c>
      <c r="R364">
        <v>0</v>
      </c>
      <c r="S364">
        <v>2452.4621237000001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2274.1678817000002</v>
      </c>
      <c r="BM364">
        <v>20834.1159859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949.44379230000004</v>
      </c>
      <c r="BT364">
        <v>108.27491430000001</v>
      </c>
      <c r="BU364">
        <v>897.65268130000004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523.30707859999995</v>
      </c>
      <c r="CV364">
        <v>39.724214400000001</v>
      </c>
      <c r="CW364">
        <v>76.101828999999995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2141.8788694999998</v>
      </c>
      <c r="DH364">
        <v>0</v>
      </c>
      <c r="DI364">
        <v>0</v>
      </c>
      <c r="DJ364">
        <v>663.32297589999996</v>
      </c>
    </row>
    <row r="365" spans="1:114" x14ac:dyDescent="0.25">
      <c r="A365" t="str" cm="1">
        <f t="array" ref="A365">VLOOKUP($D365,'Period Mapping'!$A$1:$C$366,COLUMN(B:B),0)</f>
        <v>2nd Half</v>
      </c>
      <c r="B365" t="str" cm="1">
        <f t="array" ref="B365">VLOOKUP($D365,'Period Mapping'!$A$1:$C$366,COLUMN(C:C),0)</f>
        <v>Q4 2020</v>
      </c>
      <c r="C365" t="s">
        <v>145</v>
      </c>
      <c r="D365" s="163">
        <v>44133</v>
      </c>
      <c r="E365" t="s">
        <v>177</v>
      </c>
      <c r="F365">
        <v>20797.710000000006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2852.1510908999999</v>
      </c>
      <c r="M365">
        <v>0</v>
      </c>
      <c r="N365">
        <v>0</v>
      </c>
      <c r="O365">
        <v>7659.6706102999997</v>
      </c>
      <c r="P365">
        <v>0</v>
      </c>
      <c r="Q365">
        <v>265.92535409999999</v>
      </c>
      <c r="R365">
        <v>0</v>
      </c>
      <c r="S365">
        <v>2524.5724618999998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2274.1678817000002</v>
      </c>
      <c r="BM365">
        <v>19362.339735500002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964.47648340000001</v>
      </c>
      <c r="BT365">
        <v>105.0702502</v>
      </c>
      <c r="BU365">
        <v>875.80467620000002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532.83144059999995</v>
      </c>
      <c r="CV365">
        <v>41.415999999999997</v>
      </c>
      <c r="CW365">
        <v>74.697219399999994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356.97981160000001</v>
      </c>
      <c r="DH365">
        <v>0</v>
      </c>
      <c r="DI365">
        <v>0</v>
      </c>
      <c r="DJ365">
        <v>834.57630549999999</v>
      </c>
    </row>
    <row r="366" spans="1:114" x14ac:dyDescent="0.25">
      <c r="A366" t="str" cm="1">
        <f t="array" ref="A366">VLOOKUP($D366,'Period Mapping'!$A$1:$C$366,COLUMN(B:B),0)</f>
        <v>2nd Half</v>
      </c>
      <c r="B366" t="str" cm="1">
        <f t="array" ref="B366">VLOOKUP($D366,'Period Mapping'!$A$1:$C$366,COLUMN(C:C),0)</f>
        <v>Q4 2020</v>
      </c>
      <c r="C366" t="s">
        <v>145</v>
      </c>
      <c r="D366" s="163">
        <v>44134</v>
      </c>
      <c r="E366" t="s">
        <v>177</v>
      </c>
      <c r="F366">
        <v>27055.760000000028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2845.4791249999998</v>
      </c>
      <c r="M366">
        <v>0</v>
      </c>
      <c r="N366">
        <v>0</v>
      </c>
      <c r="O366">
        <v>7670.4016591</v>
      </c>
      <c r="P366">
        <v>0</v>
      </c>
      <c r="Q366">
        <v>268.19519609999998</v>
      </c>
      <c r="R366">
        <v>0</v>
      </c>
      <c r="S366">
        <v>2604.7395772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2274.1678817000002</v>
      </c>
      <c r="BM366">
        <v>23471.154139300001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949.44680630000005</v>
      </c>
      <c r="BT366">
        <v>100.72249739999999</v>
      </c>
      <c r="BU366">
        <v>862.18681340000001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523.30707859999995</v>
      </c>
      <c r="CV366">
        <v>43.406529499999998</v>
      </c>
      <c r="CW366">
        <v>71.810931999999994</v>
      </c>
      <c r="CX366">
        <v>0</v>
      </c>
      <c r="CY366">
        <v>0</v>
      </c>
      <c r="CZ366">
        <v>0</v>
      </c>
      <c r="DA366">
        <v>2780.3600970000002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1427.9192462999999</v>
      </c>
      <c r="DH366">
        <v>0</v>
      </c>
      <c r="DI366">
        <v>0</v>
      </c>
      <c r="DJ366">
        <v>1049.01055</v>
      </c>
    </row>
    <row r="367" spans="1:114" x14ac:dyDescent="0.25">
      <c r="A367" t="s">
        <v>472</v>
      </c>
      <c r="B367" t="s">
        <v>471</v>
      </c>
      <c r="C367" t="s">
        <v>145</v>
      </c>
      <c r="D367" s="2">
        <v>44135</v>
      </c>
      <c r="E367" t="s">
        <v>177</v>
      </c>
      <c r="F367">
        <v>22293.946240000023</v>
      </c>
    </row>
    <row r="368" spans="1:114" x14ac:dyDescent="0.25">
      <c r="A368" t="s">
        <v>472</v>
      </c>
      <c r="B368" t="s">
        <v>471</v>
      </c>
      <c r="C368" t="s">
        <v>145</v>
      </c>
      <c r="D368" s="2">
        <v>44136</v>
      </c>
      <c r="E368" t="s">
        <v>177</v>
      </c>
      <c r="F368">
        <v>12219.99</v>
      </c>
    </row>
    <row r="369" spans="1:6" x14ac:dyDescent="0.25">
      <c r="A369" t="s">
        <v>472</v>
      </c>
      <c r="B369" t="s">
        <v>471</v>
      </c>
      <c r="C369" t="s">
        <v>145</v>
      </c>
      <c r="D369" s="2">
        <v>44137</v>
      </c>
      <c r="E369" t="s">
        <v>177</v>
      </c>
      <c r="F369">
        <v>10211.950000000001</v>
      </c>
    </row>
    <row r="370" spans="1:6" x14ac:dyDescent="0.25">
      <c r="A370" t="s">
        <v>472</v>
      </c>
      <c r="B370" t="s">
        <v>471</v>
      </c>
      <c r="C370" t="s">
        <v>145</v>
      </c>
      <c r="D370" s="2">
        <v>44138</v>
      </c>
      <c r="E370" t="s">
        <v>177</v>
      </c>
      <c r="F370">
        <v>10126.040000000001</v>
      </c>
    </row>
    <row r="371" spans="1:6" x14ac:dyDescent="0.25">
      <c r="A371" t="s">
        <v>472</v>
      </c>
      <c r="B371" t="s">
        <v>471</v>
      </c>
      <c r="C371" t="s">
        <v>145</v>
      </c>
      <c r="D371" s="2">
        <v>44139</v>
      </c>
      <c r="E371" t="s">
        <v>177</v>
      </c>
      <c r="F371">
        <v>10389.06</v>
      </c>
    </row>
    <row r="372" spans="1:6" x14ac:dyDescent="0.25">
      <c r="A372" t="s">
        <v>472</v>
      </c>
      <c r="B372" t="s">
        <v>471</v>
      </c>
      <c r="C372" t="s">
        <v>145</v>
      </c>
      <c r="D372" s="2">
        <v>44140</v>
      </c>
      <c r="E372" t="s">
        <v>177</v>
      </c>
      <c r="F372">
        <v>13141.61</v>
      </c>
    </row>
    <row r="373" spans="1:6" x14ac:dyDescent="0.25">
      <c r="A373" t="s">
        <v>472</v>
      </c>
      <c r="B373" t="s">
        <v>471</v>
      </c>
      <c r="C373" t="s">
        <v>145</v>
      </c>
      <c r="D373" s="2">
        <v>44141</v>
      </c>
      <c r="E373" t="s">
        <v>177</v>
      </c>
      <c r="F373">
        <v>17121.8</v>
      </c>
    </row>
    <row r="374" spans="1:6" x14ac:dyDescent="0.25">
      <c r="A374" t="s">
        <v>472</v>
      </c>
      <c r="B374" t="s">
        <v>471</v>
      </c>
      <c r="C374" t="s">
        <v>145</v>
      </c>
      <c r="D374" s="2">
        <v>44142</v>
      </c>
      <c r="E374" t="s">
        <v>177</v>
      </c>
      <c r="F374">
        <v>14885.06</v>
      </c>
    </row>
    <row r="375" spans="1:6" x14ac:dyDescent="0.25">
      <c r="A375" t="s">
        <v>472</v>
      </c>
      <c r="B375" t="s">
        <v>471</v>
      </c>
      <c r="C375" t="s">
        <v>145</v>
      </c>
      <c r="D375" s="2">
        <v>44143</v>
      </c>
      <c r="E375" t="s">
        <v>177</v>
      </c>
      <c r="F375">
        <v>12195.06</v>
      </c>
    </row>
    <row r="376" spans="1:6" x14ac:dyDescent="0.25">
      <c r="A376" t="s">
        <v>472</v>
      </c>
      <c r="B376" t="s">
        <v>471</v>
      </c>
      <c r="C376" t="s">
        <v>145</v>
      </c>
      <c r="D376" s="2">
        <v>44144</v>
      </c>
      <c r="E376" t="s">
        <v>177</v>
      </c>
      <c r="F376">
        <v>10453.68</v>
      </c>
    </row>
    <row r="377" spans="1:6" x14ac:dyDescent="0.25">
      <c r="A377" t="s">
        <v>472</v>
      </c>
      <c r="B377" t="s">
        <v>471</v>
      </c>
      <c r="C377" t="s">
        <v>145</v>
      </c>
      <c r="D377" s="2">
        <v>44145</v>
      </c>
      <c r="E377" t="s">
        <v>177</v>
      </c>
      <c r="F377">
        <v>11962.81</v>
      </c>
    </row>
    <row r="378" spans="1:6" x14ac:dyDescent="0.25">
      <c r="A378" t="s">
        <v>472</v>
      </c>
      <c r="B378" t="s">
        <v>471</v>
      </c>
      <c r="C378" t="s">
        <v>145</v>
      </c>
      <c r="D378" s="2">
        <v>44146</v>
      </c>
      <c r="E378" t="s">
        <v>177</v>
      </c>
      <c r="F378">
        <v>16500.71</v>
      </c>
    </row>
    <row r="379" spans="1:6" x14ac:dyDescent="0.25">
      <c r="A379" t="s">
        <v>472</v>
      </c>
      <c r="B379" t="s">
        <v>471</v>
      </c>
      <c r="C379" t="s">
        <v>145</v>
      </c>
      <c r="D379" s="2">
        <v>44147</v>
      </c>
      <c r="E379" t="s">
        <v>177</v>
      </c>
      <c r="F379">
        <v>18811.05</v>
      </c>
    </row>
    <row r="380" spans="1:6" x14ac:dyDescent="0.25">
      <c r="A380" t="s">
        <v>472</v>
      </c>
      <c r="B380" t="s">
        <v>471</v>
      </c>
      <c r="C380" t="s">
        <v>145</v>
      </c>
      <c r="D380" s="2">
        <v>44148</v>
      </c>
      <c r="E380" t="s">
        <v>177</v>
      </c>
      <c r="F380">
        <v>25465.279999999999</v>
      </c>
    </row>
    <row r="381" spans="1:6" x14ac:dyDescent="0.25">
      <c r="A381" t="s">
        <v>472</v>
      </c>
      <c r="B381" t="s">
        <v>471</v>
      </c>
      <c r="C381" t="s">
        <v>145</v>
      </c>
      <c r="D381" s="2">
        <v>44149</v>
      </c>
      <c r="E381" t="s">
        <v>177</v>
      </c>
      <c r="F381">
        <v>23330.959999999999</v>
      </c>
    </row>
    <row r="382" spans="1:6" x14ac:dyDescent="0.25">
      <c r="A382" t="s">
        <v>472</v>
      </c>
      <c r="B382" t="s">
        <v>471</v>
      </c>
      <c r="C382" t="s">
        <v>145</v>
      </c>
      <c r="D382" s="2">
        <v>44150</v>
      </c>
      <c r="E382" t="s">
        <v>177</v>
      </c>
      <c r="F382">
        <v>19382.02</v>
      </c>
    </row>
    <row r="383" spans="1:6" x14ac:dyDescent="0.25">
      <c r="A383" t="s">
        <v>472</v>
      </c>
      <c r="B383" t="s">
        <v>471</v>
      </c>
      <c r="C383" t="s">
        <v>145</v>
      </c>
      <c r="D383" s="2">
        <v>44151</v>
      </c>
      <c r="E383" t="s">
        <v>177</v>
      </c>
      <c r="F383">
        <v>13864.51</v>
      </c>
    </row>
    <row r="384" spans="1:6" x14ac:dyDescent="0.25">
      <c r="A384" t="s">
        <v>472</v>
      </c>
      <c r="B384" t="s">
        <v>471</v>
      </c>
      <c r="C384" t="s">
        <v>145</v>
      </c>
      <c r="D384" s="2">
        <v>44152</v>
      </c>
      <c r="E384" t="s">
        <v>177</v>
      </c>
      <c r="F384">
        <v>15844.34</v>
      </c>
    </row>
    <row r="385" spans="1:6" x14ac:dyDescent="0.25">
      <c r="A385" t="s">
        <v>472</v>
      </c>
      <c r="B385" t="s">
        <v>471</v>
      </c>
      <c r="C385" t="s">
        <v>145</v>
      </c>
      <c r="D385" s="2">
        <v>44153</v>
      </c>
      <c r="E385" t="s">
        <v>177</v>
      </c>
      <c r="F385">
        <v>17392.669999999998</v>
      </c>
    </row>
    <row r="386" spans="1:6" x14ac:dyDescent="0.25">
      <c r="A386" t="s">
        <v>472</v>
      </c>
      <c r="B386" t="s">
        <v>471</v>
      </c>
      <c r="C386" t="s">
        <v>145</v>
      </c>
      <c r="D386" s="2">
        <v>44154</v>
      </c>
      <c r="E386" t="s">
        <v>177</v>
      </c>
      <c r="F386">
        <v>20570.490000000002</v>
      </c>
    </row>
    <row r="387" spans="1:6" x14ac:dyDescent="0.25">
      <c r="A387" t="s">
        <v>472</v>
      </c>
      <c r="B387" t="s">
        <v>471</v>
      </c>
      <c r="C387" t="s">
        <v>145</v>
      </c>
      <c r="D387" s="2">
        <v>44155</v>
      </c>
      <c r="E387" t="s">
        <v>177</v>
      </c>
      <c r="F387">
        <v>30500.07</v>
      </c>
    </row>
    <row r="388" spans="1:6" x14ac:dyDescent="0.25">
      <c r="A388" t="s">
        <v>472</v>
      </c>
      <c r="B388" t="s">
        <v>471</v>
      </c>
      <c r="C388" t="s">
        <v>145</v>
      </c>
      <c r="D388" s="2">
        <v>44156</v>
      </c>
      <c r="E388" t="s">
        <v>177</v>
      </c>
      <c r="F388">
        <v>21921.64</v>
      </c>
    </row>
    <row r="389" spans="1:6" x14ac:dyDescent="0.25">
      <c r="A389" t="s">
        <v>472</v>
      </c>
      <c r="B389" t="s">
        <v>471</v>
      </c>
      <c r="C389" t="s">
        <v>145</v>
      </c>
      <c r="D389" s="2">
        <v>44157</v>
      </c>
      <c r="E389" t="s">
        <v>177</v>
      </c>
      <c r="F389">
        <v>19911.189999999999</v>
      </c>
    </row>
    <row r="390" spans="1:6" x14ac:dyDescent="0.25">
      <c r="A390" t="s">
        <v>472</v>
      </c>
      <c r="B390" t="s">
        <v>471</v>
      </c>
      <c r="C390" t="s">
        <v>145</v>
      </c>
      <c r="D390" s="2">
        <v>44158</v>
      </c>
      <c r="E390" t="s">
        <v>177</v>
      </c>
      <c r="F390">
        <v>17702.900000000001</v>
      </c>
    </row>
    <row r="391" spans="1:6" x14ac:dyDescent="0.25">
      <c r="A391" t="s">
        <v>472</v>
      </c>
      <c r="B391" t="s">
        <v>471</v>
      </c>
      <c r="C391" t="s">
        <v>145</v>
      </c>
      <c r="D391" s="2">
        <v>44159</v>
      </c>
      <c r="E391" t="s">
        <v>177</v>
      </c>
      <c r="F391">
        <v>18167.09</v>
      </c>
    </row>
    <row r="392" spans="1:6" x14ac:dyDescent="0.25">
      <c r="A392" t="s">
        <v>472</v>
      </c>
      <c r="B392" t="s">
        <v>471</v>
      </c>
      <c r="C392" t="s">
        <v>145</v>
      </c>
      <c r="D392" s="2">
        <v>44160</v>
      </c>
      <c r="E392" t="s">
        <v>177</v>
      </c>
      <c r="F392">
        <v>19673.759999999998</v>
      </c>
    </row>
    <row r="393" spans="1:6" x14ac:dyDescent="0.25">
      <c r="A393" t="s">
        <v>472</v>
      </c>
      <c r="B393" t="s">
        <v>471</v>
      </c>
      <c r="C393" t="s">
        <v>145</v>
      </c>
      <c r="D393" s="2">
        <v>44161</v>
      </c>
      <c r="E393" t="s">
        <v>177</v>
      </c>
      <c r="F393">
        <v>20764.43</v>
      </c>
    </row>
    <row r="394" spans="1:6" x14ac:dyDescent="0.25">
      <c r="A394" t="s">
        <v>472</v>
      </c>
      <c r="B394" t="s">
        <v>471</v>
      </c>
      <c r="C394" t="s">
        <v>145</v>
      </c>
      <c r="D394" s="2">
        <v>44162</v>
      </c>
      <c r="E394" t="s">
        <v>177</v>
      </c>
      <c r="F394">
        <v>32287.55</v>
      </c>
    </row>
    <row r="395" spans="1:6" x14ac:dyDescent="0.25">
      <c r="A395" t="s">
        <v>472</v>
      </c>
      <c r="B395" t="s">
        <v>471</v>
      </c>
      <c r="C395" t="s">
        <v>145</v>
      </c>
      <c r="D395" s="2">
        <v>44163</v>
      </c>
      <c r="E395" t="s">
        <v>177</v>
      </c>
      <c r="F395">
        <v>29191.040000000001</v>
      </c>
    </row>
    <row r="396" spans="1:6" x14ac:dyDescent="0.25">
      <c r="A396" t="s">
        <v>472</v>
      </c>
      <c r="B396" t="s">
        <v>471</v>
      </c>
      <c r="C396" t="s">
        <v>145</v>
      </c>
      <c r="D396" s="2">
        <v>44164</v>
      </c>
      <c r="E396" t="s">
        <v>177</v>
      </c>
      <c r="F396">
        <v>24635.29</v>
      </c>
    </row>
    <row r="397" spans="1:6" x14ac:dyDescent="0.25">
      <c r="A397" t="s">
        <v>472</v>
      </c>
      <c r="B397" t="s">
        <v>471</v>
      </c>
      <c r="C397" t="s">
        <v>145</v>
      </c>
      <c r="D397" s="2">
        <v>44165</v>
      </c>
      <c r="E397" t="s">
        <v>177</v>
      </c>
      <c r="F397">
        <v>17799.98</v>
      </c>
    </row>
    <row r="398" spans="1:6" x14ac:dyDescent="0.25">
      <c r="A398" t="s">
        <v>472</v>
      </c>
      <c r="B398" t="s">
        <v>471</v>
      </c>
      <c r="C398" t="s">
        <v>145</v>
      </c>
      <c r="D398" s="2">
        <v>44166</v>
      </c>
      <c r="E398" t="s">
        <v>177</v>
      </c>
      <c r="F398">
        <v>24693.75</v>
      </c>
    </row>
    <row r="399" spans="1:6" x14ac:dyDescent="0.25">
      <c r="A399" t="s">
        <v>472</v>
      </c>
      <c r="B399" t="s">
        <v>471</v>
      </c>
      <c r="C399" t="s">
        <v>145</v>
      </c>
      <c r="D399" s="2">
        <v>44167</v>
      </c>
      <c r="E399" t="s">
        <v>177</v>
      </c>
      <c r="F399">
        <v>21303.53</v>
      </c>
    </row>
    <row r="400" spans="1:6" x14ac:dyDescent="0.25">
      <c r="A400" t="s">
        <v>472</v>
      </c>
      <c r="B400" t="s">
        <v>471</v>
      </c>
      <c r="C400" t="s">
        <v>145</v>
      </c>
      <c r="D400" s="2">
        <v>44168</v>
      </c>
      <c r="E400" t="s">
        <v>177</v>
      </c>
      <c r="F400">
        <v>27295.77</v>
      </c>
    </row>
    <row r="401" spans="1:6" x14ac:dyDescent="0.25">
      <c r="A401" t="s">
        <v>472</v>
      </c>
      <c r="B401" t="s">
        <v>471</v>
      </c>
      <c r="C401" t="s">
        <v>145</v>
      </c>
      <c r="D401" s="2">
        <v>44169</v>
      </c>
      <c r="E401" t="s">
        <v>177</v>
      </c>
      <c r="F401">
        <v>23765.4</v>
      </c>
    </row>
    <row r="402" spans="1:6" x14ac:dyDescent="0.25">
      <c r="A402" t="s">
        <v>472</v>
      </c>
      <c r="B402" t="s">
        <v>471</v>
      </c>
      <c r="C402" t="s">
        <v>145</v>
      </c>
      <c r="D402" s="2">
        <v>44170</v>
      </c>
      <c r="E402" t="s">
        <v>177</v>
      </c>
      <c r="F402">
        <v>24086.58</v>
      </c>
    </row>
    <row r="403" spans="1:6" x14ac:dyDescent="0.25">
      <c r="A403" t="s">
        <v>472</v>
      </c>
      <c r="B403" t="s">
        <v>471</v>
      </c>
      <c r="C403" t="s">
        <v>145</v>
      </c>
      <c r="D403" s="2">
        <v>44171</v>
      </c>
      <c r="E403" t="s">
        <v>177</v>
      </c>
      <c r="F403">
        <v>19804.669999999998</v>
      </c>
    </row>
    <row r="404" spans="1:6" x14ac:dyDescent="0.25">
      <c r="A404" t="s">
        <v>472</v>
      </c>
      <c r="B404" t="s">
        <v>471</v>
      </c>
      <c r="C404" t="s">
        <v>145</v>
      </c>
      <c r="D404" s="2">
        <v>44172</v>
      </c>
      <c r="E404" t="s">
        <v>177</v>
      </c>
      <c r="F404">
        <v>20283.759999999998</v>
      </c>
    </row>
    <row r="405" spans="1:6" x14ac:dyDescent="0.25">
      <c r="A405" t="s">
        <v>472</v>
      </c>
      <c r="B405" t="s">
        <v>471</v>
      </c>
      <c r="C405" t="s">
        <v>145</v>
      </c>
      <c r="D405" s="2">
        <v>44173</v>
      </c>
      <c r="E405" t="s">
        <v>177</v>
      </c>
      <c r="F405">
        <v>20110.63</v>
      </c>
    </row>
    <row r="406" spans="1:6" x14ac:dyDescent="0.25">
      <c r="A406" t="s">
        <v>472</v>
      </c>
      <c r="B406" t="s">
        <v>471</v>
      </c>
      <c r="C406" t="s">
        <v>145</v>
      </c>
      <c r="D406" s="2">
        <v>44174</v>
      </c>
      <c r="E406" t="s">
        <v>177</v>
      </c>
      <c r="F406">
        <v>22159.15</v>
      </c>
    </row>
    <row r="407" spans="1:6" x14ac:dyDescent="0.25">
      <c r="A407" t="s">
        <v>472</v>
      </c>
      <c r="B407" t="s">
        <v>471</v>
      </c>
      <c r="C407" t="s">
        <v>145</v>
      </c>
      <c r="D407" s="2">
        <v>44175</v>
      </c>
      <c r="E407" t="s">
        <v>177</v>
      </c>
      <c r="F407">
        <v>28445.46</v>
      </c>
    </row>
    <row r="408" spans="1:6" x14ac:dyDescent="0.25">
      <c r="A408" t="s">
        <v>472</v>
      </c>
      <c r="B408" t="s">
        <v>471</v>
      </c>
      <c r="C408" t="s">
        <v>145</v>
      </c>
      <c r="D408" s="2">
        <v>44176</v>
      </c>
      <c r="E408" t="s">
        <v>177</v>
      </c>
      <c r="F408">
        <v>39337.129999999997</v>
      </c>
    </row>
    <row r="409" spans="1:6" x14ac:dyDescent="0.25">
      <c r="A409" t="s">
        <v>472</v>
      </c>
      <c r="B409" t="s">
        <v>471</v>
      </c>
      <c r="C409" t="s">
        <v>145</v>
      </c>
      <c r="D409" s="2">
        <v>44177</v>
      </c>
      <c r="E409" t="s">
        <v>177</v>
      </c>
      <c r="F409">
        <v>26320.97</v>
      </c>
    </row>
    <row r="410" spans="1:6" x14ac:dyDescent="0.25">
      <c r="A410" t="s">
        <v>472</v>
      </c>
      <c r="B410" t="s">
        <v>471</v>
      </c>
      <c r="C410" t="s">
        <v>145</v>
      </c>
      <c r="D410" s="2">
        <v>44178</v>
      </c>
      <c r="E410" t="s">
        <v>177</v>
      </c>
      <c r="F410">
        <v>25823.42</v>
      </c>
    </row>
    <row r="411" spans="1:6" x14ac:dyDescent="0.25">
      <c r="A411" t="s">
        <v>472</v>
      </c>
      <c r="B411" t="s">
        <v>471</v>
      </c>
      <c r="C411" t="s">
        <v>145</v>
      </c>
      <c r="D411" s="2">
        <v>44179</v>
      </c>
      <c r="E411" t="s">
        <v>177</v>
      </c>
      <c r="F411">
        <v>19358.919999999998</v>
      </c>
    </row>
    <row r="412" spans="1:6" x14ac:dyDescent="0.25">
      <c r="A412" t="s">
        <v>472</v>
      </c>
      <c r="B412" t="s">
        <v>471</v>
      </c>
      <c r="C412" t="s">
        <v>145</v>
      </c>
      <c r="D412" s="2">
        <v>44180</v>
      </c>
      <c r="E412" t="s">
        <v>177</v>
      </c>
      <c r="F412">
        <v>18469.439999999999</v>
      </c>
    </row>
    <row r="413" spans="1:6" x14ac:dyDescent="0.25">
      <c r="A413" t="s">
        <v>472</v>
      </c>
      <c r="B413" t="s">
        <v>471</v>
      </c>
      <c r="C413" t="s">
        <v>145</v>
      </c>
      <c r="D413" s="2">
        <v>44181</v>
      </c>
      <c r="E413" t="s">
        <v>177</v>
      </c>
      <c r="F413">
        <v>16652.07</v>
      </c>
    </row>
    <row r="414" spans="1:6" x14ac:dyDescent="0.25">
      <c r="A414" t="s">
        <v>472</v>
      </c>
      <c r="B414" t="s">
        <v>471</v>
      </c>
      <c r="C414" t="s">
        <v>145</v>
      </c>
      <c r="D414" s="2">
        <v>44182</v>
      </c>
      <c r="E414" t="s">
        <v>177</v>
      </c>
      <c r="F414">
        <v>25560.77</v>
      </c>
    </row>
    <row r="415" spans="1:6" x14ac:dyDescent="0.25">
      <c r="A415" t="s">
        <v>472</v>
      </c>
      <c r="B415" t="s">
        <v>471</v>
      </c>
      <c r="C415" t="s">
        <v>145</v>
      </c>
      <c r="D415" s="2">
        <v>44183</v>
      </c>
      <c r="E415" t="s">
        <v>177</v>
      </c>
      <c r="F415">
        <v>29051.53</v>
      </c>
    </row>
    <row r="416" spans="1:6" x14ac:dyDescent="0.25">
      <c r="A416" t="s">
        <v>472</v>
      </c>
      <c r="B416" t="s">
        <v>471</v>
      </c>
      <c r="C416" t="s">
        <v>145</v>
      </c>
      <c r="D416" s="2">
        <v>44184</v>
      </c>
      <c r="E416" t="s">
        <v>177</v>
      </c>
      <c r="F416">
        <v>26683.58</v>
      </c>
    </row>
    <row r="417" spans="1:6" x14ac:dyDescent="0.25">
      <c r="A417" t="s">
        <v>472</v>
      </c>
      <c r="B417" t="s">
        <v>471</v>
      </c>
      <c r="C417" t="s">
        <v>145</v>
      </c>
      <c r="D417" s="2">
        <v>44185</v>
      </c>
      <c r="E417" t="s">
        <v>177</v>
      </c>
      <c r="F417">
        <v>26095.9</v>
      </c>
    </row>
    <row r="418" spans="1:6" x14ac:dyDescent="0.25">
      <c r="A418" t="s">
        <v>472</v>
      </c>
      <c r="B418" t="s">
        <v>471</v>
      </c>
      <c r="C418" t="s">
        <v>145</v>
      </c>
      <c r="D418" s="2">
        <v>44186</v>
      </c>
      <c r="E418" t="s">
        <v>177</v>
      </c>
      <c r="F418">
        <v>19120.04</v>
      </c>
    </row>
    <row r="419" spans="1:6" x14ac:dyDescent="0.25">
      <c r="A419" t="s">
        <v>472</v>
      </c>
      <c r="B419" t="s">
        <v>471</v>
      </c>
      <c r="C419" t="s">
        <v>145</v>
      </c>
      <c r="D419" s="2">
        <v>44187</v>
      </c>
      <c r="E419" t="s">
        <v>177</v>
      </c>
      <c r="F419">
        <v>24211.08</v>
      </c>
    </row>
    <row r="420" spans="1:6" x14ac:dyDescent="0.25">
      <c r="A420" t="s">
        <v>472</v>
      </c>
      <c r="B420" t="s">
        <v>471</v>
      </c>
      <c r="C420" t="s">
        <v>145</v>
      </c>
      <c r="D420" s="2">
        <v>44188</v>
      </c>
      <c r="E420" t="s">
        <v>177</v>
      </c>
      <c r="F420">
        <v>23867.26</v>
      </c>
    </row>
    <row r="421" spans="1:6" x14ac:dyDescent="0.25">
      <c r="A421" t="s">
        <v>472</v>
      </c>
      <c r="B421" t="s">
        <v>471</v>
      </c>
      <c r="C421" t="s">
        <v>145</v>
      </c>
      <c r="D421" s="2">
        <v>44189</v>
      </c>
      <c r="E421" t="s">
        <v>177</v>
      </c>
      <c r="F421">
        <v>36164.86</v>
      </c>
    </row>
    <row r="422" spans="1:6" x14ac:dyDescent="0.25">
      <c r="A422" t="s">
        <v>472</v>
      </c>
      <c r="B422" t="s">
        <v>471</v>
      </c>
      <c r="C422" t="s">
        <v>145</v>
      </c>
      <c r="D422" s="2">
        <v>44190</v>
      </c>
      <c r="E422" t="s">
        <v>177</v>
      </c>
      <c r="F422">
        <v>28958.07</v>
      </c>
    </row>
    <row r="423" spans="1:6" x14ac:dyDescent="0.25">
      <c r="A423" t="s">
        <v>472</v>
      </c>
      <c r="B423" t="s">
        <v>471</v>
      </c>
      <c r="C423" t="s">
        <v>145</v>
      </c>
      <c r="D423" s="2">
        <v>44191</v>
      </c>
      <c r="E423" t="s">
        <v>177</v>
      </c>
      <c r="F423">
        <v>26943.360000000001</v>
      </c>
    </row>
    <row r="424" spans="1:6" x14ac:dyDescent="0.25">
      <c r="A424" t="s">
        <v>472</v>
      </c>
      <c r="B424" t="s">
        <v>471</v>
      </c>
      <c r="C424" t="s">
        <v>145</v>
      </c>
      <c r="D424" s="2">
        <v>44192</v>
      </c>
      <c r="E424" t="s">
        <v>177</v>
      </c>
      <c r="F424">
        <v>28214.37</v>
      </c>
    </row>
    <row r="425" spans="1:6" x14ac:dyDescent="0.25">
      <c r="A425" t="s">
        <v>472</v>
      </c>
      <c r="B425" t="s">
        <v>471</v>
      </c>
      <c r="C425" t="s">
        <v>145</v>
      </c>
      <c r="D425" s="2">
        <v>44193</v>
      </c>
      <c r="E425" t="s">
        <v>177</v>
      </c>
      <c r="F425">
        <v>22755.05</v>
      </c>
    </row>
    <row r="426" spans="1:6" x14ac:dyDescent="0.25">
      <c r="A426" t="s">
        <v>472</v>
      </c>
      <c r="B426" t="s">
        <v>471</v>
      </c>
      <c r="C426" t="s">
        <v>145</v>
      </c>
      <c r="D426" s="2">
        <v>44194</v>
      </c>
      <c r="E426" t="s">
        <v>177</v>
      </c>
      <c r="F426">
        <v>25951.82</v>
      </c>
    </row>
    <row r="427" spans="1:6" x14ac:dyDescent="0.25">
      <c r="A427" t="s">
        <v>472</v>
      </c>
      <c r="B427" t="s">
        <v>471</v>
      </c>
      <c r="C427" t="s">
        <v>145</v>
      </c>
      <c r="D427" s="2">
        <v>44195</v>
      </c>
      <c r="E427" t="s">
        <v>177</v>
      </c>
      <c r="F427">
        <v>25678.92</v>
      </c>
    </row>
    <row r="428" spans="1:6" x14ac:dyDescent="0.25">
      <c r="A428" t="s">
        <v>472</v>
      </c>
      <c r="B428" t="s">
        <v>471</v>
      </c>
      <c r="C428" t="s">
        <v>145</v>
      </c>
      <c r="D428" s="2">
        <v>44196</v>
      </c>
      <c r="E428" t="s">
        <v>177</v>
      </c>
      <c r="F428">
        <v>34858.71</v>
      </c>
    </row>
    <row r="429" spans="1:6" x14ac:dyDescent="0.25">
      <c r="A429" t="s">
        <v>472</v>
      </c>
      <c r="B429" t="s">
        <v>473</v>
      </c>
      <c r="C429" t="s">
        <v>145</v>
      </c>
      <c r="D429" s="2">
        <v>44197</v>
      </c>
      <c r="E429" t="s">
        <v>177</v>
      </c>
      <c r="F429">
        <v>43288.6</v>
      </c>
    </row>
    <row r="430" spans="1:6" x14ac:dyDescent="0.25">
      <c r="A430" t="s">
        <v>472</v>
      </c>
      <c r="B430" t="s">
        <v>473</v>
      </c>
      <c r="C430" t="s">
        <v>145</v>
      </c>
      <c r="D430" s="2">
        <v>44198</v>
      </c>
      <c r="E430" t="s">
        <v>177</v>
      </c>
      <c r="F430">
        <v>35988.28</v>
      </c>
    </row>
    <row r="431" spans="1:6" x14ac:dyDescent="0.25">
      <c r="A431" t="s">
        <v>472</v>
      </c>
      <c r="B431" t="s">
        <v>473</v>
      </c>
      <c r="C431" t="s">
        <v>145</v>
      </c>
      <c r="D431" s="2">
        <v>44199</v>
      </c>
      <c r="E431" t="s">
        <v>177</v>
      </c>
      <c r="F431">
        <v>28677.94</v>
      </c>
    </row>
    <row r="432" spans="1:6" x14ac:dyDescent="0.25">
      <c r="A432" t="s">
        <v>472</v>
      </c>
      <c r="B432" t="s">
        <v>473</v>
      </c>
      <c r="C432" t="s">
        <v>145</v>
      </c>
      <c r="D432" s="2">
        <v>44200</v>
      </c>
      <c r="E432" t="s">
        <v>177</v>
      </c>
      <c r="F432">
        <v>26155.56</v>
      </c>
    </row>
    <row r="433" spans="1:6" x14ac:dyDescent="0.25">
      <c r="A433" t="s">
        <v>472</v>
      </c>
      <c r="B433" t="s">
        <v>473</v>
      </c>
      <c r="C433" t="s">
        <v>145</v>
      </c>
      <c r="D433" s="2">
        <v>44201</v>
      </c>
      <c r="E433" t="s">
        <v>177</v>
      </c>
      <c r="F433">
        <v>24737.25</v>
      </c>
    </row>
    <row r="434" spans="1:6" x14ac:dyDescent="0.25">
      <c r="A434" t="s">
        <v>472</v>
      </c>
      <c r="B434" t="s">
        <v>473</v>
      </c>
      <c r="C434" t="s">
        <v>145</v>
      </c>
      <c r="D434" s="2">
        <v>44202</v>
      </c>
      <c r="E434" t="s">
        <v>177</v>
      </c>
      <c r="F434">
        <v>25246.04</v>
      </c>
    </row>
    <row r="435" spans="1:6" x14ac:dyDescent="0.25">
      <c r="A435" t="s">
        <v>472</v>
      </c>
      <c r="B435" t="s">
        <v>473</v>
      </c>
      <c r="C435" t="s">
        <v>145</v>
      </c>
      <c r="D435" s="2">
        <v>44203</v>
      </c>
      <c r="E435" t="s">
        <v>177</v>
      </c>
      <c r="F435">
        <v>25750.39</v>
      </c>
    </row>
    <row r="436" spans="1:6" x14ac:dyDescent="0.25">
      <c r="A436" t="s">
        <v>472</v>
      </c>
      <c r="B436" t="s">
        <v>473</v>
      </c>
      <c r="C436" t="s">
        <v>145</v>
      </c>
      <c r="D436" s="2">
        <v>44204</v>
      </c>
      <c r="E436" t="s">
        <v>177</v>
      </c>
      <c r="F436">
        <v>36541.86</v>
      </c>
    </row>
    <row r="437" spans="1:6" x14ac:dyDescent="0.25">
      <c r="A437" t="s">
        <v>472</v>
      </c>
      <c r="B437" t="s">
        <v>473</v>
      </c>
      <c r="C437" t="s">
        <v>145</v>
      </c>
      <c r="D437" s="2">
        <v>44205</v>
      </c>
      <c r="E437" t="s">
        <v>177</v>
      </c>
      <c r="F437">
        <v>27120.560000000001</v>
      </c>
    </row>
    <row r="438" spans="1:6" x14ac:dyDescent="0.25">
      <c r="A438" t="s">
        <v>472</v>
      </c>
      <c r="B438" t="s">
        <v>473</v>
      </c>
      <c r="C438" t="s">
        <v>145</v>
      </c>
      <c r="D438" s="2">
        <v>44206</v>
      </c>
      <c r="E438" t="s">
        <v>177</v>
      </c>
      <c r="F438">
        <v>31315.66</v>
      </c>
    </row>
    <row r="439" spans="1:6" x14ac:dyDescent="0.25">
      <c r="A439" t="s">
        <v>472</v>
      </c>
      <c r="B439" t="s">
        <v>473</v>
      </c>
      <c r="C439" t="s">
        <v>145</v>
      </c>
      <c r="D439" s="2">
        <v>44207</v>
      </c>
      <c r="E439" t="s">
        <v>177</v>
      </c>
      <c r="F439">
        <v>29517.5</v>
      </c>
    </row>
    <row r="440" spans="1:6" x14ac:dyDescent="0.25">
      <c r="A440" t="s">
        <v>472</v>
      </c>
      <c r="B440" t="s">
        <v>473</v>
      </c>
      <c r="C440" t="s">
        <v>145</v>
      </c>
      <c r="D440" s="2">
        <v>44208</v>
      </c>
      <c r="E440" t="s">
        <v>177</v>
      </c>
      <c r="F440">
        <v>21348.42</v>
      </c>
    </row>
    <row r="441" spans="1:6" x14ac:dyDescent="0.25">
      <c r="A441" t="s">
        <v>472</v>
      </c>
      <c r="B441" t="s">
        <v>473</v>
      </c>
      <c r="C441" t="s">
        <v>145</v>
      </c>
      <c r="D441" s="2">
        <v>44209</v>
      </c>
      <c r="E441" t="s">
        <v>177</v>
      </c>
      <c r="F441">
        <v>22551.79</v>
      </c>
    </row>
    <row r="442" spans="1:6" x14ac:dyDescent="0.25">
      <c r="A442" t="s">
        <v>472</v>
      </c>
      <c r="B442" t="s">
        <v>473</v>
      </c>
      <c r="C442" t="s">
        <v>145</v>
      </c>
      <c r="D442" s="2">
        <v>44210</v>
      </c>
      <c r="E442" t="s">
        <v>177</v>
      </c>
      <c r="F442">
        <v>26978.3</v>
      </c>
    </row>
    <row r="443" spans="1:6" x14ac:dyDescent="0.25">
      <c r="A443" t="s">
        <v>472</v>
      </c>
      <c r="B443" t="s">
        <v>473</v>
      </c>
      <c r="C443" t="s">
        <v>145</v>
      </c>
      <c r="D443" s="2">
        <v>44211</v>
      </c>
      <c r="E443" t="s">
        <v>177</v>
      </c>
      <c r="F443">
        <v>27086.51</v>
      </c>
    </row>
    <row r="444" spans="1:6" x14ac:dyDescent="0.25">
      <c r="A444" t="s">
        <v>472</v>
      </c>
      <c r="B444" t="s">
        <v>473</v>
      </c>
      <c r="C444" t="s">
        <v>145</v>
      </c>
      <c r="D444" s="2">
        <v>44212</v>
      </c>
      <c r="E444" t="s">
        <v>177</v>
      </c>
      <c r="F444">
        <v>28732.46</v>
      </c>
    </row>
    <row r="445" spans="1:6" x14ac:dyDescent="0.25">
      <c r="A445" t="s">
        <v>472</v>
      </c>
      <c r="B445" t="s">
        <v>473</v>
      </c>
      <c r="C445" t="s">
        <v>145</v>
      </c>
      <c r="D445" s="2">
        <v>44213</v>
      </c>
      <c r="E445" t="s">
        <v>177</v>
      </c>
      <c r="F445">
        <v>26169.02</v>
      </c>
    </row>
    <row r="446" spans="1:6" x14ac:dyDescent="0.25">
      <c r="A446" t="s">
        <v>472</v>
      </c>
      <c r="B446" t="s">
        <v>473</v>
      </c>
      <c r="C446" t="s">
        <v>145</v>
      </c>
      <c r="D446" s="2">
        <v>44214</v>
      </c>
      <c r="E446" t="s">
        <v>177</v>
      </c>
      <c r="F446">
        <v>21299.7</v>
      </c>
    </row>
    <row r="447" spans="1:6" x14ac:dyDescent="0.25">
      <c r="A447" t="s">
        <v>472</v>
      </c>
      <c r="B447" t="s">
        <v>473</v>
      </c>
      <c r="C447" t="s">
        <v>145</v>
      </c>
      <c r="D447" s="2">
        <v>44215</v>
      </c>
      <c r="E447" t="s">
        <v>177</v>
      </c>
      <c r="F447">
        <v>19402.099999999999</v>
      </c>
    </row>
    <row r="448" spans="1:6" x14ac:dyDescent="0.25">
      <c r="A448" t="s">
        <v>472</v>
      </c>
      <c r="B448" t="s">
        <v>473</v>
      </c>
      <c r="C448" t="s">
        <v>145</v>
      </c>
      <c r="D448" s="2">
        <v>44216</v>
      </c>
      <c r="E448" t="s">
        <v>177</v>
      </c>
      <c r="F448">
        <v>21987.74</v>
      </c>
    </row>
    <row r="449" spans="1:6" x14ac:dyDescent="0.25">
      <c r="A449" t="s">
        <v>472</v>
      </c>
      <c r="B449" t="s">
        <v>473</v>
      </c>
      <c r="C449" t="s">
        <v>145</v>
      </c>
      <c r="D449" s="2">
        <v>44217</v>
      </c>
      <c r="E449" t="s">
        <v>177</v>
      </c>
      <c r="F449">
        <v>24160.11</v>
      </c>
    </row>
    <row r="450" spans="1:6" x14ac:dyDescent="0.25">
      <c r="A450" t="s">
        <v>472</v>
      </c>
      <c r="B450" t="s">
        <v>473</v>
      </c>
      <c r="C450" t="s">
        <v>145</v>
      </c>
      <c r="D450" s="2">
        <v>44218</v>
      </c>
      <c r="E450" t="s">
        <v>177</v>
      </c>
      <c r="F450">
        <v>28752.63</v>
      </c>
    </row>
    <row r="451" spans="1:6" x14ac:dyDescent="0.25">
      <c r="A451" t="s">
        <v>472</v>
      </c>
      <c r="B451" t="s">
        <v>473</v>
      </c>
      <c r="C451" t="s">
        <v>145</v>
      </c>
      <c r="D451" s="2">
        <v>44219</v>
      </c>
      <c r="E451" t="s">
        <v>177</v>
      </c>
      <c r="F451">
        <v>33275.660000000003</v>
      </c>
    </row>
    <row r="452" spans="1:6" x14ac:dyDescent="0.25">
      <c r="A452" t="s">
        <v>472</v>
      </c>
      <c r="B452" t="s">
        <v>473</v>
      </c>
      <c r="C452" t="s">
        <v>145</v>
      </c>
      <c r="D452" s="2">
        <v>44220</v>
      </c>
      <c r="E452" t="s">
        <v>177</v>
      </c>
      <c r="F452">
        <v>25143.41</v>
      </c>
    </row>
    <row r="453" spans="1:6" x14ac:dyDescent="0.25">
      <c r="A453" t="s">
        <v>472</v>
      </c>
      <c r="B453" t="s">
        <v>473</v>
      </c>
      <c r="C453" t="s">
        <v>145</v>
      </c>
      <c r="D453" s="2">
        <v>44221</v>
      </c>
      <c r="E453" t="s">
        <v>177</v>
      </c>
      <c r="F453">
        <v>21483.51</v>
      </c>
    </row>
    <row r="454" spans="1:6" x14ac:dyDescent="0.25">
      <c r="A454" t="s">
        <v>472</v>
      </c>
      <c r="B454" t="s">
        <v>473</v>
      </c>
      <c r="C454" t="s">
        <v>145</v>
      </c>
      <c r="D454" s="2">
        <v>44222</v>
      </c>
      <c r="E454" t="s">
        <v>177</v>
      </c>
      <c r="F454">
        <v>23497.47</v>
      </c>
    </row>
    <row r="455" spans="1:6" x14ac:dyDescent="0.25">
      <c r="A455" t="s">
        <v>472</v>
      </c>
      <c r="B455" t="s">
        <v>473</v>
      </c>
      <c r="C455" t="s">
        <v>145</v>
      </c>
      <c r="D455" s="2">
        <v>44223</v>
      </c>
      <c r="E455" t="s">
        <v>177</v>
      </c>
      <c r="F455">
        <v>26392.26</v>
      </c>
    </row>
    <row r="456" spans="1:6" x14ac:dyDescent="0.25">
      <c r="A456" t="s">
        <v>472</v>
      </c>
      <c r="B456" t="s">
        <v>473</v>
      </c>
      <c r="C456" t="s">
        <v>145</v>
      </c>
      <c r="D456" s="2">
        <v>44224</v>
      </c>
      <c r="E456" t="s">
        <v>177</v>
      </c>
      <c r="F456">
        <v>29016.85</v>
      </c>
    </row>
    <row r="457" spans="1:6" x14ac:dyDescent="0.25">
      <c r="A457" t="s">
        <v>472</v>
      </c>
      <c r="B457" t="s">
        <v>473</v>
      </c>
      <c r="C457" t="s">
        <v>145</v>
      </c>
      <c r="D457" s="2">
        <v>44225</v>
      </c>
      <c r="E457" t="s">
        <v>177</v>
      </c>
      <c r="F457">
        <v>34582.910000000003</v>
      </c>
    </row>
    <row r="458" spans="1:6" x14ac:dyDescent="0.25">
      <c r="A458" t="s">
        <v>472</v>
      </c>
      <c r="B458" t="s">
        <v>473</v>
      </c>
      <c r="C458" t="s">
        <v>145</v>
      </c>
      <c r="D458" s="2">
        <v>44226</v>
      </c>
      <c r="E458" t="s">
        <v>177</v>
      </c>
      <c r="F458">
        <v>26980.78</v>
      </c>
    </row>
    <row r="459" spans="1:6" x14ac:dyDescent="0.25">
      <c r="A459" t="s">
        <v>472</v>
      </c>
      <c r="B459" t="s">
        <v>473</v>
      </c>
      <c r="C459" t="s">
        <v>145</v>
      </c>
      <c r="D459" s="2">
        <v>44227</v>
      </c>
      <c r="E459" t="s">
        <v>177</v>
      </c>
      <c r="F459">
        <v>25357.87</v>
      </c>
    </row>
    <row r="460" spans="1:6" x14ac:dyDescent="0.25">
      <c r="A460" t="s">
        <v>472</v>
      </c>
      <c r="B460" t="s">
        <v>473</v>
      </c>
      <c r="C460" t="s">
        <v>145</v>
      </c>
      <c r="D460" s="2">
        <v>44228</v>
      </c>
      <c r="E460" t="s">
        <v>177</v>
      </c>
      <c r="F460">
        <v>26840.94</v>
      </c>
    </row>
    <row r="461" spans="1:6" x14ac:dyDescent="0.25">
      <c r="A461" t="s">
        <v>472</v>
      </c>
      <c r="B461" t="s">
        <v>473</v>
      </c>
      <c r="C461" t="s">
        <v>145</v>
      </c>
      <c r="D461" s="2">
        <v>44229</v>
      </c>
      <c r="E461" t="s">
        <v>177</v>
      </c>
      <c r="F461">
        <v>25927.71</v>
      </c>
    </row>
    <row r="462" spans="1:6" x14ac:dyDescent="0.25">
      <c r="A462" t="s">
        <v>472</v>
      </c>
      <c r="B462" t="s">
        <v>473</v>
      </c>
      <c r="C462" t="s">
        <v>145</v>
      </c>
      <c r="D462" s="2">
        <v>44230</v>
      </c>
      <c r="E462" t="s">
        <v>177</v>
      </c>
      <c r="F462">
        <v>24940.87</v>
      </c>
    </row>
    <row r="463" spans="1:6" x14ac:dyDescent="0.25">
      <c r="A463" t="s">
        <v>472</v>
      </c>
      <c r="B463" t="s">
        <v>473</v>
      </c>
      <c r="C463" t="s">
        <v>145</v>
      </c>
      <c r="D463" s="2">
        <v>44231</v>
      </c>
      <c r="E463" t="s">
        <v>177</v>
      </c>
      <c r="F463">
        <v>29648.99</v>
      </c>
    </row>
    <row r="464" spans="1:6" x14ac:dyDescent="0.25">
      <c r="A464" t="s">
        <v>472</v>
      </c>
      <c r="B464" t="s">
        <v>473</v>
      </c>
      <c r="C464" t="s">
        <v>145</v>
      </c>
      <c r="D464" s="2">
        <v>44232</v>
      </c>
      <c r="E464" t="s">
        <v>177</v>
      </c>
      <c r="F464">
        <v>25751.360000000001</v>
      </c>
    </row>
    <row r="465" spans="1:6" x14ac:dyDescent="0.25">
      <c r="A465" t="s">
        <v>472</v>
      </c>
      <c r="B465" t="s">
        <v>473</v>
      </c>
      <c r="C465" t="s">
        <v>145</v>
      </c>
      <c r="D465" s="2">
        <v>44233</v>
      </c>
      <c r="E465" t="s">
        <v>177</v>
      </c>
      <c r="F465">
        <v>25189.97</v>
      </c>
    </row>
    <row r="466" spans="1:6" x14ac:dyDescent="0.25">
      <c r="A466" t="s">
        <v>472</v>
      </c>
      <c r="B466" t="s">
        <v>473</v>
      </c>
      <c r="C466" t="s">
        <v>145</v>
      </c>
      <c r="D466" s="2">
        <v>44234</v>
      </c>
      <c r="E466" t="s">
        <v>177</v>
      </c>
      <c r="F466">
        <v>24669.52</v>
      </c>
    </row>
    <row r="467" spans="1:6" x14ac:dyDescent="0.25">
      <c r="A467" t="s">
        <v>472</v>
      </c>
      <c r="B467" t="s">
        <v>473</v>
      </c>
      <c r="C467" t="s">
        <v>145</v>
      </c>
      <c r="D467" s="2">
        <v>44235</v>
      </c>
      <c r="E467" t="s">
        <v>177</v>
      </c>
      <c r="F467">
        <v>20558.43</v>
      </c>
    </row>
    <row r="468" spans="1:6" x14ac:dyDescent="0.25">
      <c r="A468" t="s">
        <v>472</v>
      </c>
      <c r="B468" t="s">
        <v>473</v>
      </c>
      <c r="C468" t="s">
        <v>145</v>
      </c>
      <c r="D468" s="2">
        <v>44236</v>
      </c>
      <c r="E468" t="s">
        <v>177</v>
      </c>
      <c r="F468">
        <v>20884.439999999999</v>
      </c>
    </row>
    <row r="469" spans="1:6" x14ac:dyDescent="0.25">
      <c r="A469" t="s">
        <v>472</v>
      </c>
      <c r="B469" t="s">
        <v>473</v>
      </c>
      <c r="C469" t="s">
        <v>145</v>
      </c>
      <c r="D469" s="2">
        <v>44237</v>
      </c>
      <c r="E469" t="s">
        <v>177</v>
      </c>
      <c r="F469">
        <v>20378.21</v>
      </c>
    </row>
    <row r="470" spans="1:6" x14ac:dyDescent="0.25">
      <c r="A470" t="s">
        <v>472</v>
      </c>
      <c r="B470" t="s">
        <v>473</v>
      </c>
      <c r="C470" t="s">
        <v>145</v>
      </c>
      <c r="D470" s="2">
        <v>44238</v>
      </c>
      <c r="E470" t="s">
        <v>177</v>
      </c>
      <c r="F470">
        <v>17995.830000000002</v>
      </c>
    </row>
    <row r="471" spans="1:6" x14ac:dyDescent="0.25">
      <c r="A471" t="s">
        <v>472</v>
      </c>
      <c r="B471" t="s">
        <v>473</v>
      </c>
      <c r="C471" t="s">
        <v>145</v>
      </c>
      <c r="D471" s="2">
        <v>44239</v>
      </c>
      <c r="E471" t="s">
        <v>177</v>
      </c>
      <c r="F471">
        <v>27101.65</v>
      </c>
    </row>
    <row r="472" spans="1:6" x14ac:dyDescent="0.25">
      <c r="A472" t="s">
        <v>472</v>
      </c>
      <c r="B472" t="s">
        <v>473</v>
      </c>
      <c r="C472" t="s">
        <v>145</v>
      </c>
      <c r="D472" s="2">
        <v>44240</v>
      </c>
      <c r="E472" t="s">
        <v>177</v>
      </c>
      <c r="F472">
        <v>23223.25</v>
      </c>
    </row>
    <row r="473" spans="1:6" x14ac:dyDescent="0.25">
      <c r="A473" t="s">
        <v>472</v>
      </c>
      <c r="B473" t="s">
        <v>473</v>
      </c>
      <c r="C473" t="s">
        <v>145</v>
      </c>
      <c r="D473" s="2">
        <v>44241</v>
      </c>
      <c r="E473" t="s">
        <v>177</v>
      </c>
      <c r="F473">
        <v>27330.23</v>
      </c>
    </row>
    <row r="474" spans="1:6" x14ac:dyDescent="0.25">
      <c r="A474" t="s">
        <v>472</v>
      </c>
      <c r="B474" t="s">
        <v>473</v>
      </c>
      <c r="C474" t="s">
        <v>145</v>
      </c>
      <c r="D474" s="2">
        <v>44242</v>
      </c>
      <c r="E474" t="s">
        <v>177</v>
      </c>
      <c r="F474">
        <v>20456.89</v>
      </c>
    </row>
    <row r="475" spans="1:6" x14ac:dyDescent="0.25">
      <c r="A475" t="s">
        <v>472</v>
      </c>
      <c r="B475" t="s">
        <v>473</v>
      </c>
      <c r="C475" t="s">
        <v>145</v>
      </c>
      <c r="D475" s="2">
        <v>44243</v>
      </c>
      <c r="E475" t="s">
        <v>177</v>
      </c>
      <c r="F475">
        <v>19474.099999999999</v>
      </c>
    </row>
    <row r="476" spans="1:6" x14ac:dyDescent="0.25">
      <c r="A476" t="s">
        <v>472</v>
      </c>
      <c r="B476" t="s">
        <v>473</v>
      </c>
      <c r="C476" t="s">
        <v>145</v>
      </c>
      <c r="D476" s="2">
        <v>44244</v>
      </c>
      <c r="E476" t="s">
        <v>177</v>
      </c>
      <c r="F476">
        <v>20301.71</v>
      </c>
    </row>
    <row r="477" spans="1:6" x14ac:dyDescent="0.25">
      <c r="A477" t="s">
        <v>472</v>
      </c>
      <c r="B477" t="s">
        <v>473</v>
      </c>
      <c r="C477" t="s">
        <v>145</v>
      </c>
      <c r="D477" s="2">
        <v>44245</v>
      </c>
      <c r="E477" t="s">
        <v>177</v>
      </c>
      <c r="F477">
        <v>21647.39</v>
      </c>
    </row>
    <row r="478" spans="1:6" x14ac:dyDescent="0.25">
      <c r="A478" t="s">
        <v>472</v>
      </c>
      <c r="B478" t="s">
        <v>473</v>
      </c>
      <c r="C478" t="s">
        <v>145</v>
      </c>
      <c r="D478" s="2">
        <v>44246</v>
      </c>
      <c r="E478" t="s">
        <v>177</v>
      </c>
      <c r="F478">
        <v>33421.26</v>
      </c>
    </row>
    <row r="479" spans="1:6" x14ac:dyDescent="0.25">
      <c r="A479" t="s">
        <v>472</v>
      </c>
      <c r="B479" t="s">
        <v>473</v>
      </c>
      <c r="C479" t="s">
        <v>145</v>
      </c>
      <c r="D479" s="2">
        <v>44247</v>
      </c>
      <c r="E479" t="s">
        <v>177</v>
      </c>
      <c r="F479">
        <v>27378.42</v>
      </c>
    </row>
    <row r="480" spans="1:6" x14ac:dyDescent="0.25">
      <c r="A480" t="s">
        <v>472</v>
      </c>
      <c r="B480" t="s">
        <v>473</v>
      </c>
      <c r="C480" t="s">
        <v>145</v>
      </c>
      <c r="D480" s="2">
        <v>44248</v>
      </c>
      <c r="E480" t="s">
        <v>177</v>
      </c>
      <c r="F480">
        <v>26009.5</v>
      </c>
    </row>
    <row r="481" spans="1:6" x14ac:dyDescent="0.25">
      <c r="A481" t="s">
        <v>472</v>
      </c>
      <c r="B481" t="s">
        <v>473</v>
      </c>
      <c r="C481" t="s">
        <v>145</v>
      </c>
      <c r="D481" s="2">
        <v>44249</v>
      </c>
      <c r="E481" t="s">
        <v>177</v>
      </c>
      <c r="F481">
        <v>19130.45</v>
      </c>
    </row>
    <row r="482" spans="1:6" x14ac:dyDescent="0.25">
      <c r="A482" t="s">
        <v>472</v>
      </c>
      <c r="B482" t="s">
        <v>473</v>
      </c>
      <c r="C482" t="s">
        <v>145</v>
      </c>
      <c r="D482" s="2">
        <v>44250</v>
      </c>
      <c r="E482" t="s">
        <v>177</v>
      </c>
      <c r="F482">
        <v>24283.119999999999</v>
      </c>
    </row>
    <row r="483" spans="1:6" x14ac:dyDescent="0.25">
      <c r="A483" t="s">
        <v>472</v>
      </c>
      <c r="B483" t="s">
        <v>473</v>
      </c>
      <c r="C483" t="s">
        <v>145</v>
      </c>
      <c r="D483" s="2">
        <v>44251</v>
      </c>
      <c r="E483" t="s">
        <v>177</v>
      </c>
      <c r="F483">
        <v>28259.34</v>
      </c>
    </row>
    <row r="484" spans="1:6" x14ac:dyDescent="0.25">
      <c r="A484" t="s">
        <v>472</v>
      </c>
      <c r="B484" t="s">
        <v>473</v>
      </c>
      <c r="C484" t="s">
        <v>145</v>
      </c>
      <c r="D484" s="2">
        <v>44252</v>
      </c>
      <c r="E484" t="s">
        <v>177</v>
      </c>
      <c r="F484">
        <v>24248.45</v>
      </c>
    </row>
    <row r="485" spans="1:6" x14ac:dyDescent="0.25">
      <c r="A485" t="s">
        <v>472</v>
      </c>
      <c r="B485" t="s">
        <v>473</v>
      </c>
      <c r="C485" t="s">
        <v>145</v>
      </c>
      <c r="D485" s="2">
        <v>44253</v>
      </c>
      <c r="E485" t="s">
        <v>177</v>
      </c>
      <c r="F485">
        <v>39805.39</v>
      </c>
    </row>
    <row r="486" spans="1:6" x14ac:dyDescent="0.25">
      <c r="A486" t="s">
        <v>472</v>
      </c>
      <c r="B486" t="s">
        <v>473</v>
      </c>
      <c r="C486" t="s">
        <v>145</v>
      </c>
      <c r="D486" s="2">
        <v>44254</v>
      </c>
      <c r="E486" t="s">
        <v>177</v>
      </c>
      <c r="F486">
        <v>39737.089999999997</v>
      </c>
    </row>
    <row r="487" spans="1:6" x14ac:dyDescent="0.25">
      <c r="A487" t="s">
        <v>472</v>
      </c>
      <c r="B487" t="s">
        <v>473</v>
      </c>
      <c r="C487" t="s">
        <v>145</v>
      </c>
      <c r="D487" s="2">
        <v>44255</v>
      </c>
      <c r="E487" t="s">
        <v>177</v>
      </c>
      <c r="F487">
        <v>30671.200000000001</v>
      </c>
    </row>
    <row r="488" spans="1:6" x14ac:dyDescent="0.25">
      <c r="A488" t="s">
        <v>472</v>
      </c>
      <c r="B488" t="s">
        <v>473</v>
      </c>
      <c r="C488" t="s">
        <v>145</v>
      </c>
      <c r="D488" s="2">
        <v>44256</v>
      </c>
      <c r="E488" t="s">
        <v>177</v>
      </c>
      <c r="F488">
        <v>24703.14</v>
      </c>
    </row>
    <row r="489" spans="1:6" x14ac:dyDescent="0.25">
      <c r="A489" t="s">
        <v>472</v>
      </c>
      <c r="B489" t="s">
        <v>473</v>
      </c>
      <c r="C489" t="s">
        <v>145</v>
      </c>
      <c r="D489" s="2">
        <v>44257</v>
      </c>
      <c r="E489" t="s">
        <v>177</v>
      </c>
      <c r="F489">
        <v>28586.53</v>
      </c>
    </row>
    <row r="490" spans="1:6" x14ac:dyDescent="0.25">
      <c r="A490" t="s">
        <v>472</v>
      </c>
      <c r="B490" t="s">
        <v>473</v>
      </c>
      <c r="C490" t="s">
        <v>145</v>
      </c>
      <c r="D490" s="2">
        <v>44258</v>
      </c>
      <c r="E490" t="s">
        <v>177</v>
      </c>
      <c r="F490">
        <v>32548.19</v>
      </c>
    </row>
    <row r="491" spans="1:6" x14ac:dyDescent="0.25">
      <c r="A491" t="s">
        <v>472</v>
      </c>
      <c r="B491" t="s">
        <v>473</v>
      </c>
      <c r="C491" t="s">
        <v>145</v>
      </c>
      <c r="D491" s="2">
        <v>44259</v>
      </c>
      <c r="E491" t="s">
        <v>177</v>
      </c>
      <c r="F491">
        <v>31891.96</v>
      </c>
    </row>
    <row r="492" spans="1:6" x14ac:dyDescent="0.25">
      <c r="A492" t="s">
        <v>472</v>
      </c>
      <c r="B492" t="s">
        <v>473</v>
      </c>
      <c r="C492" t="s">
        <v>145</v>
      </c>
      <c r="D492" s="2">
        <v>44260</v>
      </c>
      <c r="E492" t="s">
        <v>177</v>
      </c>
      <c r="F492">
        <v>41325.4</v>
      </c>
    </row>
    <row r="493" spans="1:6" x14ac:dyDescent="0.25">
      <c r="A493" t="s">
        <v>472</v>
      </c>
      <c r="B493" t="s">
        <v>473</v>
      </c>
      <c r="C493" t="s">
        <v>145</v>
      </c>
      <c r="D493" s="2">
        <v>44261</v>
      </c>
      <c r="E493" t="s">
        <v>177</v>
      </c>
      <c r="F493">
        <v>38486.199999999997</v>
      </c>
    </row>
    <row r="494" spans="1:6" x14ac:dyDescent="0.25">
      <c r="A494" t="s">
        <v>472</v>
      </c>
      <c r="B494" t="s">
        <v>473</v>
      </c>
      <c r="C494" t="s">
        <v>145</v>
      </c>
      <c r="D494" s="2">
        <v>44262</v>
      </c>
      <c r="E494" t="s">
        <v>177</v>
      </c>
      <c r="F494">
        <v>30249.119999999999</v>
      </c>
    </row>
    <row r="495" spans="1:6" x14ac:dyDescent="0.25">
      <c r="A495" t="s">
        <v>472</v>
      </c>
      <c r="B495" t="s">
        <v>473</v>
      </c>
      <c r="C495" t="s">
        <v>145</v>
      </c>
      <c r="D495" s="2">
        <v>44263</v>
      </c>
      <c r="E495" t="s">
        <v>177</v>
      </c>
      <c r="F495">
        <v>28977.42</v>
      </c>
    </row>
    <row r="496" spans="1:6" x14ac:dyDescent="0.25">
      <c r="A496" t="s">
        <v>472</v>
      </c>
      <c r="B496" t="s">
        <v>473</v>
      </c>
      <c r="C496" t="s">
        <v>145</v>
      </c>
      <c r="D496" s="2">
        <v>44264</v>
      </c>
      <c r="E496" t="s">
        <v>177</v>
      </c>
      <c r="F496">
        <v>25811.47</v>
      </c>
    </row>
    <row r="497" spans="1:6" x14ac:dyDescent="0.25">
      <c r="A497" t="s">
        <v>472</v>
      </c>
      <c r="B497" t="s">
        <v>473</v>
      </c>
      <c r="C497" t="s">
        <v>145</v>
      </c>
      <c r="D497" s="2">
        <v>44265</v>
      </c>
      <c r="E497" t="s">
        <v>177</v>
      </c>
      <c r="F497">
        <v>30124.25</v>
      </c>
    </row>
    <row r="498" spans="1:6" x14ac:dyDescent="0.25">
      <c r="A498" t="s">
        <v>472</v>
      </c>
      <c r="B498" t="s">
        <v>473</v>
      </c>
      <c r="C498" t="s">
        <v>145</v>
      </c>
      <c r="D498" s="2">
        <v>44266</v>
      </c>
      <c r="E498" t="s">
        <v>177</v>
      </c>
      <c r="F498">
        <v>31064.78</v>
      </c>
    </row>
    <row r="499" spans="1:6" x14ac:dyDescent="0.25">
      <c r="A499" t="s">
        <v>472</v>
      </c>
      <c r="B499" t="s">
        <v>473</v>
      </c>
      <c r="C499" t="s">
        <v>145</v>
      </c>
      <c r="D499" s="2">
        <v>44267</v>
      </c>
      <c r="E499" t="s">
        <v>177</v>
      </c>
      <c r="F499">
        <v>44269.95</v>
      </c>
    </row>
    <row r="500" spans="1:6" x14ac:dyDescent="0.25">
      <c r="A500" t="s">
        <v>472</v>
      </c>
      <c r="B500" t="s">
        <v>473</v>
      </c>
      <c r="C500" t="s">
        <v>145</v>
      </c>
      <c r="D500" s="2">
        <v>44268</v>
      </c>
      <c r="E500" t="s">
        <v>177</v>
      </c>
      <c r="F500">
        <v>45073.65</v>
      </c>
    </row>
    <row r="501" spans="1:6" x14ac:dyDescent="0.25">
      <c r="A501" t="s">
        <v>472</v>
      </c>
      <c r="B501" t="s">
        <v>473</v>
      </c>
      <c r="C501" t="s">
        <v>145</v>
      </c>
      <c r="D501" s="2">
        <v>44269</v>
      </c>
      <c r="E501" t="s">
        <v>177</v>
      </c>
      <c r="F501">
        <v>34936.230000000003</v>
      </c>
    </row>
    <row r="502" spans="1:6" x14ac:dyDescent="0.25">
      <c r="A502" t="s">
        <v>472</v>
      </c>
      <c r="B502" t="s">
        <v>473</v>
      </c>
      <c r="C502" t="s">
        <v>145</v>
      </c>
      <c r="D502" s="2">
        <v>44270</v>
      </c>
      <c r="E502" t="s">
        <v>177</v>
      </c>
      <c r="F502">
        <v>30791.14</v>
      </c>
    </row>
    <row r="503" spans="1:6" x14ac:dyDescent="0.25">
      <c r="A503" t="s">
        <v>472</v>
      </c>
      <c r="B503" t="s">
        <v>473</v>
      </c>
      <c r="C503" t="s">
        <v>145</v>
      </c>
      <c r="D503" s="2">
        <v>44271</v>
      </c>
      <c r="E503" t="s">
        <v>177</v>
      </c>
      <c r="F503">
        <v>35095.68</v>
      </c>
    </row>
    <row r="504" spans="1:6" x14ac:dyDescent="0.25">
      <c r="A504" t="s">
        <v>472</v>
      </c>
      <c r="B504" t="s">
        <v>473</v>
      </c>
      <c r="C504" t="s">
        <v>145</v>
      </c>
      <c r="D504" s="2">
        <v>44272</v>
      </c>
      <c r="E504" t="s">
        <v>177</v>
      </c>
      <c r="F504">
        <v>56098.54</v>
      </c>
    </row>
    <row r="505" spans="1:6" x14ac:dyDescent="0.25">
      <c r="A505" t="s">
        <v>472</v>
      </c>
      <c r="B505" t="s">
        <v>473</v>
      </c>
      <c r="C505" t="s">
        <v>145</v>
      </c>
      <c r="D505" s="2">
        <v>44273</v>
      </c>
      <c r="E505" t="s">
        <v>177</v>
      </c>
      <c r="F505">
        <v>53288.47</v>
      </c>
    </row>
    <row r="506" spans="1:6" x14ac:dyDescent="0.25">
      <c r="A506" t="s">
        <v>472</v>
      </c>
      <c r="B506" t="s">
        <v>473</v>
      </c>
      <c r="C506" t="s">
        <v>145</v>
      </c>
      <c r="D506" s="2">
        <v>44274</v>
      </c>
      <c r="E506" t="s">
        <v>177</v>
      </c>
      <c r="F506">
        <v>60261.26</v>
      </c>
    </row>
    <row r="507" spans="1:6" x14ac:dyDescent="0.25">
      <c r="A507" t="s">
        <v>472</v>
      </c>
      <c r="B507" t="s">
        <v>473</v>
      </c>
      <c r="C507" t="s">
        <v>145</v>
      </c>
      <c r="D507" s="2">
        <v>44275</v>
      </c>
      <c r="E507" t="s">
        <v>177</v>
      </c>
      <c r="F507">
        <v>41473.86</v>
      </c>
    </row>
    <row r="508" spans="1:6" x14ac:dyDescent="0.25">
      <c r="A508" t="s">
        <v>472</v>
      </c>
      <c r="B508" t="s">
        <v>473</v>
      </c>
      <c r="C508" t="s">
        <v>145</v>
      </c>
      <c r="D508" s="2">
        <v>44276</v>
      </c>
      <c r="E508" t="s">
        <v>177</v>
      </c>
      <c r="F508">
        <v>38174.730000000003</v>
      </c>
    </row>
    <row r="509" spans="1:6" x14ac:dyDescent="0.25">
      <c r="A509" t="s">
        <v>472</v>
      </c>
      <c r="B509" t="s">
        <v>473</v>
      </c>
      <c r="C509" t="s">
        <v>145</v>
      </c>
      <c r="D509" s="2">
        <v>44277</v>
      </c>
      <c r="E509" t="s">
        <v>177</v>
      </c>
      <c r="F509">
        <v>31843.82</v>
      </c>
    </row>
    <row r="510" spans="1:6" x14ac:dyDescent="0.25">
      <c r="A510" t="s">
        <v>472</v>
      </c>
      <c r="B510" t="s">
        <v>473</v>
      </c>
      <c r="C510" t="s">
        <v>145</v>
      </c>
      <c r="D510" s="2">
        <v>44278</v>
      </c>
      <c r="E510" t="s">
        <v>177</v>
      </c>
      <c r="F510">
        <v>39314.06</v>
      </c>
    </row>
    <row r="511" spans="1:6" x14ac:dyDescent="0.25">
      <c r="A511" t="s">
        <v>472</v>
      </c>
      <c r="B511" t="s">
        <v>473</v>
      </c>
      <c r="C511" t="s">
        <v>145</v>
      </c>
      <c r="D511" s="2">
        <v>44279</v>
      </c>
      <c r="E511" t="s">
        <v>177</v>
      </c>
      <c r="F511">
        <v>42860.04</v>
      </c>
    </row>
    <row r="512" spans="1:6" x14ac:dyDescent="0.25">
      <c r="A512" t="s">
        <v>472</v>
      </c>
      <c r="B512" t="s">
        <v>473</v>
      </c>
      <c r="C512" t="s">
        <v>145</v>
      </c>
      <c r="D512" s="2">
        <v>44280</v>
      </c>
      <c r="E512" t="s">
        <v>177</v>
      </c>
      <c r="F512">
        <v>40167.620000000003</v>
      </c>
    </row>
    <row r="513" spans="1:6" x14ac:dyDescent="0.25">
      <c r="A513" t="s">
        <v>472</v>
      </c>
      <c r="B513" t="s">
        <v>473</v>
      </c>
      <c r="C513" t="s">
        <v>145</v>
      </c>
      <c r="D513" s="2">
        <v>44281</v>
      </c>
      <c r="E513" t="s">
        <v>177</v>
      </c>
      <c r="F513">
        <v>51139.75</v>
      </c>
    </row>
    <row r="514" spans="1:6" x14ac:dyDescent="0.25">
      <c r="A514" t="s">
        <v>472</v>
      </c>
      <c r="B514" t="s">
        <v>473</v>
      </c>
      <c r="C514" t="s">
        <v>145</v>
      </c>
      <c r="D514" s="2">
        <v>44282</v>
      </c>
      <c r="E514" t="s">
        <v>177</v>
      </c>
      <c r="F514">
        <v>37361.39</v>
      </c>
    </row>
    <row r="515" spans="1:6" x14ac:dyDescent="0.25">
      <c r="A515" t="s">
        <v>472</v>
      </c>
      <c r="B515" t="s">
        <v>473</v>
      </c>
      <c r="C515" t="s">
        <v>145</v>
      </c>
      <c r="D515" s="2">
        <v>44283</v>
      </c>
      <c r="E515" t="s">
        <v>177</v>
      </c>
      <c r="F515">
        <v>39617.19</v>
      </c>
    </row>
    <row r="516" spans="1:6" x14ac:dyDescent="0.25">
      <c r="A516" t="s">
        <v>472</v>
      </c>
      <c r="B516" t="s">
        <v>473</v>
      </c>
      <c r="C516" t="s">
        <v>145</v>
      </c>
      <c r="D516" s="2">
        <v>44284</v>
      </c>
      <c r="E516" t="s">
        <v>177</v>
      </c>
      <c r="F516">
        <v>35436.199999999997</v>
      </c>
    </row>
    <row r="517" spans="1:6" x14ac:dyDescent="0.25">
      <c r="A517" t="s">
        <v>472</v>
      </c>
      <c r="B517" t="s">
        <v>473</v>
      </c>
      <c r="C517" t="s">
        <v>145</v>
      </c>
      <c r="D517" s="2">
        <v>44285</v>
      </c>
      <c r="E517" t="s">
        <v>177</v>
      </c>
      <c r="F517">
        <v>32828.36</v>
      </c>
    </row>
    <row r="518" spans="1:6" x14ac:dyDescent="0.25">
      <c r="A518" t="s">
        <v>472</v>
      </c>
      <c r="B518" t="s">
        <v>473</v>
      </c>
      <c r="C518" t="s">
        <v>145</v>
      </c>
      <c r="D518" s="2">
        <v>44286</v>
      </c>
      <c r="E518" t="s">
        <v>177</v>
      </c>
      <c r="F518">
        <v>29575.7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05A9-63B5-4E9F-AE3E-AF93C804B27A}">
  <dimension ref="B1:L193"/>
  <sheetViews>
    <sheetView workbookViewId="0">
      <selection activeCell="B1" sqref="B1"/>
    </sheetView>
  </sheetViews>
  <sheetFormatPr defaultRowHeight="15" x14ac:dyDescent="0.25"/>
  <cols>
    <col min="2" max="2" width="47" bestFit="1" customWidth="1"/>
    <col min="3" max="3" width="14" bestFit="1" customWidth="1"/>
    <col min="4" max="4" width="17.42578125" bestFit="1" customWidth="1"/>
    <col min="5" max="5" width="22.42578125" bestFit="1" customWidth="1"/>
    <col min="8" max="8" width="33.42578125" bestFit="1" customWidth="1"/>
    <col min="10" max="10" width="27.85546875" bestFit="1" customWidth="1"/>
    <col min="11" max="11" width="33.42578125" bestFit="1" customWidth="1"/>
    <col min="12" max="12" width="27.85546875" bestFit="1" customWidth="1"/>
  </cols>
  <sheetData>
    <row r="1" spans="2:12" x14ac:dyDescent="0.25">
      <c r="B1" s="41" t="s">
        <v>36</v>
      </c>
      <c r="C1" s="41" t="s">
        <v>69</v>
      </c>
      <c r="D1" s="41" t="s">
        <v>71</v>
      </c>
      <c r="E1" s="41" t="s">
        <v>80</v>
      </c>
    </row>
    <row r="2" spans="2:12" x14ac:dyDescent="0.25">
      <c r="B2" s="3" t="s">
        <v>18</v>
      </c>
      <c r="C2" t="s">
        <v>55</v>
      </c>
      <c r="D2" t="s">
        <v>72</v>
      </c>
      <c r="E2" t="s">
        <v>72</v>
      </c>
      <c r="K2" t="s">
        <v>6</v>
      </c>
      <c r="L2" t="s">
        <v>85</v>
      </c>
    </row>
    <row r="3" spans="2:12" x14ac:dyDescent="0.25">
      <c r="B3" s="3" t="s">
        <v>12</v>
      </c>
      <c r="C3" t="s">
        <v>55</v>
      </c>
      <c r="D3" t="s">
        <v>74</v>
      </c>
      <c r="E3" t="s">
        <v>418</v>
      </c>
      <c r="K3" s="3" t="s">
        <v>26</v>
      </c>
      <c r="L3" t="s">
        <v>115</v>
      </c>
    </row>
    <row r="4" spans="2:12" x14ac:dyDescent="0.25">
      <c r="B4" s="3" t="s">
        <v>17</v>
      </c>
      <c r="C4" t="s">
        <v>55</v>
      </c>
      <c r="D4" t="s">
        <v>74</v>
      </c>
      <c r="E4" t="s">
        <v>426</v>
      </c>
      <c r="K4" s="3" t="s">
        <v>18</v>
      </c>
      <c r="L4" t="s">
        <v>116</v>
      </c>
    </row>
    <row r="5" spans="2:12" x14ac:dyDescent="0.25">
      <c r="B5" s="3" t="s">
        <v>57</v>
      </c>
      <c r="C5" t="s">
        <v>81</v>
      </c>
      <c r="D5" t="s">
        <v>81</v>
      </c>
      <c r="E5" t="s">
        <v>73</v>
      </c>
      <c r="K5" s="3" t="s">
        <v>23</v>
      </c>
      <c r="L5" t="s">
        <v>117</v>
      </c>
    </row>
    <row r="6" spans="2:12" x14ac:dyDescent="0.25">
      <c r="B6" s="3" t="s">
        <v>58</v>
      </c>
      <c r="C6" t="s">
        <v>81</v>
      </c>
      <c r="D6" t="s">
        <v>81</v>
      </c>
      <c r="E6" t="s">
        <v>73</v>
      </c>
      <c r="K6" s="3" t="s">
        <v>16</v>
      </c>
      <c r="L6" t="s">
        <v>118</v>
      </c>
    </row>
    <row r="7" spans="2:12" x14ac:dyDescent="0.25">
      <c r="B7" s="3" t="s">
        <v>32</v>
      </c>
      <c r="C7" t="s">
        <v>81</v>
      </c>
      <c r="D7" t="s">
        <v>81</v>
      </c>
      <c r="E7" t="s">
        <v>81</v>
      </c>
      <c r="K7" s="19" t="s">
        <v>24</v>
      </c>
      <c r="L7" t="s">
        <v>119</v>
      </c>
    </row>
    <row r="8" spans="2:12" x14ac:dyDescent="0.25">
      <c r="B8" s="3" t="s">
        <v>13</v>
      </c>
      <c r="C8" t="s">
        <v>81</v>
      </c>
      <c r="D8" t="s">
        <v>81</v>
      </c>
      <c r="E8" t="s">
        <v>81</v>
      </c>
      <c r="K8" s="3" t="s">
        <v>28</v>
      </c>
      <c r="L8" t="s">
        <v>120</v>
      </c>
    </row>
    <row r="9" spans="2:12" x14ac:dyDescent="0.25">
      <c r="B9" s="3" t="s">
        <v>9</v>
      </c>
      <c r="C9" t="s">
        <v>81</v>
      </c>
      <c r="D9" t="s">
        <v>81</v>
      </c>
      <c r="E9" t="s">
        <v>81</v>
      </c>
      <c r="K9" s="3" t="s">
        <v>12</v>
      </c>
      <c r="L9" t="s">
        <v>121</v>
      </c>
    </row>
    <row r="10" spans="2:12" x14ac:dyDescent="0.25">
      <c r="B10" s="3" t="s">
        <v>30</v>
      </c>
      <c r="C10" t="s">
        <v>70</v>
      </c>
      <c r="D10" t="s">
        <v>49</v>
      </c>
      <c r="E10" t="s">
        <v>30</v>
      </c>
      <c r="K10" s="1" t="s">
        <v>7</v>
      </c>
      <c r="L10" t="s">
        <v>122</v>
      </c>
    </row>
    <row r="11" spans="2:12" x14ac:dyDescent="0.25">
      <c r="B11" s="3" t="s">
        <v>15</v>
      </c>
      <c r="C11" t="s">
        <v>70</v>
      </c>
      <c r="D11" t="s">
        <v>75</v>
      </c>
      <c r="E11" t="s">
        <v>75</v>
      </c>
      <c r="K11" s="3" t="s">
        <v>17</v>
      </c>
      <c r="L11" t="s">
        <v>123</v>
      </c>
    </row>
    <row r="12" spans="2:12" x14ac:dyDescent="0.25">
      <c r="B12" s="3" t="s">
        <v>28</v>
      </c>
      <c r="C12" t="s">
        <v>55</v>
      </c>
      <c r="D12" t="s">
        <v>76</v>
      </c>
      <c r="E12" t="s">
        <v>76</v>
      </c>
      <c r="K12" t="s">
        <v>20</v>
      </c>
      <c r="L12" t="s">
        <v>124</v>
      </c>
    </row>
    <row r="13" spans="2:12" x14ac:dyDescent="0.25">
      <c r="B13" s="3" t="s">
        <v>11</v>
      </c>
      <c r="C13" t="s">
        <v>70</v>
      </c>
      <c r="D13" t="s">
        <v>49</v>
      </c>
      <c r="E13" t="s">
        <v>82</v>
      </c>
      <c r="K13" t="s">
        <v>29</v>
      </c>
      <c r="L13" t="s">
        <v>125</v>
      </c>
    </row>
    <row r="14" spans="2:12" x14ac:dyDescent="0.25">
      <c r="B14" s="3" t="s">
        <v>14</v>
      </c>
      <c r="C14" t="s">
        <v>70</v>
      </c>
      <c r="D14" t="s">
        <v>49</v>
      </c>
      <c r="E14" t="s">
        <v>82</v>
      </c>
      <c r="K14" t="s">
        <v>129</v>
      </c>
      <c r="L14" t="s">
        <v>146</v>
      </c>
    </row>
    <row r="15" spans="2:12" x14ac:dyDescent="0.25">
      <c r="B15" s="3" t="s">
        <v>16</v>
      </c>
      <c r="C15" t="s">
        <v>55</v>
      </c>
      <c r="D15" t="s">
        <v>77</v>
      </c>
      <c r="E15" t="s">
        <v>77</v>
      </c>
      <c r="K15" t="s">
        <v>130</v>
      </c>
      <c r="L15" t="s">
        <v>147</v>
      </c>
    </row>
    <row r="16" spans="2:12" x14ac:dyDescent="0.25">
      <c r="B16" s="3" t="s">
        <v>23</v>
      </c>
      <c r="C16" t="s">
        <v>55</v>
      </c>
      <c r="D16" t="s">
        <v>78</v>
      </c>
      <c r="E16" t="s">
        <v>78</v>
      </c>
      <c r="K16" s="3" t="s">
        <v>57</v>
      </c>
    </row>
    <row r="17" spans="2:11" x14ac:dyDescent="0.25">
      <c r="B17" s="3" t="s">
        <v>27</v>
      </c>
      <c r="C17" t="s">
        <v>70</v>
      </c>
      <c r="D17" t="s">
        <v>75</v>
      </c>
      <c r="E17" t="s">
        <v>75</v>
      </c>
      <c r="K17" s="3" t="s">
        <v>58</v>
      </c>
    </row>
    <row r="18" spans="2:11" x14ac:dyDescent="0.25">
      <c r="B18" s="3" t="s">
        <v>25</v>
      </c>
      <c r="C18" t="s">
        <v>70</v>
      </c>
      <c r="D18" t="s">
        <v>49</v>
      </c>
      <c r="E18" s="3" t="s">
        <v>25</v>
      </c>
      <c r="K18" s="3" t="s">
        <v>32</v>
      </c>
    </row>
    <row r="19" spans="2:11" x14ac:dyDescent="0.25">
      <c r="B19" s="3" t="s">
        <v>26</v>
      </c>
      <c r="C19" t="s">
        <v>55</v>
      </c>
      <c r="D19" t="s">
        <v>79</v>
      </c>
      <c r="E19" t="s">
        <v>79</v>
      </c>
      <c r="K19" s="3" t="s">
        <v>13</v>
      </c>
    </row>
    <row r="20" spans="2:11" x14ac:dyDescent="0.25">
      <c r="B20" t="s">
        <v>24</v>
      </c>
      <c r="C20" t="s">
        <v>55</v>
      </c>
      <c r="D20" t="s">
        <v>140</v>
      </c>
      <c r="E20" t="s">
        <v>140</v>
      </c>
      <c r="K20" s="3" t="s">
        <v>9</v>
      </c>
    </row>
    <row r="21" spans="2:11" x14ac:dyDescent="0.25">
      <c r="B21" t="s">
        <v>89</v>
      </c>
      <c r="C21" t="s">
        <v>81</v>
      </c>
      <c r="D21" t="s">
        <v>81</v>
      </c>
      <c r="E21" t="s">
        <v>81</v>
      </c>
      <c r="K21" s="3" t="s">
        <v>30</v>
      </c>
    </row>
    <row r="22" spans="2:11" x14ac:dyDescent="0.25">
      <c r="B22" t="s">
        <v>102</v>
      </c>
      <c r="C22" t="s">
        <v>81</v>
      </c>
      <c r="D22" t="s">
        <v>81</v>
      </c>
      <c r="E22" t="s">
        <v>141</v>
      </c>
      <c r="K22" s="3" t="s">
        <v>15</v>
      </c>
    </row>
    <row r="23" spans="2:11" x14ac:dyDescent="0.25">
      <c r="B23" t="s">
        <v>129</v>
      </c>
      <c r="C23" t="s">
        <v>55</v>
      </c>
      <c r="D23" t="s">
        <v>291</v>
      </c>
      <c r="E23" t="s">
        <v>143</v>
      </c>
      <c r="K23" s="3" t="s">
        <v>11</v>
      </c>
    </row>
    <row r="24" spans="2:11" x14ac:dyDescent="0.25">
      <c r="B24" t="s">
        <v>130</v>
      </c>
      <c r="C24" t="s">
        <v>55</v>
      </c>
      <c r="D24" t="s">
        <v>292</v>
      </c>
      <c r="E24" t="s">
        <v>144</v>
      </c>
      <c r="K24" s="3" t="s">
        <v>14</v>
      </c>
    </row>
    <row r="25" spans="2:11" x14ac:dyDescent="0.25">
      <c r="B25" t="s">
        <v>131</v>
      </c>
      <c r="C25" t="s">
        <v>81</v>
      </c>
      <c r="D25" t="s">
        <v>81</v>
      </c>
      <c r="E25" t="s">
        <v>73</v>
      </c>
      <c r="K25" s="3" t="s">
        <v>27</v>
      </c>
    </row>
    <row r="26" spans="2:11" x14ac:dyDescent="0.25">
      <c r="B26" t="s">
        <v>132</v>
      </c>
      <c r="C26" t="s">
        <v>81</v>
      </c>
      <c r="D26" t="s">
        <v>81</v>
      </c>
      <c r="E26" t="s">
        <v>73</v>
      </c>
      <c r="K26" s="3" t="s">
        <v>25</v>
      </c>
    </row>
    <row r="27" spans="2:11" x14ac:dyDescent="0.25">
      <c r="B27" t="s">
        <v>133</v>
      </c>
      <c r="C27" t="s">
        <v>81</v>
      </c>
      <c r="D27" t="s">
        <v>81</v>
      </c>
      <c r="E27" t="s">
        <v>73</v>
      </c>
      <c r="K27" t="s">
        <v>89</v>
      </c>
    </row>
    <row r="28" spans="2:11" x14ac:dyDescent="0.25">
      <c r="B28" t="s">
        <v>134</v>
      </c>
      <c r="C28" t="s">
        <v>70</v>
      </c>
      <c r="D28" t="s">
        <v>49</v>
      </c>
      <c r="E28" t="s">
        <v>49</v>
      </c>
      <c r="K28" t="s">
        <v>102</v>
      </c>
    </row>
    <row r="29" spans="2:11" x14ac:dyDescent="0.25">
      <c r="B29" t="s">
        <v>135</v>
      </c>
      <c r="C29" t="s">
        <v>70</v>
      </c>
      <c r="D29" t="s">
        <v>49</v>
      </c>
      <c r="E29" t="s">
        <v>49</v>
      </c>
      <c r="K29" t="s">
        <v>131</v>
      </c>
    </row>
    <row r="30" spans="2:11" x14ac:dyDescent="0.25">
      <c r="B30" t="s">
        <v>136</v>
      </c>
      <c r="C30" t="s">
        <v>70</v>
      </c>
      <c r="D30" t="s">
        <v>49</v>
      </c>
      <c r="E30" t="s">
        <v>49</v>
      </c>
      <c r="K30" t="s">
        <v>132</v>
      </c>
    </row>
    <row r="31" spans="2:11" x14ac:dyDescent="0.25">
      <c r="B31" t="s">
        <v>137</v>
      </c>
      <c r="C31" t="s">
        <v>81</v>
      </c>
      <c r="D31" t="s">
        <v>81</v>
      </c>
      <c r="E31" t="s">
        <v>81</v>
      </c>
      <c r="K31" t="s">
        <v>133</v>
      </c>
    </row>
    <row r="32" spans="2:11" x14ac:dyDescent="0.25">
      <c r="B32" t="s">
        <v>138</v>
      </c>
      <c r="C32" t="s">
        <v>81</v>
      </c>
      <c r="D32" t="s">
        <v>81</v>
      </c>
      <c r="E32" t="s">
        <v>142</v>
      </c>
      <c r="K32" t="s">
        <v>134</v>
      </c>
    </row>
    <row r="33" spans="2:11" x14ac:dyDescent="0.25">
      <c r="B33" t="s">
        <v>139</v>
      </c>
      <c r="C33" t="s">
        <v>81</v>
      </c>
      <c r="D33" t="s">
        <v>81</v>
      </c>
      <c r="E33" t="s">
        <v>141</v>
      </c>
      <c r="K33" t="s">
        <v>135</v>
      </c>
    </row>
    <row r="34" spans="2:11" x14ac:dyDescent="0.25">
      <c r="B34" t="s">
        <v>0</v>
      </c>
      <c r="C34" t="s">
        <v>70</v>
      </c>
      <c r="D34" t="s">
        <v>148</v>
      </c>
      <c r="E34" t="s">
        <v>148</v>
      </c>
      <c r="K34" t="s">
        <v>136</v>
      </c>
    </row>
    <row r="35" spans="2:11" x14ac:dyDescent="0.25">
      <c r="B35" t="s">
        <v>149</v>
      </c>
      <c r="C35" t="s">
        <v>55</v>
      </c>
      <c r="D35" t="s">
        <v>72</v>
      </c>
      <c r="E35" t="s">
        <v>72</v>
      </c>
      <c r="K35" t="s">
        <v>137</v>
      </c>
    </row>
    <row r="36" spans="2:11" x14ac:dyDescent="0.25">
      <c r="B36" t="s">
        <v>150</v>
      </c>
      <c r="C36" t="s">
        <v>55</v>
      </c>
      <c r="D36" t="s">
        <v>72</v>
      </c>
      <c r="E36" t="s">
        <v>72</v>
      </c>
      <c r="K36" t="s">
        <v>138</v>
      </c>
    </row>
    <row r="37" spans="2:11" x14ac:dyDescent="0.25">
      <c r="B37" t="s">
        <v>169</v>
      </c>
      <c r="C37" t="s">
        <v>81</v>
      </c>
      <c r="D37" t="s">
        <v>81</v>
      </c>
      <c r="E37" t="s">
        <v>81</v>
      </c>
      <c r="K37" t="s">
        <v>139</v>
      </c>
    </row>
    <row r="38" spans="2:11" x14ac:dyDescent="0.25">
      <c r="B38" t="s">
        <v>168</v>
      </c>
      <c r="C38" t="s">
        <v>81</v>
      </c>
      <c r="D38" t="s">
        <v>81</v>
      </c>
      <c r="E38" t="s">
        <v>81</v>
      </c>
    </row>
    <row r="39" spans="2:11" x14ac:dyDescent="0.25">
      <c r="B39" t="s">
        <v>170</v>
      </c>
      <c r="C39" t="s">
        <v>81</v>
      </c>
      <c r="D39" t="s">
        <v>81</v>
      </c>
      <c r="E39" t="s">
        <v>81</v>
      </c>
    </row>
    <row r="40" spans="2:11" x14ac:dyDescent="0.25">
      <c r="B40" t="s">
        <v>174</v>
      </c>
      <c r="C40" t="s">
        <v>81</v>
      </c>
      <c r="D40" t="s">
        <v>81</v>
      </c>
      <c r="E40" t="s">
        <v>81</v>
      </c>
    </row>
    <row r="41" spans="2:11" x14ac:dyDescent="0.25">
      <c r="B41" t="s">
        <v>175</v>
      </c>
      <c r="C41" t="s">
        <v>81</v>
      </c>
      <c r="D41" t="s">
        <v>81</v>
      </c>
      <c r="E41" t="s">
        <v>81</v>
      </c>
    </row>
    <row r="42" spans="2:11" x14ac:dyDescent="0.25">
      <c r="B42" t="s">
        <v>166</v>
      </c>
      <c r="C42" t="s">
        <v>81</v>
      </c>
      <c r="D42" t="s">
        <v>81</v>
      </c>
      <c r="E42" t="s">
        <v>81</v>
      </c>
    </row>
    <row r="43" spans="2:11" x14ac:dyDescent="0.25">
      <c r="B43" t="s">
        <v>165</v>
      </c>
      <c r="C43" t="s">
        <v>81</v>
      </c>
      <c r="D43" t="s">
        <v>81</v>
      </c>
      <c r="E43" t="s">
        <v>81</v>
      </c>
    </row>
    <row r="44" spans="2:11" x14ac:dyDescent="0.25">
      <c r="B44" t="s">
        <v>164</v>
      </c>
      <c r="C44" t="s">
        <v>81</v>
      </c>
      <c r="D44" t="s">
        <v>81</v>
      </c>
      <c r="E44" t="s">
        <v>81</v>
      </c>
    </row>
    <row r="45" spans="2:11" x14ac:dyDescent="0.25">
      <c r="B45" t="s">
        <v>167</v>
      </c>
      <c r="C45" t="s">
        <v>81</v>
      </c>
      <c r="D45" t="s">
        <v>81</v>
      </c>
      <c r="E45" t="s">
        <v>81</v>
      </c>
    </row>
    <row r="46" spans="2:11" x14ac:dyDescent="0.25">
      <c r="B46" t="s">
        <v>171</v>
      </c>
      <c r="C46" t="s">
        <v>70</v>
      </c>
      <c r="D46" t="s">
        <v>49</v>
      </c>
      <c r="E46" t="s">
        <v>49</v>
      </c>
    </row>
    <row r="47" spans="2:11" x14ac:dyDescent="0.25">
      <c r="B47" t="s">
        <v>10</v>
      </c>
      <c r="C47" t="s">
        <v>70</v>
      </c>
      <c r="D47" t="s">
        <v>75</v>
      </c>
      <c r="E47" t="s">
        <v>75</v>
      </c>
    </row>
    <row r="48" spans="2:11" x14ac:dyDescent="0.25">
      <c r="B48" t="s">
        <v>172</v>
      </c>
      <c r="C48" t="s">
        <v>81</v>
      </c>
      <c r="D48" t="s">
        <v>81</v>
      </c>
      <c r="E48" t="s">
        <v>73</v>
      </c>
    </row>
    <row r="49" spans="2:5" x14ac:dyDescent="0.25">
      <c r="B49" t="s">
        <v>173</v>
      </c>
      <c r="C49" t="s">
        <v>81</v>
      </c>
      <c r="D49" t="s">
        <v>81</v>
      </c>
      <c r="E49" t="s">
        <v>73</v>
      </c>
    </row>
    <row r="50" spans="2:5" x14ac:dyDescent="0.25">
      <c r="B50" t="s">
        <v>93</v>
      </c>
      <c r="C50" t="s">
        <v>70</v>
      </c>
      <c r="D50" t="s">
        <v>49</v>
      </c>
      <c r="E50" t="s">
        <v>176</v>
      </c>
    </row>
    <row r="51" spans="2:5" x14ac:dyDescent="0.25">
      <c r="B51" t="s">
        <v>163</v>
      </c>
      <c r="C51" t="s">
        <v>70</v>
      </c>
      <c r="D51" t="s">
        <v>163</v>
      </c>
      <c r="E51" t="s">
        <v>163</v>
      </c>
    </row>
    <row r="52" spans="2:5" x14ac:dyDescent="0.25">
      <c r="B52" t="s">
        <v>204</v>
      </c>
      <c r="C52" t="s">
        <v>55</v>
      </c>
      <c r="D52" t="s">
        <v>72</v>
      </c>
      <c r="E52" t="s">
        <v>72</v>
      </c>
    </row>
    <row r="53" spans="2:5" x14ac:dyDescent="0.25">
      <c r="B53" t="s">
        <v>205</v>
      </c>
      <c r="C53" t="s">
        <v>55</v>
      </c>
      <c r="D53" t="s">
        <v>72</v>
      </c>
      <c r="E53" t="s">
        <v>72</v>
      </c>
    </row>
    <row r="54" spans="2:5" x14ac:dyDescent="0.25">
      <c r="B54" t="s">
        <v>206</v>
      </c>
      <c r="C54" t="s">
        <v>55</v>
      </c>
      <c r="D54" t="s">
        <v>72</v>
      </c>
      <c r="E54" t="s">
        <v>72</v>
      </c>
    </row>
    <row r="55" spans="2:5" x14ac:dyDescent="0.25">
      <c r="B55" t="s">
        <v>210</v>
      </c>
      <c r="C55" t="s">
        <v>55</v>
      </c>
      <c r="D55" t="s">
        <v>72</v>
      </c>
      <c r="E55" t="s">
        <v>72</v>
      </c>
    </row>
    <row r="56" spans="2:5" x14ac:dyDescent="0.25">
      <c r="B56" t="s">
        <v>211</v>
      </c>
      <c r="C56" t="s">
        <v>81</v>
      </c>
      <c r="D56" t="s">
        <v>81</v>
      </c>
      <c r="E56" t="s">
        <v>81</v>
      </c>
    </row>
    <row r="57" spans="2:5" x14ac:dyDescent="0.25">
      <c r="B57" t="s">
        <v>212</v>
      </c>
      <c r="C57" t="s">
        <v>81</v>
      </c>
      <c r="D57" t="s">
        <v>81</v>
      </c>
      <c r="E57" t="s">
        <v>81</v>
      </c>
    </row>
    <row r="58" spans="2:5" x14ac:dyDescent="0.25">
      <c r="B58" t="s">
        <v>213</v>
      </c>
      <c r="C58" t="s">
        <v>81</v>
      </c>
      <c r="D58" t="s">
        <v>81</v>
      </c>
      <c r="E58" t="s">
        <v>81</v>
      </c>
    </row>
    <row r="59" spans="2:5" x14ac:dyDescent="0.25">
      <c r="B59" t="s">
        <v>214</v>
      </c>
      <c r="C59" t="s">
        <v>55</v>
      </c>
      <c r="D59" t="s">
        <v>292</v>
      </c>
      <c r="E59" t="s">
        <v>144</v>
      </c>
    </row>
    <row r="60" spans="2:5" x14ac:dyDescent="0.25">
      <c r="B60" t="s">
        <v>215</v>
      </c>
      <c r="C60" t="s">
        <v>55</v>
      </c>
      <c r="D60" t="s">
        <v>292</v>
      </c>
      <c r="E60" t="s">
        <v>144</v>
      </c>
    </row>
    <row r="61" spans="2:5" x14ac:dyDescent="0.25">
      <c r="B61" t="s">
        <v>216</v>
      </c>
      <c r="C61" t="s">
        <v>81</v>
      </c>
      <c r="D61" t="s">
        <v>81</v>
      </c>
      <c r="E61" t="s">
        <v>81</v>
      </c>
    </row>
    <row r="62" spans="2:5" x14ac:dyDescent="0.25">
      <c r="B62" t="s">
        <v>217</v>
      </c>
      <c r="C62" t="s">
        <v>81</v>
      </c>
      <c r="D62" t="s">
        <v>81</v>
      </c>
      <c r="E62" t="s">
        <v>81</v>
      </c>
    </row>
    <row r="63" spans="2:5" x14ac:dyDescent="0.25">
      <c r="B63" t="s">
        <v>218</v>
      </c>
      <c r="C63" t="s">
        <v>81</v>
      </c>
      <c r="D63" t="s">
        <v>81</v>
      </c>
      <c r="E63" t="s">
        <v>81</v>
      </c>
    </row>
    <row r="64" spans="2:5" x14ac:dyDescent="0.25">
      <c r="B64" t="s">
        <v>219</v>
      </c>
      <c r="C64" t="s">
        <v>81</v>
      </c>
      <c r="D64" t="s">
        <v>81</v>
      </c>
      <c r="E64" t="s">
        <v>81</v>
      </c>
    </row>
    <row r="65" spans="2:5" x14ac:dyDescent="0.25">
      <c r="B65" t="s">
        <v>220</v>
      </c>
      <c r="C65" t="s">
        <v>81</v>
      </c>
      <c r="D65" t="s">
        <v>81</v>
      </c>
      <c r="E65" t="s">
        <v>81</v>
      </c>
    </row>
    <row r="66" spans="2:5" x14ac:dyDescent="0.25">
      <c r="B66" t="s">
        <v>221</v>
      </c>
      <c r="C66" t="s">
        <v>81</v>
      </c>
      <c r="D66" t="s">
        <v>81</v>
      </c>
      <c r="E66" t="s">
        <v>81</v>
      </c>
    </row>
    <row r="67" spans="2:5" x14ac:dyDescent="0.25">
      <c r="B67" t="s">
        <v>222</v>
      </c>
      <c r="C67" t="s">
        <v>70</v>
      </c>
      <c r="D67" t="s">
        <v>49</v>
      </c>
      <c r="E67" t="s">
        <v>49</v>
      </c>
    </row>
    <row r="68" spans="2:5" x14ac:dyDescent="0.25">
      <c r="B68" t="s">
        <v>223</v>
      </c>
      <c r="C68" t="s">
        <v>70</v>
      </c>
      <c r="D68" t="s">
        <v>49</v>
      </c>
      <c r="E68" t="s">
        <v>49</v>
      </c>
    </row>
    <row r="69" spans="2:5" x14ac:dyDescent="0.25">
      <c r="B69" t="s">
        <v>224</v>
      </c>
      <c r="C69" t="s">
        <v>70</v>
      </c>
      <c r="D69" t="s">
        <v>49</v>
      </c>
      <c r="E69" t="s">
        <v>49</v>
      </c>
    </row>
    <row r="70" spans="2:5" x14ac:dyDescent="0.25">
      <c r="B70" t="s">
        <v>225</v>
      </c>
      <c r="C70" t="s">
        <v>70</v>
      </c>
      <c r="D70" t="s">
        <v>49</v>
      </c>
      <c r="E70" t="s">
        <v>49</v>
      </c>
    </row>
    <row r="71" spans="2:5" x14ac:dyDescent="0.25">
      <c r="B71" t="s">
        <v>226</v>
      </c>
      <c r="C71" t="s">
        <v>70</v>
      </c>
      <c r="D71" t="s">
        <v>49</v>
      </c>
      <c r="E71" t="s">
        <v>49</v>
      </c>
    </row>
    <row r="72" spans="2:5" x14ac:dyDescent="0.25">
      <c r="B72" t="s">
        <v>227</v>
      </c>
      <c r="C72" t="s">
        <v>81</v>
      </c>
      <c r="D72" t="s">
        <v>81</v>
      </c>
      <c r="E72" t="s">
        <v>81</v>
      </c>
    </row>
    <row r="73" spans="2:5" x14ac:dyDescent="0.25">
      <c r="B73" t="s">
        <v>241</v>
      </c>
      <c r="C73" t="s">
        <v>70</v>
      </c>
      <c r="D73" t="s">
        <v>241</v>
      </c>
      <c r="E73" t="s">
        <v>241</v>
      </c>
    </row>
    <row r="74" spans="2:5" x14ac:dyDescent="0.25">
      <c r="B74" t="s">
        <v>242</v>
      </c>
      <c r="C74" t="s">
        <v>81</v>
      </c>
      <c r="D74" t="s">
        <v>81</v>
      </c>
      <c r="E74" t="s">
        <v>81</v>
      </c>
    </row>
    <row r="75" spans="2:5" x14ac:dyDescent="0.25">
      <c r="B75" t="s">
        <v>243</v>
      </c>
      <c r="C75" t="s">
        <v>81</v>
      </c>
      <c r="D75" t="s">
        <v>81</v>
      </c>
      <c r="E75" t="s">
        <v>81</v>
      </c>
    </row>
    <row r="76" spans="2:5" x14ac:dyDescent="0.25">
      <c r="B76" t="s">
        <v>244</v>
      </c>
      <c r="C76" t="s">
        <v>81</v>
      </c>
      <c r="D76" t="s">
        <v>81</v>
      </c>
      <c r="E76" t="s">
        <v>81</v>
      </c>
    </row>
    <row r="77" spans="2:5" x14ac:dyDescent="0.25">
      <c r="B77" t="s">
        <v>245</v>
      </c>
      <c r="C77" t="s">
        <v>81</v>
      </c>
      <c r="D77" t="s">
        <v>81</v>
      </c>
      <c r="E77" t="s">
        <v>81</v>
      </c>
    </row>
    <row r="78" spans="2:5" x14ac:dyDescent="0.25">
      <c r="B78" t="s">
        <v>246</v>
      </c>
      <c r="C78" t="s">
        <v>81</v>
      </c>
      <c r="D78" t="s">
        <v>81</v>
      </c>
      <c r="E78" t="s">
        <v>81</v>
      </c>
    </row>
    <row r="79" spans="2:5" x14ac:dyDescent="0.25">
      <c r="B79" t="s">
        <v>247</v>
      </c>
      <c r="C79" t="s">
        <v>81</v>
      </c>
      <c r="D79" t="s">
        <v>81</v>
      </c>
      <c r="E79" t="s">
        <v>81</v>
      </c>
    </row>
    <row r="80" spans="2:5" x14ac:dyDescent="0.25">
      <c r="B80" t="s">
        <v>248</v>
      </c>
      <c r="C80" t="s">
        <v>81</v>
      </c>
      <c r="D80" t="s">
        <v>81</v>
      </c>
      <c r="E80" t="s">
        <v>81</v>
      </c>
    </row>
    <row r="81" spans="2:5" x14ac:dyDescent="0.25">
      <c r="B81" t="s">
        <v>249</v>
      </c>
      <c r="C81" t="s">
        <v>81</v>
      </c>
      <c r="D81" t="s">
        <v>81</v>
      </c>
      <c r="E81" t="s">
        <v>81</v>
      </c>
    </row>
    <row r="82" spans="2:5" x14ac:dyDescent="0.25">
      <c r="B82" t="s">
        <v>250</v>
      </c>
      <c r="C82" t="s">
        <v>81</v>
      </c>
      <c r="D82" t="s">
        <v>81</v>
      </c>
      <c r="E82" t="s">
        <v>81</v>
      </c>
    </row>
    <row r="83" spans="2:5" x14ac:dyDescent="0.25">
      <c r="B83" t="s">
        <v>251</v>
      </c>
      <c r="C83" t="s">
        <v>81</v>
      </c>
      <c r="D83" t="s">
        <v>81</v>
      </c>
      <c r="E83" t="s">
        <v>81</v>
      </c>
    </row>
    <row r="84" spans="2:5" x14ac:dyDescent="0.25">
      <c r="B84" t="s">
        <v>252</v>
      </c>
      <c r="C84" t="s">
        <v>81</v>
      </c>
      <c r="D84" t="s">
        <v>81</v>
      </c>
      <c r="E84" t="s">
        <v>81</v>
      </c>
    </row>
    <row r="85" spans="2:5" x14ac:dyDescent="0.25">
      <c r="B85" t="s">
        <v>253</v>
      </c>
      <c r="C85" t="s">
        <v>81</v>
      </c>
      <c r="D85" t="s">
        <v>81</v>
      </c>
      <c r="E85" t="s">
        <v>81</v>
      </c>
    </row>
    <row r="86" spans="2:5" x14ac:dyDescent="0.25">
      <c r="B86" t="s">
        <v>254</v>
      </c>
      <c r="C86" t="s">
        <v>81</v>
      </c>
      <c r="D86" t="s">
        <v>81</v>
      </c>
      <c r="E86" t="s">
        <v>81</v>
      </c>
    </row>
    <row r="87" spans="2:5" x14ac:dyDescent="0.25">
      <c r="B87" t="s">
        <v>255</v>
      </c>
      <c r="C87" t="s">
        <v>81</v>
      </c>
      <c r="D87" t="s">
        <v>81</v>
      </c>
      <c r="E87" t="s">
        <v>81</v>
      </c>
    </row>
    <row r="88" spans="2:5" x14ac:dyDescent="0.25">
      <c r="B88" t="s">
        <v>256</v>
      </c>
      <c r="C88" t="s">
        <v>81</v>
      </c>
      <c r="D88" t="s">
        <v>81</v>
      </c>
      <c r="E88" t="s">
        <v>81</v>
      </c>
    </row>
    <row r="89" spans="2:5" x14ac:dyDescent="0.25">
      <c r="B89" t="s">
        <v>257</v>
      </c>
      <c r="C89" t="s">
        <v>70</v>
      </c>
      <c r="D89" t="s">
        <v>49</v>
      </c>
      <c r="E89" t="s">
        <v>49</v>
      </c>
    </row>
    <row r="90" spans="2:5" x14ac:dyDescent="0.25">
      <c r="B90" t="s">
        <v>258</v>
      </c>
      <c r="C90" t="s">
        <v>70</v>
      </c>
      <c r="D90" t="s">
        <v>49</v>
      </c>
      <c r="E90" t="s">
        <v>49</v>
      </c>
    </row>
    <row r="91" spans="2:5" x14ac:dyDescent="0.25">
      <c r="B91" t="s">
        <v>259</v>
      </c>
      <c r="C91" t="s">
        <v>70</v>
      </c>
      <c r="D91" t="s">
        <v>49</v>
      </c>
      <c r="E91" t="s">
        <v>49</v>
      </c>
    </row>
    <row r="92" spans="2:5" x14ac:dyDescent="0.25">
      <c r="B92" t="s">
        <v>260</v>
      </c>
      <c r="C92" t="s">
        <v>70</v>
      </c>
      <c r="D92" t="s">
        <v>49</v>
      </c>
      <c r="E92" t="s">
        <v>49</v>
      </c>
    </row>
    <row r="93" spans="2:5" x14ac:dyDescent="0.25">
      <c r="B93" t="s">
        <v>261</v>
      </c>
      <c r="C93" t="s">
        <v>70</v>
      </c>
      <c r="D93" t="s">
        <v>49</v>
      </c>
      <c r="E93" t="s">
        <v>49</v>
      </c>
    </row>
    <row r="94" spans="2:5" x14ac:dyDescent="0.25">
      <c r="B94" t="s">
        <v>262</v>
      </c>
      <c r="C94" t="s">
        <v>70</v>
      </c>
      <c r="D94" t="s">
        <v>49</v>
      </c>
      <c r="E94" t="s">
        <v>49</v>
      </c>
    </row>
    <row r="95" spans="2:5" x14ac:dyDescent="0.25">
      <c r="B95" t="s">
        <v>263</v>
      </c>
      <c r="C95" t="s">
        <v>70</v>
      </c>
      <c r="D95" t="s">
        <v>49</v>
      </c>
      <c r="E95" t="s">
        <v>49</v>
      </c>
    </row>
    <row r="96" spans="2:5" x14ac:dyDescent="0.25">
      <c r="B96" t="s">
        <v>295</v>
      </c>
      <c r="C96" t="s">
        <v>81</v>
      </c>
      <c r="D96" t="s">
        <v>81</v>
      </c>
      <c r="E96" t="s">
        <v>81</v>
      </c>
    </row>
    <row r="97" spans="2:5" x14ac:dyDescent="0.25">
      <c r="B97" t="s">
        <v>296</v>
      </c>
      <c r="C97" t="s">
        <v>81</v>
      </c>
      <c r="D97" t="s">
        <v>81</v>
      </c>
      <c r="E97" t="s">
        <v>81</v>
      </c>
    </row>
    <row r="98" spans="2:5" x14ac:dyDescent="0.25">
      <c r="B98" t="s">
        <v>297</v>
      </c>
      <c r="C98" t="s">
        <v>81</v>
      </c>
      <c r="D98" t="s">
        <v>81</v>
      </c>
      <c r="E98" t="s">
        <v>81</v>
      </c>
    </row>
    <row r="99" spans="2:5" x14ac:dyDescent="0.25">
      <c r="B99" t="s">
        <v>298</v>
      </c>
      <c r="C99" t="s">
        <v>81</v>
      </c>
      <c r="D99" t="s">
        <v>81</v>
      </c>
      <c r="E99" t="s">
        <v>81</v>
      </c>
    </row>
    <row r="100" spans="2:5" x14ac:dyDescent="0.25">
      <c r="B100" t="s">
        <v>299</v>
      </c>
      <c r="C100" t="s">
        <v>81</v>
      </c>
      <c r="D100" t="s">
        <v>81</v>
      </c>
      <c r="E100" t="s">
        <v>81</v>
      </c>
    </row>
    <row r="101" spans="2:5" x14ac:dyDescent="0.25">
      <c r="B101" t="s">
        <v>300</v>
      </c>
      <c r="C101" t="s">
        <v>81</v>
      </c>
      <c r="D101" t="s">
        <v>81</v>
      </c>
      <c r="E101" t="s">
        <v>81</v>
      </c>
    </row>
    <row r="102" spans="2:5" x14ac:dyDescent="0.25">
      <c r="B102" t="s">
        <v>301</v>
      </c>
      <c r="C102" t="s">
        <v>81</v>
      </c>
      <c r="D102" t="s">
        <v>81</v>
      </c>
      <c r="E102" t="s">
        <v>81</v>
      </c>
    </row>
    <row r="103" spans="2:5" x14ac:dyDescent="0.25">
      <c r="B103" t="s">
        <v>302</v>
      </c>
      <c r="C103" t="s">
        <v>81</v>
      </c>
      <c r="D103" t="s">
        <v>81</v>
      </c>
      <c r="E103" t="s">
        <v>81</v>
      </c>
    </row>
    <row r="104" spans="2:5" x14ac:dyDescent="0.25">
      <c r="B104" t="s">
        <v>303</v>
      </c>
      <c r="C104" t="s">
        <v>81</v>
      </c>
      <c r="D104" t="s">
        <v>81</v>
      </c>
      <c r="E104" t="s">
        <v>81</v>
      </c>
    </row>
    <row r="105" spans="2:5" x14ac:dyDescent="0.25">
      <c r="B105" t="s">
        <v>304</v>
      </c>
      <c r="C105" t="s">
        <v>81</v>
      </c>
      <c r="D105" t="s">
        <v>81</v>
      </c>
      <c r="E105" t="s">
        <v>81</v>
      </c>
    </row>
    <row r="106" spans="2:5" x14ac:dyDescent="0.25">
      <c r="B106" t="s">
        <v>305</v>
      </c>
      <c r="C106" t="s">
        <v>81</v>
      </c>
      <c r="D106" t="s">
        <v>81</v>
      </c>
      <c r="E106" t="s">
        <v>81</v>
      </c>
    </row>
    <row r="107" spans="2:5" x14ac:dyDescent="0.25">
      <c r="B107" t="s">
        <v>306</v>
      </c>
      <c r="C107" t="s">
        <v>81</v>
      </c>
      <c r="D107" t="s">
        <v>81</v>
      </c>
      <c r="E107" t="s">
        <v>81</v>
      </c>
    </row>
    <row r="108" spans="2:5" x14ac:dyDescent="0.25">
      <c r="B108" t="s">
        <v>307</v>
      </c>
      <c r="C108" t="s">
        <v>81</v>
      </c>
      <c r="D108" t="s">
        <v>81</v>
      </c>
      <c r="E108" t="s">
        <v>81</v>
      </c>
    </row>
    <row r="109" spans="2:5" x14ac:dyDescent="0.25">
      <c r="B109" t="s">
        <v>308</v>
      </c>
      <c r="C109" t="s">
        <v>81</v>
      </c>
      <c r="D109" t="s">
        <v>81</v>
      </c>
      <c r="E109" t="s">
        <v>81</v>
      </c>
    </row>
    <row r="110" spans="2:5" x14ac:dyDescent="0.25">
      <c r="B110" t="s">
        <v>309</v>
      </c>
      <c r="C110" t="s">
        <v>81</v>
      </c>
      <c r="D110" t="s">
        <v>81</v>
      </c>
      <c r="E110" t="s">
        <v>81</v>
      </c>
    </row>
    <row r="111" spans="2:5" x14ac:dyDescent="0.25">
      <c r="B111" t="s">
        <v>310</v>
      </c>
      <c r="C111" t="s">
        <v>81</v>
      </c>
      <c r="D111" t="s">
        <v>81</v>
      </c>
      <c r="E111" t="s">
        <v>81</v>
      </c>
    </row>
    <row r="112" spans="2:5" x14ac:dyDescent="0.25">
      <c r="B112" t="s">
        <v>311</v>
      </c>
      <c r="C112" t="s">
        <v>81</v>
      </c>
      <c r="D112" t="s">
        <v>81</v>
      </c>
      <c r="E112" t="s">
        <v>81</v>
      </c>
    </row>
    <row r="113" spans="2:5" x14ac:dyDescent="0.25">
      <c r="B113" t="s">
        <v>312</v>
      </c>
      <c r="C113" t="s">
        <v>81</v>
      </c>
      <c r="D113" t="s">
        <v>81</v>
      </c>
      <c r="E113" t="s">
        <v>81</v>
      </c>
    </row>
    <row r="114" spans="2:5" x14ac:dyDescent="0.25">
      <c r="B114" t="s">
        <v>314</v>
      </c>
      <c r="C114" t="s">
        <v>81</v>
      </c>
      <c r="D114" t="s">
        <v>81</v>
      </c>
      <c r="E114" t="s">
        <v>81</v>
      </c>
    </row>
    <row r="115" spans="2:5" x14ac:dyDescent="0.25">
      <c r="B115" t="s">
        <v>313</v>
      </c>
      <c r="C115" t="s">
        <v>81</v>
      </c>
      <c r="D115" t="s">
        <v>81</v>
      </c>
      <c r="E115" t="s">
        <v>81</v>
      </c>
    </row>
    <row r="116" spans="2:5" x14ac:dyDescent="0.25">
      <c r="B116" t="s">
        <v>315</v>
      </c>
      <c r="C116" t="s">
        <v>81</v>
      </c>
      <c r="D116" t="s">
        <v>81</v>
      </c>
      <c r="E116" t="s">
        <v>81</v>
      </c>
    </row>
    <row r="117" spans="2:5" x14ac:dyDescent="0.25">
      <c r="B117" t="s">
        <v>316</v>
      </c>
      <c r="C117" t="s">
        <v>81</v>
      </c>
      <c r="D117" t="s">
        <v>81</v>
      </c>
      <c r="E117" t="s">
        <v>81</v>
      </c>
    </row>
    <row r="118" spans="2:5" x14ac:dyDescent="0.25">
      <c r="B118" t="s">
        <v>317</v>
      </c>
      <c r="C118" t="s">
        <v>81</v>
      </c>
      <c r="D118" t="s">
        <v>81</v>
      </c>
      <c r="E118" t="s">
        <v>81</v>
      </c>
    </row>
    <row r="119" spans="2:5" x14ac:dyDescent="0.25">
      <c r="B119" t="s">
        <v>318</v>
      </c>
      <c r="C119" t="s">
        <v>81</v>
      </c>
      <c r="D119" t="s">
        <v>81</v>
      </c>
      <c r="E119" t="s">
        <v>81</v>
      </c>
    </row>
    <row r="120" spans="2:5" x14ac:dyDescent="0.25">
      <c r="B120" t="s">
        <v>319</v>
      </c>
      <c r="C120" t="s">
        <v>81</v>
      </c>
      <c r="D120" t="s">
        <v>81</v>
      </c>
      <c r="E120" t="s">
        <v>81</v>
      </c>
    </row>
    <row r="121" spans="2:5" x14ac:dyDescent="0.25">
      <c r="B121" t="s">
        <v>320</v>
      </c>
      <c r="C121" t="s">
        <v>81</v>
      </c>
      <c r="D121" t="s">
        <v>81</v>
      </c>
      <c r="E121" t="s">
        <v>81</v>
      </c>
    </row>
    <row r="122" spans="2:5" x14ac:dyDescent="0.25">
      <c r="B122" t="s">
        <v>321</v>
      </c>
      <c r="C122" t="s">
        <v>81</v>
      </c>
      <c r="D122" t="s">
        <v>81</v>
      </c>
      <c r="E122" t="s">
        <v>81</v>
      </c>
    </row>
    <row r="123" spans="2:5" x14ac:dyDescent="0.25">
      <c r="B123" t="s">
        <v>322</v>
      </c>
      <c r="C123" t="s">
        <v>81</v>
      </c>
      <c r="D123" t="s">
        <v>81</v>
      </c>
      <c r="E123" t="s">
        <v>81</v>
      </c>
    </row>
    <row r="124" spans="2:5" x14ac:dyDescent="0.25">
      <c r="B124" t="s">
        <v>323</v>
      </c>
      <c r="C124" t="s">
        <v>70</v>
      </c>
      <c r="D124" t="s">
        <v>49</v>
      </c>
      <c r="E124" t="s">
        <v>49</v>
      </c>
    </row>
    <row r="125" spans="2:5" x14ac:dyDescent="0.25">
      <c r="B125" t="s">
        <v>324</v>
      </c>
      <c r="C125" t="s">
        <v>70</v>
      </c>
      <c r="D125" t="s">
        <v>49</v>
      </c>
      <c r="E125" t="s">
        <v>49</v>
      </c>
    </row>
    <row r="126" spans="2:5" x14ac:dyDescent="0.25">
      <c r="B126" t="s">
        <v>325</v>
      </c>
      <c r="C126" t="s">
        <v>70</v>
      </c>
      <c r="D126" t="s">
        <v>49</v>
      </c>
      <c r="E126" t="s">
        <v>49</v>
      </c>
    </row>
    <row r="127" spans="2:5" x14ac:dyDescent="0.25">
      <c r="B127" t="s">
        <v>326</v>
      </c>
      <c r="C127" t="s">
        <v>70</v>
      </c>
      <c r="D127" t="s">
        <v>49</v>
      </c>
      <c r="E127" t="s">
        <v>49</v>
      </c>
    </row>
    <row r="128" spans="2:5" x14ac:dyDescent="0.25">
      <c r="B128" t="s">
        <v>327</v>
      </c>
      <c r="C128" t="s">
        <v>70</v>
      </c>
      <c r="D128" t="s">
        <v>49</v>
      </c>
      <c r="E128" t="s">
        <v>49</v>
      </c>
    </row>
    <row r="129" spans="2:5" x14ac:dyDescent="0.25">
      <c r="B129" t="s">
        <v>328</v>
      </c>
      <c r="C129" t="s">
        <v>70</v>
      </c>
      <c r="D129" t="s">
        <v>49</v>
      </c>
      <c r="E129" t="s">
        <v>49</v>
      </c>
    </row>
    <row r="130" spans="2:5" x14ac:dyDescent="0.25">
      <c r="B130" t="s">
        <v>329</v>
      </c>
      <c r="C130" t="s">
        <v>70</v>
      </c>
      <c r="D130" t="s">
        <v>49</v>
      </c>
      <c r="E130" t="s">
        <v>49</v>
      </c>
    </row>
    <row r="131" spans="2:5" x14ac:dyDescent="0.25">
      <c r="B131" t="s">
        <v>330</v>
      </c>
      <c r="C131" t="s">
        <v>70</v>
      </c>
      <c r="D131" t="s">
        <v>49</v>
      </c>
      <c r="E131" t="s">
        <v>49</v>
      </c>
    </row>
    <row r="132" spans="2:5" x14ac:dyDescent="0.25">
      <c r="B132" t="s">
        <v>331</v>
      </c>
      <c r="C132" t="s">
        <v>70</v>
      </c>
      <c r="D132" t="s">
        <v>49</v>
      </c>
      <c r="E132" t="s">
        <v>49</v>
      </c>
    </row>
    <row r="133" spans="2:5" x14ac:dyDescent="0.25">
      <c r="B133" t="s">
        <v>332</v>
      </c>
      <c r="C133" t="s">
        <v>70</v>
      </c>
      <c r="D133" t="s">
        <v>49</v>
      </c>
      <c r="E133" t="s">
        <v>49</v>
      </c>
    </row>
    <row r="134" spans="2:5" x14ac:dyDescent="0.25">
      <c r="B134" t="s">
        <v>334</v>
      </c>
      <c r="C134" t="s">
        <v>70</v>
      </c>
      <c r="D134" t="s">
        <v>49</v>
      </c>
      <c r="E134" t="s">
        <v>49</v>
      </c>
    </row>
    <row r="135" spans="2:5" x14ac:dyDescent="0.25">
      <c r="B135" t="s">
        <v>333</v>
      </c>
      <c r="C135" t="s">
        <v>70</v>
      </c>
      <c r="D135" t="s">
        <v>49</v>
      </c>
      <c r="E135" t="s">
        <v>49</v>
      </c>
    </row>
    <row r="136" spans="2:5" x14ac:dyDescent="0.25">
      <c r="B136" t="s">
        <v>335</v>
      </c>
      <c r="C136" t="s">
        <v>70</v>
      </c>
      <c r="D136" t="s">
        <v>49</v>
      </c>
      <c r="E136" t="s">
        <v>49</v>
      </c>
    </row>
    <row r="137" spans="2:5" x14ac:dyDescent="0.25">
      <c r="B137" t="s">
        <v>336</v>
      </c>
      <c r="C137" t="s">
        <v>70</v>
      </c>
      <c r="D137" t="s">
        <v>49</v>
      </c>
      <c r="E137" t="s">
        <v>49</v>
      </c>
    </row>
    <row r="138" spans="2:5" x14ac:dyDescent="0.25">
      <c r="B138" t="s">
        <v>337</v>
      </c>
      <c r="C138" t="s">
        <v>70</v>
      </c>
      <c r="D138" t="s">
        <v>49</v>
      </c>
      <c r="E138" t="s">
        <v>49</v>
      </c>
    </row>
    <row r="139" spans="2:5" x14ac:dyDescent="0.25">
      <c r="B139" t="s">
        <v>338</v>
      </c>
      <c r="C139" t="s">
        <v>70</v>
      </c>
      <c r="D139" t="s">
        <v>49</v>
      </c>
      <c r="E139" t="s">
        <v>49</v>
      </c>
    </row>
    <row r="140" spans="2:5" x14ac:dyDescent="0.25">
      <c r="B140" t="s">
        <v>83</v>
      </c>
    </row>
    <row r="141" spans="2:5" x14ac:dyDescent="0.25">
      <c r="B141" t="s">
        <v>12</v>
      </c>
      <c r="C141" t="s">
        <v>55</v>
      </c>
      <c r="D141" t="s">
        <v>74</v>
      </c>
      <c r="E141" t="s">
        <v>418</v>
      </c>
    </row>
    <row r="142" spans="2:5" x14ac:dyDescent="0.25">
      <c r="B142" t="s">
        <v>413</v>
      </c>
      <c r="C142" t="s">
        <v>55</v>
      </c>
      <c r="D142" t="s">
        <v>74</v>
      </c>
      <c r="E142" t="s">
        <v>418</v>
      </c>
    </row>
    <row r="143" spans="2:5" x14ac:dyDescent="0.25">
      <c r="B143" t="s">
        <v>414</v>
      </c>
      <c r="C143" t="s">
        <v>55</v>
      </c>
      <c r="D143" t="s">
        <v>74</v>
      </c>
      <c r="E143" t="s">
        <v>418</v>
      </c>
    </row>
    <row r="144" spans="2:5" x14ac:dyDescent="0.25">
      <c r="B144" t="s">
        <v>7</v>
      </c>
      <c r="C144" t="s">
        <v>55</v>
      </c>
      <c r="D144" t="s">
        <v>74</v>
      </c>
      <c r="E144" t="s">
        <v>392</v>
      </c>
    </row>
    <row r="145" spans="2:5" x14ac:dyDescent="0.25">
      <c r="B145" t="s">
        <v>415</v>
      </c>
      <c r="C145" t="s">
        <v>55</v>
      </c>
      <c r="D145" t="s">
        <v>74</v>
      </c>
      <c r="E145" t="s">
        <v>392</v>
      </c>
    </row>
    <row r="146" spans="2:5" x14ac:dyDescent="0.25">
      <c r="B146" t="s">
        <v>416</v>
      </c>
      <c r="C146" t="s">
        <v>55</v>
      </c>
      <c r="D146" t="s">
        <v>74</v>
      </c>
      <c r="E146" t="s">
        <v>419</v>
      </c>
    </row>
    <row r="147" spans="2:5" x14ac:dyDescent="0.25">
      <c r="B147" t="s">
        <v>417</v>
      </c>
      <c r="C147" t="s">
        <v>55</v>
      </c>
      <c r="D147" t="s">
        <v>74</v>
      </c>
      <c r="E147" t="s">
        <v>419</v>
      </c>
    </row>
    <row r="148" spans="2:5" x14ac:dyDescent="0.25">
      <c r="B148" t="s">
        <v>427</v>
      </c>
      <c r="C148" t="s">
        <v>55</v>
      </c>
      <c r="D148" t="s">
        <v>74</v>
      </c>
      <c r="E148" t="s">
        <v>418</v>
      </c>
    </row>
    <row r="149" spans="2:5" x14ac:dyDescent="0.25">
      <c r="B149" t="s">
        <v>428</v>
      </c>
      <c r="C149" t="s">
        <v>55</v>
      </c>
      <c r="D149" t="s">
        <v>74</v>
      </c>
      <c r="E149" t="s">
        <v>392</v>
      </c>
    </row>
    <row r="150" spans="2:5" x14ac:dyDescent="0.25">
      <c r="B150" t="s">
        <v>429</v>
      </c>
      <c r="C150" t="s">
        <v>55</v>
      </c>
      <c r="D150" t="s">
        <v>74</v>
      </c>
      <c r="E150" t="s">
        <v>448</v>
      </c>
    </row>
    <row r="151" spans="2:5" x14ac:dyDescent="0.25">
      <c r="B151" t="s">
        <v>430</v>
      </c>
      <c r="C151" t="s">
        <v>55</v>
      </c>
      <c r="D151" t="s">
        <v>74</v>
      </c>
      <c r="E151" t="s">
        <v>449</v>
      </c>
    </row>
    <row r="152" spans="2:5" x14ac:dyDescent="0.25">
      <c r="B152" t="s">
        <v>431</v>
      </c>
      <c r="C152" t="s">
        <v>55</v>
      </c>
      <c r="D152" t="s">
        <v>74</v>
      </c>
      <c r="E152" t="s">
        <v>418</v>
      </c>
    </row>
    <row r="153" spans="2:5" x14ac:dyDescent="0.25">
      <c r="B153" t="s">
        <v>432</v>
      </c>
      <c r="C153" t="s">
        <v>55</v>
      </c>
      <c r="D153" t="s">
        <v>74</v>
      </c>
      <c r="E153" t="s">
        <v>392</v>
      </c>
    </row>
    <row r="154" spans="2:5" x14ac:dyDescent="0.25">
      <c r="B154" t="s">
        <v>433</v>
      </c>
      <c r="C154" t="s">
        <v>55</v>
      </c>
      <c r="D154" t="s">
        <v>74</v>
      </c>
      <c r="E154" t="s">
        <v>448</v>
      </c>
    </row>
    <row r="155" spans="2:5" x14ac:dyDescent="0.25">
      <c r="B155" t="s">
        <v>434</v>
      </c>
      <c r="C155" t="s">
        <v>55</v>
      </c>
      <c r="D155" t="s">
        <v>74</v>
      </c>
      <c r="E155" t="s">
        <v>449</v>
      </c>
    </row>
    <row r="156" spans="2:5" x14ac:dyDescent="0.25">
      <c r="B156" t="s">
        <v>450</v>
      </c>
      <c r="C156" t="s">
        <v>70</v>
      </c>
      <c r="D156" t="s">
        <v>241</v>
      </c>
      <c r="E156" t="s">
        <v>241</v>
      </c>
    </row>
    <row r="157" spans="2:5" x14ac:dyDescent="0.25">
      <c r="B157" t="s">
        <v>451</v>
      </c>
      <c r="C157" t="s">
        <v>70</v>
      </c>
      <c r="D157" t="s">
        <v>241</v>
      </c>
      <c r="E157" t="s">
        <v>241</v>
      </c>
    </row>
    <row r="158" spans="2:5" x14ac:dyDescent="0.25">
      <c r="B158" t="s">
        <v>453</v>
      </c>
      <c r="C158" t="s">
        <v>81</v>
      </c>
      <c r="D158" t="s">
        <v>81</v>
      </c>
      <c r="E158" t="s">
        <v>81</v>
      </c>
    </row>
    <row r="159" spans="2:5" x14ac:dyDescent="0.25">
      <c r="B159" t="s">
        <v>454</v>
      </c>
      <c r="C159" t="s">
        <v>81</v>
      </c>
      <c r="D159" t="s">
        <v>81</v>
      </c>
      <c r="E159" t="s">
        <v>81</v>
      </c>
    </row>
    <row r="160" spans="2:5" x14ac:dyDescent="0.25">
      <c r="B160" t="s">
        <v>455</v>
      </c>
      <c r="C160" t="s">
        <v>70</v>
      </c>
      <c r="D160" t="s">
        <v>49</v>
      </c>
      <c r="E160" t="s">
        <v>49</v>
      </c>
    </row>
    <row r="161" spans="2:5" x14ac:dyDescent="0.25">
      <c r="B161" t="s">
        <v>456</v>
      </c>
      <c r="C161" t="s">
        <v>70</v>
      </c>
      <c r="D161" t="s">
        <v>49</v>
      </c>
      <c r="E161" t="s">
        <v>49</v>
      </c>
    </row>
    <row r="162" spans="2:5" x14ac:dyDescent="0.25">
      <c r="B162" t="s">
        <v>457</v>
      </c>
      <c r="C162" t="s">
        <v>70</v>
      </c>
      <c r="D162" t="s">
        <v>49</v>
      </c>
      <c r="E162" t="s">
        <v>49</v>
      </c>
    </row>
    <row r="163" spans="2:5" x14ac:dyDescent="0.25">
      <c r="B163" t="s">
        <v>458</v>
      </c>
      <c r="C163" t="s">
        <v>70</v>
      </c>
      <c r="D163" t="s">
        <v>49</v>
      </c>
      <c r="E163" t="s">
        <v>49</v>
      </c>
    </row>
    <row r="164" spans="2:5" x14ac:dyDescent="0.25">
      <c r="B164" t="s">
        <v>465</v>
      </c>
      <c r="C164" t="s">
        <v>55</v>
      </c>
      <c r="D164" t="s">
        <v>74</v>
      </c>
      <c r="E164" t="s">
        <v>418</v>
      </c>
    </row>
    <row r="165" spans="2:5" x14ac:dyDescent="0.25">
      <c r="B165" t="s">
        <v>466</v>
      </c>
      <c r="C165" t="s">
        <v>55</v>
      </c>
      <c r="D165" t="s">
        <v>72</v>
      </c>
      <c r="E165" t="s">
        <v>72</v>
      </c>
    </row>
    <row r="166" spans="2:5" x14ac:dyDescent="0.25">
      <c r="B166" t="s">
        <v>474</v>
      </c>
      <c r="C166" t="s">
        <v>70</v>
      </c>
      <c r="D166" t="s">
        <v>49</v>
      </c>
      <c r="E166" t="s">
        <v>49</v>
      </c>
    </row>
    <row r="167" spans="2:5" x14ac:dyDescent="0.25">
      <c r="B167" t="s">
        <v>475</v>
      </c>
      <c r="C167" t="s">
        <v>70</v>
      </c>
      <c r="D167" t="s">
        <v>49</v>
      </c>
      <c r="E167" t="s">
        <v>49</v>
      </c>
    </row>
    <row r="168" spans="2:5" x14ac:dyDescent="0.25">
      <c r="B168" t="s">
        <v>476</v>
      </c>
      <c r="C168" t="s">
        <v>81</v>
      </c>
      <c r="D168" t="s">
        <v>81</v>
      </c>
      <c r="E168" t="s">
        <v>81</v>
      </c>
    </row>
    <row r="169" spans="2:5" x14ac:dyDescent="0.25">
      <c r="B169" t="s">
        <v>477</v>
      </c>
      <c r="C169" t="s">
        <v>81</v>
      </c>
      <c r="D169" t="s">
        <v>81</v>
      </c>
      <c r="E169" t="s">
        <v>81</v>
      </c>
    </row>
    <row r="170" spans="2:5" x14ac:dyDescent="0.25">
      <c r="B170" t="s">
        <v>478</v>
      </c>
      <c r="C170" t="s">
        <v>81</v>
      </c>
      <c r="D170" t="s">
        <v>81</v>
      </c>
      <c r="E170" t="s">
        <v>81</v>
      </c>
    </row>
    <row r="171" spans="2:5" x14ac:dyDescent="0.25">
      <c r="B171" t="s">
        <v>479</v>
      </c>
      <c r="C171" t="s">
        <v>81</v>
      </c>
      <c r="D171" t="s">
        <v>81</v>
      </c>
      <c r="E171" t="s">
        <v>81</v>
      </c>
    </row>
    <row r="172" spans="2:5" x14ac:dyDescent="0.25">
      <c r="B172" t="s">
        <v>480</v>
      </c>
      <c r="C172" t="s">
        <v>81</v>
      </c>
      <c r="D172" t="s">
        <v>81</v>
      </c>
      <c r="E172" t="s">
        <v>81</v>
      </c>
    </row>
    <row r="173" spans="2:5" x14ac:dyDescent="0.25">
      <c r="B173" t="s">
        <v>481</v>
      </c>
      <c r="C173" t="s">
        <v>81</v>
      </c>
      <c r="D173" t="s">
        <v>81</v>
      </c>
      <c r="E173" t="s">
        <v>81</v>
      </c>
    </row>
    <row r="174" spans="2:5" x14ac:dyDescent="0.25">
      <c r="B174" t="s">
        <v>482</v>
      </c>
      <c r="C174" t="s">
        <v>81</v>
      </c>
      <c r="D174" t="s">
        <v>81</v>
      </c>
      <c r="E174" t="s">
        <v>81</v>
      </c>
    </row>
    <row r="175" spans="2:5" x14ac:dyDescent="0.25">
      <c r="B175" t="s">
        <v>483</v>
      </c>
      <c r="C175" t="s">
        <v>70</v>
      </c>
      <c r="D175" t="s">
        <v>49</v>
      </c>
      <c r="E175" t="s">
        <v>49</v>
      </c>
    </row>
    <row r="176" spans="2:5" x14ac:dyDescent="0.25">
      <c r="B176" t="s">
        <v>484</v>
      </c>
      <c r="C176" t="s">
        <v>70</v>
      </c>
      <c r="D176" t="s">
        <v>49</v>
      </c>
      <c r="E176" t="s">
        <v>49</v>
      </c>
    </row>
    <row r="177" spans="2:5" x14ac:dyDescent="0.25">
      <c r="B177" t="s">
        <v>485</v>
      </c>
      <c r="C177" t="s">
        <v>70</v>
      </c>
      <c r="D177" t="s">
        <v>49</v>
      </c>
      <c r="E177" t="s">
        <v>49</v>
      </c>
    </row>
    <row r="178" spans="2:5" x14ac:dyDescent="0.25">
      <c r="B178" t="s">
        <v>486</v>
      </c>
      <c r="C178" t="s">
        <v>70</v>
      </c>
      <c r="D178" t="s">
        <v>49</v>
      </c>
      <c r="E178" t="s">
        <v>49</v>
      </c>
    </row>
    <row r="179" spans="2:5" x14ac:dyDescent="0.25">
      <c r="B179" t="s">
        <v>487</v>
      </c>
      <c r="C179" t="s">
        <v>70</v>
      </c>
      <c r="D179" t="s">
        <v>49</v>
      </c>
      <c r="E179" t="s">
        <v>49</v>
      </c>
    </row>
    <row r="180" spans="2:5" x14ac:dyDescent="0.25">
      <c r="B180" t="s">
        <v>488</v>
      </c>
      <c r="C180" t="s">
        <v>55</v>
      </c>
      <c r="D180" t="s">
        <v>72</v>
      </c>
      <c r="E180" t="s">
        <v>72</v>
      </c>
    </row>
    <row r="181" spans="2:5" x14ac:dyDescent="0.25">
      <c r="B181" t="s">
        <v>489</v>
      </c>
      <c r="C181" t="s">
        <v>55</v>
      </c>
      <c r="D181" t="s">
        <v>72</v>
      </c>
      <c r="E181" t="s">
        <v>72</v>
      </c>
    </row>
    <row r="182" spans="2:5" x14ac:dyDescent="0.25">
      <c r="B182" t="s">
        <v>490</v>
      </c>
      <c r="C182" t="s">
        <v>55</v>
      </c>
      <c r="D182" t="s">
        <v>72</v>
      </c>
      <c r="E182" t="s">
        <v>72</v>
      </c>
    </row>
    <row r="183" spans="2:5" x14ac:dyDescent="0.25">
      <c r="B183" t="s">
        <v>491</v>
      </c>
      <c r="C183" t="s">
        <v>55</v>
      </c>
      <c r="D183" t="s">
        <v>72</v>
      </c>
      <c r="E183" t="s">
        <v>72</v>
      </c>
    </row>
    <row r="184" spans="2:5" x14ac:dyDescent="0.25">
      <c r="B184" t="s">
        <v>492</v>
      </c>
      <c r="C184" t="s">
        <v>55</v>
      </c>
      <c r="D184" t="s">
        <v>72</v>
      </c>
      <c r="E184" t="s">
        <v>72</v>
      </c>
    </row>
    <row r="185" spans="2:5" x14ac:dyDescent="0.25">
      <c r="B185" t="s">
        <v>493</v>
      </c>
      <c r="C185" t="s">
        <v>55</v>
      </c>
      <c r="D185" t="s">
        <v>72</v>
      </c>
      <c r="E185" t="s">
        <v>72</v>
      </c>
    </row>
    <row r="186" spans="2:5" x14ac:dyDescent="0.25">
      <c r="B186" t="s">
        <v>494</v>
      </c>
      <c r="C186" t="s">
        <v>55</v>
      </c>
      <c r="D186" t="s">
        <v>72</v>
      </c>
      <c r="E186" t="s">
        <v>72</v>
      </c>
    </row>
    <row r="187" spans="2:5" x14ac:dyDescent="0.25">
      <c r="B187" t="s">
        <v>495</v>
      </c>
      <c r="C187" t="s">
        <v>55</v>
      </c>
      <c r="D187" t="s">
        <v>72</v>
      </c>
      <c r="E187" t="s">
        <v>72</v>
      </c>
    </row>
    <row r="188" spans="2:5" x14ac:dyDescent="0.25">
      <c r="B188" t="s">
        <v>496</v>
      </c>
      <c r="C188" t="s">
        <v>55</v>
      </c>
      <c r="D188" t="s">
        <v>72</v>
      </c>
      <c r="E188" t="s">
        <v>72</v>
      </c>
    </row>
    <row r="189" spans="2:5" x14ac:dyDescent="0.25">
      <c r="B189" t="s">
        <v>497</v>
      </c>
      <c r="C189" t="s">
        <v>55</v>
      </c>
      <c r="D189" t="s">
        <v>72</v>
      </c>
      <c r="E189" t="s">
        <v>72</v>
      </c>
    </row>
    <row r="190" spans="2:5" x14ac:dyDescent="0.25">
      <c r="B190" t="s">
        <v>498</v>
      </c>
      <c r="C190" t="s">
        <v>55</v>
      </c>
      <c r="D190" t="s">
        <v>72</v>
      </c>
      <c r="E190" t="s">
        <v>72</v>
      </c>
    </row>
    <row r="191" spans="2:5" x14ac:dyDescent="0.25">
      <c r="B191" t="s">
        <v>499</v>
      </c>
      <c r="C191" t="s">
        <v>55</v>
      </c>
      <c r="D191" t="s">
        <v>72</v>
      </c>
      <c r="E191" t="s">
        <v>72</v>
      </c>
    </row>
    <row r="192" spans="2:5" x14ac:dyDescent="0.25">
      <c r="B192" t="s">
        <v>500</v>
      </c>
      <c r="C192" t="s">
        <v>70</v>
      </c>
      <c r="D192" t="s">
        <v>241</v>
      </c>
      <c r="E192" t="s">
        <v>241</v>
      </c>
    </row>
    <row r="193" spans="2:5" x14ac:dyDescent="0.25">
      <c r="B193" t="s">
        <v>501</v>
      </c>
      <c r="C193" t="s">
        <v>70</v>
      </c>
      <c r="D193" t="s">
        <v>241</v>
      </c>
      <c r="E193" t="s">
        <v>241</v>
      </c>
    </row>
  </sheetData>
  <conditionalFormatting sqref="B166">
    <cfRule type="duplicateValues" dxfId="1" priority="2"/>
  </conditionalFormatting>
  <conditionalFormatting sqref="B167">
    <cfRule type="duplicateValues" dxfId="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CCB4-F87F-48DE-BC92-900F13BCAD07}">
  <dimension ref="A1:D374"/>
  <sheetViews>
    <sheetView topLeftCell="A345" workbookViewId="0">
      <selection activeCell="B1" sqref="B1:C1"/>
    </sheetView>
  </sheetViews>
  <sheetFormatPr defaultRowHeight="15" x14ac:dyDescent="0.25"/>
  <cols>
    <col min="1" max="2" width="10.7109375" bestFit="1" customWidth="1"/>
    <col min="4" max="4" width="11.7109375" bestFit="1" customWidth="1"/>
  </cols>
  <sheetData>
    <row r="1" spans="1:4" x14ac:dyDescent="0.25">
      <c r="A1" t="s">
        <v>45</v>
      </c>
      <c r="B1" t="s">
        <v>60</v>
      </c>
      <c r="C1" t="s">
        <v>59</v>
      </c>
      <c r="D1" t="s">
        <v>83</v>
      </c>
    </row>
    <row r="2" spans="1:4" x14ac:dyDescent="0.25">
      <c r="A2" s="2">
        <v>43770</v>
      </c>
      <c r="B2" t="s">
        <v>66</v>
      </c>
      <c r="C2" t="s">
        <v>61</v>
      </c>
      <c r="D2" s="15">
        <v>9553.99</v>
      </c>
    </row>
    <row r="3" spans="1:4" x14ac:dyDescent="0.25">
      <c r="A3" s="2">
        <v>43771</v>
      </c>
      <c r="B3" t="s">
        <v>66</v>
      </c>
      <c r="C3" t="s">
        <v>61</v>
      </c>
      <c r="D3" s="15">
        <v>6558.9</v>
      </c>
    </row>
    <row r="4" spans="1:4" x14ac:dyDescent="0.25">
      <c r="A4" s="2">
        <v>43772</v>
      </c>
      <c r="B4" t="s">
        <v>66</v>
      </c>
      <c r="C4" t="s">
        <v>61</v>
      </c>
      <c r="D4" s="15">
        <v>5754.9</v>
      </c>
    </row>
    <row r="5" spans="1:4" x14ac:dyDescent="0.25">
      <c r="A5" s="2">
        <v>43773</v>
      </c>
      <c r="B5" t="s">
        <v>66</v>
      </c>
      <c r="C5" t="s">
        <v>61</v>
      </c>
      <c r="D5" s="15">
        <v>4173.0600000000004</v>
      </c>
    </row>
    <row r="6" spans="1:4" x14ac:dyDescent="0.25">
      <c r="A6" s="2">
        <v>43774</v>
      </c>
      <c r="B6" t="s">
        <v>66</v>
      </c>
      <c r="C6" t="s">
        <v>61</v>
      </c>
      <c r="D6" s="15">
        <v>3007.01</v>
      </c>
    </row>
    <row r="7" spans="1:4" x14ac:dyDescent="0.25">
      <c r="A7" s="2">
        <v>43775</v>
      </c>
      <c r="B7" t="s">
        <v>66</v>
      </c>
      <c r="C7" t="s">
        <v>61</v>
      </c>
      <c r="D7" s="15">
        <v>2880.38</v>
      </c>
    </row>
    <row r="8" spans="1:4" x14ac:dyDescent="0.25">
      <c r="A8" s="2">
        <v>43776</v>
      </c>
      <c r="B8" t="s">
        <v>66</v>
      </c>
      <c r="C8" t="s">
        <v>61</v>
      </c>
      <c r="D8" s="15">
        <v>5346.34</v>
      </c>
    </row>
    <row r="9" spans="1:4" x14ac:dyDescent="0.25">
      <c r="A9" s="2">
        <v>43777</v>
      </c>
      <c r="B9" t="s">
        <v>66</v>
      </c>
      <c r="C9" t="s">
        <v>61</v>
      </c>
      <c r="D9" s="15">
        <v>8343.01</v>
      </c>
    </row>
    <row r="10" spans="1:4" x14ac:dyDescent="0.25">
      <c r="A10" s="2">
        <v>43778</v>
      </c>
      <c r="B10" t="s">
        <v>66</v>
      </c>
      <c r="C10" t="s">
        <v>61</v>
      </c>
      <c r="D10" s="15">
        <v>7722.88</v>
      </c>
    </row>
    <row r="11" spans="1:4" x14ac:dyDescent="0.25">
      <c r="A11" s="2">
        <v>43779</v>
      </c>
      <c r="B11" t="s">
        <v>66</v>
      </c>
      <c r="C11" t="s">
        <v>61</v>
      </c>
      <c r="D11" s="15">
        <v>4272.53</v>
      </c>
    </row>
    <row r="12" spans="1:4" x14ac:dyDescent="0.25">
      <c r="A12" s="2">
        <v>43780</v>
      </c>
      <c r="B12" t="s">
        <v>66</v>
      </c>
      <c r="C12" t="s">
        <v>61</v>
      </c>
      <c r="D12" s="15">
        <v>3459.89</v>
      </c>
    </row>
    <row r="13" spans="1:4" x14ac:dyDescent="0.25">
      <c r="A13" s="2">
        <v>43781</v>
      </c>
      <c r="B13" t="s">
        <v>66</v>
      </c>
      <c r="C13" t="s">
        <v>61</v>
      </c>
      <c r="D13" s="15">
        <v>4104.17</v>
      </c>
    </row>
    <row r="14" spans="1:4" x14ac:dyDescent="0.25">
      <c r="A14" s="2">
        <v>43782</v>
      </c>
      <c r="B14" t="s">
        <v>66</v>
      </c>
      <c r="C14" t="s">
        <v>61</v>
      </c>
      <c r="D14" s="15">
        <v>4336.08</v>
      </c>
    </row>
    <row r="15" spans="1:4" x14ac:dyDescent="0.25">
      <c r="A15" s="2">
        <v>43783</v>
      </c>
      <c r="B15" t="s">
        <v>66</v>
      </c>
      <c r="C15" t="s">
        <v>61</v>
      </c>
      <c r="D15" s="15">
        <v>5489.35</v>
      </c>
    </row>
    <row r="16" spans="1:4" x14ac:dyDescent="0.25">
      <c r="A16" s="2">
        <v>43784</v>
      </c>
      <c r="B16" t="s">
        <v>66</v>
      </c>
      <c r="C16" t="s">
        <v>61</v>
      </c>
      <c r="D16" s="15">
        <v>10728.11</v>
      </c>
    </row>
    <row r="17" spans="1:4" x14ac:dyDescent="0.25">
      <c r="A17" s="2">
        <v>43785</v>
      </c>
      <c r="B17" t="s">
        <v>66</v>
      </c>
      <c r="C17" t="s">
        <v>61</v>
      </c>
      <c r="D17" s="15">
        <v>7610.11</v>
      </c>
    </row>
    <row r="18" spans="1:4" x14ac:dyDescent="0.25">
      <c r="A18" s="2">
        <v>43786</v>
      </c>
      <c r="B18" t="s">
        <v>66</v>
      </c>
      <c r="C18" t="s">
        <v>61</v>
      </c>
      <c r="D18" s="15">
        <v>5320.26</v>
      </c>
    </row>
    <row r="19" spans="1:4" x14ac:dyDescent="0.25">
      <c r="A19" s="2">
        <v>43787</v>
      </c>
      <c r="B19" t="s">
        <v>66</v>
      </c>
      <c r="C19" t="s">
        <v>61</v>
      </c>
      <c r="D19" s="15">
        <v>5713.96</v>
      </c>
    </row>
    <row r="20" spans="1:4" x14ac:dyDescent="0.25">
      <c r="A20" s="2">
        <v>43788</v>
      </c>
      <c r="B20" t="s">
        <v>66</v>
      </c>
      <c r="C20" t="s">
        <v>61</v>
      </c>
      <c r="D20" s="15">
        <v>6855.5</v>
      </c>
    </row>
    <row r="21" spans="1:4" x14ac:dyDescent="0.25">
      <c r="A21" s="2">
        <v>43789</v>
      </c>
      <c r="B21" t="s">
        <v>66</v>
      </c>
      <c r="C21" t="s">
        <v>61</v>
      </c>
      <c r="D21" s="15">
        <v>6414.7</v>
      </c>
    </row>
    <row r="22" spans="1:4" x14ac:dyDescent="0.25">
      <c r="A22" s="2">
        <v>43790</v>
      </c>
      <c r="B22" t="s">
        <v>66</v>
      </c>
      <c r="C22" t="s">
        <v>61</v>
      </c>
      <c r="D22" s="15">
        <v>5173.24</v>
      </c>
    </row>
    <row r="23" spans="1:4" x14ac:dyDescent="0.25">
      <c r="A23" s="2">
        <v>43791</v>
      </c>
      <c r="B23" t="s">
        <v>66</v>
      </c>
      <c r="C23" t="s">
        <v>61</v>
      </c>
      <c r="D23" s="15">
        <v>6166.27</v>
      </c>
    </row>
    <row r="24" spans="1:4" x14ac:dyDescent="0.25">
      <c r="A24" s="2">
        <v>43792</v>
      </c>
      <c r="B24" t="s">
        <v>66</v>
      </c>
      <c r="C24" t="s">
        <v>61</v>
      </c>
      <c r="D24" s="15">
        <v>3591.79</v>
      </c>
    </row>
    <row r="25" spans="1:4" x14ac:dyDescent="0.25">
      <c r="A25" s="2">
        <v>43793</v>
      </c>
      <c r="B25" t="s">
        <v>66</v>
      </c>
      <c r="C25" t="s">
        <v>61</v>
      </c>
      <c r="D25" s="15">
        <v>4921.2</v>
      </c>
    </row>
    <row r="26" spans="1:4" x14ac:dyDescent="0.25">
      <c r="A26" s="2">
        <v>43794</v>
      </c>
      <c r="B26" t="s">
        <v>66</v>
      </c>
      <c r="C26" t="s">
        <v>61</v>
      </c>
      <c r="D26" s="15">
        <v>3603.71</v>
      </c>
    </row>
    <row r="27" spans="1:4" x14ac:dyDescent="0.25">
      <c r="A27" s="2">
        <v>43795</v>
      </c>
      <c r="B27" t="s">
        <v>66</v>
      </c>
      <c r="C27" t="s">
        <v>61</v>
      </c>
      <c r="D27" s="15">
        <v>3761.16</v>
      </c>
    </row>
    <row r="28" spans="1:4" x14ac:dyDescent="0.25">
      <c r="A28" s="2">
        <v>43796</v>
      </c>
      <c r="B28" t="s">
        <v>66</v>
      </c>
      <c r="C28" t="s">
        <v>61</v>
      </c>
      <c r="D28" s="15">
        <v>6132.5</v>
      </c>
    </row>
    <row r="29" spans="1:4" x14ac:dyDescent="0.25">
      <c r="A29" s="2">
        <v>43797</v>
      </c>
      <c r="B29" t="s">
        <v>66</v>
      </c>
      <c r="C29" t="s">
        <v>61</v>
      </c>
      <c r="D29" s="15">
        <v>5184.92</v>
      </c>
    </row>
    <row r="30" spans="1:4" x14ac:dyDescent="0.25">
      <c r="A30" s="2">
        <v>43798</v>
      </c>
      <c r="B30" t="s">
        <v>66</v>
      </c>
      <c r="C30" t="s">
        <v>61</v>
      </c>
      <c r="D30" s="15">
        <v>8794.11</v>
      </c>
    </row>
    <row r="31" spans="1:4" x14ac:dyDescent="0.25">
      <c r="A31" s="2">
        <v>43799</v>
      </c>
      <c r="B31" t="s">
        <v>66</v>
      </c>
      <c r="C31" t="s">
        <v>61</v>
      </c>
      <c r="D31" s="15">
        <v>6126.53</v>
      </c>
    </row>
    <row r="32" spans="1:4" x14ac:dyDescent="0.25">
      <c r="A32" s="2">
        <v>43800</v>
      </c>
      <c r="B32" t="s">
        <v>66</v>
      </c>
      <c r="C32" t="s">
        <v>61</v>
      </c>
      <c r="D32" s="15">
        <v>5910.23</v>
      </c>
    </row>
    <row r="33" spans="1:4" x14ac:dyDescent="0.25">
      <c r="A33" s="2">
        <v>43801</v>
      </c>
      <c r="B33" t="s">
        <v>66</v>
      </c>
      <c r="C33" t="s">
        <v>61</v>
      </c>
      <c r="D33" s="15">
        <v>3572.12</v>
      </c>
    </row>
    <row r="34" spans="1:4" x14ac:dyDescent="0.25">
      <c r="A34" s="2">
        <v>43802</v>
      </c>
      <c r="B34" t="s">
        <v>66</v>
      </c>
      <c r="C34" t="s">
        <v>61</v>
      </c>
      <c r="D34" s="15">
        <v>4661.33</v>
      </c>
    </row>
    <row r="35" spans="1:4" x14ac:dyDescent="0.25">
      <c r="A35" s="2">
        <v>43803</v>
      </c>
      <c r="B35" t="s">
        <v>66</v>
      </c>
      <c r="C35" t="s">
        <v>61</v>
      </c>
      <c r="D35" s="15">
        <v>3160.07</v>
      </c>
    </row>
    <row r="36" spans="1:4" x14ac:dyDescent="0.25">
      <c r="A36" s="2">
        <v>43804</v>
      </c>
      <c r="B36" t="s">
        <v>66</v>
      </c>
      <c r="C36" t="s">
        <v>61</v>
      </c>
      <c r="D36" s="15">
        <v>5331.11</v>
      </c>
    </row>
    <row r="37" spans="1:4" x14ac:dyDescent="0.25">
      <c r="A37" s="2">
        <v>43805</v>
      </c>
      <c r="B37" t="s">
        <v>66</v>
      </c>
      <c r="C37" t="s">
        <v>61</v>
      </c>
      <c r="D37" s="15">
        <v>5444.1</v>
      </c>
    </row>
    <row r="38" spans="1:4" x14ac:dyDescent="0.25">
      <c r="A38" s="2">
        <v>43806</v>
      </c>
      <c r="B38" t="s">
        <v>66</v>
      </c>
      <c r="C38" t="s">
        <v>61</v>
      </c>
      <c r="D38" s="15">
        <v>6063.96</v>
      </c>
    </row>
    <row r="39" spans="1:4" x14ac:dyDescent="0.25">
      <c r="A39" s="2">
        <v>43807</v>
      </c>
      <c r="B39" t="s">
        <v>66</v>
      </c>
      <c r="C39" t="s">
        <v>61</v>
      </c>
      <c r="D39" s="15">
        <v>5061.55</v>
      </c>
    </row>
    <row r="40" spans="1:4" x14ac:dyDescent="0.25">
      <c r="A40" s="2">
        <v>43808</v>
      </c>
      <c r="B40" t="s">
        <v>66</v>
      </c>
      <c r="C40" t="s">
        <v>61</v>
      </c>
      <c r="D40" s="15">
        <v>3953.15</v>
      </c>
    </row>
    <row r="41" spans="1:4" x14ac:dyDescent="0.25">
      <c r="A41" s="2">
        <v>43809</v>
      </c>
      <c r="B41" t="s">
        <v>66</v>
      </c>
      <c r="C41" t="s">
        <v>61</v>
      </c>
      <c r="D41" s="15">
        <v>3590.45</v>
      </c>
    </row>
    <row r="42" spans="1:4" x14ac:dyDescent="0.25">
      <c r="A42" s="2">
        <v>43810</v>
      </c>
      <c r="B42" t="s">
        <v>66</v>
      </c>
      <c r="C42" t="s">
        <v>61</v>
      </c>
      <c r="D42" s="15">
        <v>4427.75</v>
      </c>
    </row>
    <row r="43" spans="1:4" x14ac:dyDescent="0.25">
      <c r="A43" s="2">
        <v>43811</v>
      </c>
      <c r="B43" t="s">
        <v>66</v>
      </c>
      <c r="C43" t="s">
        <v>61</v>
      </c>
      <c r="D43" s="15">
        <v>5241.0200000000004</v>
      </c>
    </row>
    <row r="44" spans="1:4" x14ac:dyDescent="0.25">
      <c r="A44" s="2">
        <v>43812</v>
      </c>
      <c r="B44" t="s">
        <v>66</v>
      </c>
      <c r="C44" t="s">
        <v>61</v>
      </c>
      <c r="D44" s="15">
        <v>6441.5</v>
      </c>
    </row>
    <row r="45" spans="1:4" x14ac:dyDescent="0.25">
      <c r="A45" s="2">
        <v>43813</v>
      </c>
      <c r="B45" t="s">
        <v>66</v>
      </c>
      <c r="C45" t="s">
        <v>61</v>
      </c>
      <c r="D45" s="15">
        <v>7238.88</v>
      </c>
    </row>
    <row r="46" spans="1:4" x14ac:dyDescent="0.25">
      <c r="A46" s="2">
        <v>43814</v>
      </c>
      <c r="B46" t="s">
        <v>66</v>
      </c>
      <c r="C46" t="s">
        <v>61</v>
      </c>
      <c r="D46" s="15">
        <v>5956.3</v>
      </c>
    </row>
    <row r="47" spans="1:4" x14ac:dyDescent="0.25">
      <c r="A47" s="2">
        <v>43815</v>
      </c>
      <c r="B47" t="s">
        <v>66</v>
      </c>
      <c r="C47" t="s">
        <v>61</v>
      </c>
      <c r="D47" s="15">
        <v>5277.62</v>
      </c>
    </row>
    <row r="48" spans="1:4" x14ac:dyDescent="0.25">
      <c r="A48" s="2">
        <v>43816</v>
      </c>
      <c r="B48" t="s">
        <v>66</v>
      </c>
      <c r="C48" t="s">
        <v>61</v>
      </c>
      <c r="D48" s="15">
        <v>4914.49</v>
      </c>
    </row>
    <row r="49" spans="1:4" x14ac:dyDescent="0.25">
      <c r="A49" s="2">
        <v>43817</v>
      </c>
      <c r="B49" t="s">
        <v>66</v>
      </c>
      <c r="C49" t="s">
        <v>61</v>
      </c>
      <c r="D49" s="15">
        <v>6242.65</v>
      </c>
    </row>
    <row r="50" spans="1:4" x14ac:dyDescent="0.25">
      <c r="A50" s="2">
        <v>43818</v>
      </c>
      <c r="B50" t="s">
        <v>66</v>
      </c>
      <c r="C50" t="s">
        <v>61</v>
      </c>
      <c r="D50" s="15">
        <v>6348.78</v>
      </c>
    </row>
    <row r="51" spans="1:4" x14ac:dyDescent="0.25">
      <c r="A51" s="2">
        <v>43819</v>
      </c>
      <c r="B51" t="s">
        <v>66</v>
      </c>
      <c r="C51" t="s">
        <v>61</v>
      </c>
      <c r="D51" s="15">
        <v>8849.61</v>
      </c>
    </row>
    <row r="52" spans="1:4" x14ac:dyDescent="0.25">
      <c r="A52" s="2">
        <v>43820</v>
      </c>
      <c r="B52" t="s">
        <v>66</v>
      </c>
      <c r="C52" t="s">
        <v>61</v>
      </c>
      <c r="D52" s="15">
        <v>5732.19</v>
      </c>
    </row>
    <row r="53" spans="1:4" x14ac:dyDescent="0.25">
      <c r="A53" s="2">
        <v>43821</v>
      </c>
      <c r="B53" t="s">
        <v>66</v>
      </c>
      <c r="C53" t="s">
        <v>61</v>
      </c>
      <c r="D53" s="15">
        <v>4849.93</v>
      </c>
    </row>
    <row r="54" spans="1:4" x14ac:dyDescent="0.25">
      <c r="A54" s="2">
        <v>43822</v>
      </c>
      <c r="B54" t="s">
        <v>66</v>
      </c>
      <c r="C54" t="s">
        <v>61</v>
      </c>
      <c r="D54" s="15">
        <v>4273.04</v>
      </c>
    </row>
    <row r="55" spans="1:4" x14ac:dyDescent="0.25">
      <c r="A55" s="2">
        <v>43823</v>
      </c>
      <c r="B55" t="s">
        <v>66</v>
      </c>
      <c r="C55" t="s">
        <v>61</v>
      </c>
      <c r="D55" s="15">
        <v>4806.5200000000004</v>
      </c>
    </row>
    <row r="56" spans="1:4" x14ac:dyDescent="0.25">
      <c r="A56" s="2">
        <v>43824</v>
      </c>
      <c r="B56" t="s">
        <v>66</v>
      </c>
      <c r="C56" t="s">
        <v>61</v>
      </c>
      <c r="D56" s="15">
        <v>6225.75</v>
      </c>
    </row>
    <row r="57" spans="1:4" x14ac:dyDescent="0.25">
      <c r="A57" s="2">
        <v>43825</v>
      </c>
      <c r="B57" t="s">
        <v>66</v>
      </c>
      <c r="C57" t="s">
        <v>61</v>
      </c>
      <c r="D57" s="15">
        <v>4705.34</v>
      </c>
    </row>
    <row r="58" spans="1:4" x14ac:dyDescent="0.25">
      <c r="A58" s="2">
        <v>43826</v>
      </c>
      <c r="B58" t="s">
        <v>66</v>
      </c>
      <c r="C58" t="s">
        <v>61</v>
      </c>
      <c r="D58" s="15">
        <v>11059.42</v>
      </c>
    </row>
    <row r="59" spans="1:4" x14ac:dyDescent="0.25">
      <c r="A59" s="2">
        <v>43827</v>
      </c>
      <c r="B59" t="s">
        <v>66</v>
      </c>
      <c r="C59" t="s">
        <v>61</v>
      </c>
      <c r="D59" s="15">
        <v>5583.94</v>
      </c>
    </row>
    <row r="60" spans="1:4" x14ac:dyDescent="0.25">
      <c r="A60" s="2">
        <v>43828</v>
      </c>
      <c r="B60" t="s">
        <v>66</v>
      </c>
      <c r="C60" t="s">
        <v>61</v>
      </c>
      <c r="D60" s="15">
        <v>9041.23</v>
      </c>
    </row>
    <row r="61" spans="1:4" x14ac:dyDescent="0.25">
      <c r="A61" s="2">
        <v>43829</v>
      </c>
      <c r="B61" t="s">
        <v>66</v>
      </c>
      <c r="C61" t="s">
        <v>61</v>
      </c>
      <c r="D61" s="15">
        <v>6825.77</v>
      </c>
    </row>
    <row r="62" spans="1:4" x14ac:dyDescent="0.25">
      <c r="A62" s="2">
        <v>43830</v>
      </c>
      <c r="B62" t="s">
        <v>66</v>
      </c>
      <c r="C62" t="s">
        <v>61</v>
      </c>
      <c r="D62" s="15">
        <v>7556.48</v>
      </c>
    </row>
    <row r="63" spans="1:4" x14ac:dyDescent="0.25">
      <c r="A63" s="2">
        <v>43831</v>
      </c>
      <c r="B63" t="s">
        <v>66</v>
      </c>
      <c r="C63" t="s">
        <v>62</v>
      </c>
      <c r="D63" s="15">
        <v>7524.24</v>
      </c>
    </row>
    <row r="64" spans="1:4" x14ac:dyDescent="0.25">
      <c r="A64" s="2">
        <v>43832</v>
      </c>
      <c r="B64" t="s">
        <v>66</v>
      </c>
      <c r="C64" t="s">
        <v>62</v>
      </c>
      <c r="D64" s="15">
        <v>7461.31</v>
      </c>
    </row>
    <row r="65" spans="1:4" x14ac:dyDescent="0.25">
      <c r="A65" s="2">
        <v>43833</v>
      </c>
      <c r="B65" t="s">
        <v>66</v>
      </c>
      <c r="C65" t="s">
        <v>62</v>
      </c>
      <c r="D65" s="15">
        <v>9442.81</v>
      </c>
    </row>
    <row r="66" spans="1:4" x14ac:dyDescent="0.25">
      <c r="A66" s="2">
        <v>43834</v>
      </c>
      <c r="B66" t="s">
        <v>66</v>
      </c>
      <c r="C66" t="s">
        <v>62</v>
      </c>
      <c r="D66" s="15">
        <v>7187.9</v>
      </c>
    </row>
    <row r="67" spans="1:4" x14ac:dyDescent="0.25">
      <c r="A67" s="2">
        <v>43835</v>
      </c>
      <c r="B67" t="s">
        <v>66</v>
      </c>
      <c r="C67" t="s">
        <v>62</v>
      </c>
      <c r="D67" s="15">
        <v>5316.92</v>
      </c>
    </row>
    <row r="68" spans="1:4" x14ac:dyDescent="0.25">
      <c r="A68" s="2">
        <v>43836</v>
      </c>
      <c r="B68" t="s">
        <v>66</v>
      </c>
      <c r="C68" t="s">
        <v>62</v>
      </c>
      <c r="D68" s="15">
        <v>4640.2700000000004</v>
      </c>
    </row>
    <row r="69" spans="1:4" x14ac:dyDescent="0.25">
      <c r="A69" s="2">
        <v>43837</v>
      </c>
      <c r="B69" t="s">
        <v>66</v>
      </c>
      <c r="C69" t="s">
        <v>62</v>
      </c>
      <c r="D69" s="15">
        <v>7149.02</v>
      </c>
    </row>
    <row r="70" spans="1:4" x14ac:dyDescent="0.25">
      <c r="A70" s="2">
        <v>43838</v>
      </c>
      <c r="B70" t="s">
        <v>66</v>
      </c>
      <c r="C70" t="s">
        <v>62</v>
      </c>
      <c r="D70" s="15">
        <v>7935.51</v>
      </c>
    </row>
    <row r="71" spans="1:4" x14ac:dyDescent="0.25">
      <c r="A71" s="2">
        <v>43839</v>
      </c>
      <c r="B71" t="s">
        <v>66</v>
      </c>
      <c r="C71" t="s">
        <v>62</v>
      </c>
      <c r="D71" s="15">
        <v>8699.73</v>
      </c>
    </row>
    <row r="72" spans="1:4" x14ac:dyDescent="0.25">
      <c r="A72" s="2">
        <v>43840</v>
      </c>
      <c r="B72" t="s">
        <v>66</v>
      </c>
      <c r="C72" t="s">
        <v>62</v>
      </c>
      <c r="D72" s="15">
        <v>10205.200000000001</v>
      </c>
    </row>
    <row r="73" spans="1:4" x14ac:dyDescent="0.25">
      <c r="A73" s="2">
        <v>43841</v>
      </c>
      <c r="B73" t="s">
        <v>66</v>
      </c>
      <c r="C73" t="s">
        <v>62</v>
      </c>
      <c r="D73" s="15">
        <v>7214.07</v>
      </c>
    </row>
    <row r="74" spans="1:4" x14ac:dyDescent="0.25">
      <c r="A74" s="2">
        <v>43842</v>
      </c>
      <c r="B74" t="s">
        <v>66</v>
      </c>
      <c r="C74" t="s">
        <v>62</v>
      </c>
      <c r="D74" s="15">
        <v>4225.46</v>
      </c>
    </row>
    <row r="75" spans="1:4" x14ac:dyDescent="0.25">
      <c r="A75" s="2">
        <v>43843</v>
      </c>
      <c r="B75" t="s">
        <v>66</v>
      </c>
      <c r="C75" t="s">
        <v>62</v>
      </c>
      <c r="D75" s="15">
        <v>3802.96</v>
      </c>
    </row>
    <row r="76" spans="1:4" x14ac:dyDescent="0.25">
      <c r="A76" s="2">
        <v>43844</v>
      </c>
      <c r="B76" t="s">
        <v>66</v>
      </c>
      <c r="C76" t="s">
        <v>62</v>
      </c>
      <c r="D76" s="15">
        <v>4146.55</v>
      </c>
    </row>
    <row r="77" spans="1:4" x14ac:dyDescent="0.25">
      <c r="A77" s="2">
        <v>43845</v>
      </c>
      <c r="B77" t="s">
        <v>66</v>
      </c>
      <c r="C77" t="s">
        <v>62</v>
      </c>
      <c r="D77" s="15">
        <v>4958.18</v>
      </c>
    </row>
    <row r="78" spans="1:4" x14ac:dyDescent="0.25">
      <c r="A78" s="2">
        <v>43846</v>
      </c>
      <c r="B78" t="s">
        <v>66</v>
      </c>
      <c r="C78" t="s">
        <v>62</v>
      </c>
      <c r="D78" s="15">
        <v>10733.6</v>
      </c>
    </row>
    <row r="79" spans="1:4" x14ac:dyDescent="0.25">
      <c r="A79" s="2">
        <v>43847</v>
      </c>
      <c r="B79" t="s">
        <v>66</v>
      </c>
      <c r="C79" t="s">
        <v>62</v>
      </c>
      <c r="D79" s="15">
        <v>9536.67</v>
      </c>
    </row>
    <row r="80" spans="1:4" x14ac:dyDescent="0.25">
      <c r="A80" s="2">
        <v>43848</v>
      </c>
      <c r="B80" t="s">
        <v>66</v>
      </c>
      <c r="C80" t="s">
        <v>62</v>
      </c>
      <c r="D80" s="15">
        <v>7645.26</v>
      </c>
    </row>
    <row r="81" spans="1:4" x14ac:dyDescent="0.25">
      <c r="A81" s="2">
        <v>43849</v>
      </c>
      <c r="B81" t="s">
        <v>66</v>
      </c>
      <c r="C81" t="s">
        <v>62</v>
      </c>
      <c r="D81" s="15">
        <v>5570.8</v>
      </c>
    </row>
    <row r="82" spans="1:4" x14ac:dyDescent="0.25">
      <c r="A82" s="2">
        <v>43850</v>
      </c>
      <c r="B82" t="s">
        <v>66</v>
      </c>
      <c r="C82" t="s">
        <v>62</v>
      </c>
      <c r="D82" s="15">
        <v>3925.97</v>
      </c>
    </row>
    <row r="83" spans="1:4" x14ac:dyDescent="0.25">
      <c r="A83" s="2">
        <v>43851</v>
      </c>
      <c r="B83" t="s">
        <v>66</v>
      </c>
      <c r="C83" t="s">
        <v>62</v>
      </c>
      <c r="D83" s="15">
        <v>8009.56</v>
      </c>
    </row>
    <row r="84" spans="1:4" x14ac:dyDescent="0.25">
      <c r="A84" s="2">
        <v>43852</v>
      </c>
      <c r="B84" t="s">
        <v>66</v>
      </c>
      <c r="C84" t="s">
        <v>62</v>
      </c>
      <c r="D84" s="15">
        <v>5886.16</v>
      </c>
    </row>
    <row r="85" spans="1:4" x14ac:dyDescent="0.25">
      <c r="A85" s="2">
        <v>43853</v>
      </c>
      <c r="B85" t="s">
        <v>66</v>
      </c>
      <c r="C85" t="s">
        <v>62</v>
      </c>
      <c r="D85" s="15">
        <v>8561.08</v>
      </c>
    </row>
    <row r="86" spans="1:4" x14ac:dyDescent="0.25">
      <c r="A86" s="2">
        <v>43854</v>
      </c>
      <c r="B86" t="s">
        <v>66</v>
      </c>
      <c r="C86" t="s">
        <v>62</v>
      </c>
      <c r="D86" s="15">
        <v>9139.99</v>
      </c>
    </row>
    <row r="87" spans="1:4" x14ac:dyDescent="0.25">
      <c r="A87" s="2">
        <v>43855</v>
      </c>
      <c r="B87" t="s">
        <v>66</v>
      </c>
      <c r="C87" t="s">
        <v>62</v>
      </c>
      <c r="D87" s="15">
        <v>6949.19</v>
      </c>
    </row>
    <row r="88" spans="1:4" x14ac:dyDescent="0.25">
      <c r="A88" s="2">
        <v>43856</v>
      </c>
      <c r="B88" t="s">
        <v>66</v>
      </c>
      <c r="C88" t="s">
        <v>62</v>
      </c>
      <c r="D88" s="15">
        <v>5030.03</v>
      </c>
    </row>
    <row r="89" spans="1:4" x14ac:dyDescent="0.25">
      <c r="A89" s="2">
        <v>43857</v>
      </c>
      <c r="B89" t="s">
        <v>66</v>
      </c>
      <c r="C89" t="s">
        <v>62</v>
      </c>
      <c r="D89" s="15">
        <v>4242.5600000000004</v>
      </c>
    </row>
    <row r="90" spans="1:4" x14ac:dyDescent="0.25">
      <c r="A90" s="2">
        <v>43858</v>
      </c>
      <c r="B90" t="s">
        <v>66</v>
      </c>
      <c r="C90" t="s">
        <v>62</v>
      </c>
      <c r="D90" s="15">
        <v>6939.12</v>
      </c>
    </row>
    <row r="91" spans="1:4" x14ac:dyDescent="0.25">
      <c r="A91" s="2">
        <v>43859</v>
      </c>
      <c r="B91" t="s">
        <v>66</v>
      </c>
      <c r="C91" t="s">
        <v>62</v>
      </c>
      <c r="D91" s="15">
        <v>6156.28</v>
      </c>
    </row>
    <row r="92" spans="1:4" x14ac:dyDescent="0.25">
      <c r="A92" s="2">
        <v>43860</v>
      </c>
      <c r="B92" t="s">
        <v>66</v>
      </c>
      <c r="C92" t="s">
        <v>62</v>
      </c>
      <c r="D92" s="15">
        <v>7427.96</v>
      </c>
    </row>
    <row r="93" spans="1:4" x14ac:dyDescent="0.25">
      <c r="A93" s="2">
        <v>43861</v>
      </c>
      <c r="B93" t="s">
        <v>66</v>
      </c>
      <c r="C93" t="s">
        <v>62</v>
      </c>
      <c r="D93" s="15">
        <v>8939.51</v>
      </c>
    </row>
    <row r="94" spans="1:4" x14ac:dyDescent="0.25">
      <c r="A94" s="2">
        <v>43862</v>
      </c>
      <c r="B94" t="s">
        <v>66</v>
      </c>
      <c r="C94" t="s">
        <v>62</v>
      </c>
      <c r="D94" s="15">
        <v>7128.76</v>
      </c>
    </row>
    <row r="95" spans="1:4" x14ac:dyDescent="0.25">
      <c r="A95" s="2">
        <v>43863</v>
      </c>
      <c r="B95" t="s">
        <v>66</v>
      </c>
      <c r="C95" t="s">
        <v>62</v>
      </c>
      <c r="D95" s="15">
        <v>7305.8</v>
      </c>
    </row>
    <row r="96" spans="1:4" x14ac:dyDescent="0.25">
      <c r="A96" s="2">
        <v>43864</v>
      </c>
      <c r="B96" t="s">
        <v>66</v>
      </c>
      <c r="C96" t="s">
        <v>62</v>
      </c>
      <c r="D96" s="15">
        <v>7749.05</v>
      </c>
    </row>
    <row r="97" spans="1:4" x14ac:dyDescent="0.25">
      <c r="A97" s="2">
        <v>43865</v>
      </c>
      <c r="B97" t="s">
        <v>66</v>
      </c>
      <c r="C97" t="s">
        <v>62</v>
      </c>
      <c r="D97" s="15">
        <v>6577.6</v>
      </c>
    </row>
    <row r="98" spans="1:4" x14ac:dyDescent="0.25">
      <c r="A98" s="2">
        <v>43866</v>
      </c>
      <c r="B98" t="s">
        <v>66</v>
      </c>
      <c r="C98" t="s">
        <v>62</v>
      </c>
      <c r="D98" s="15">
        <v>6661.32</v>
      </c>
    </row>
    <row r="99" spans="1:4" x14ac:dyDescent="0.25">
      <c r="A99" s="2">
        <v>43867</v>
      </c>
      <c r="B99" t="s">
        <v>66</v>
      </c>
      <c r="C99" t="s">
        <v>62</v>
      </c>
      <c r="D99" s="15">
        <v>6679.31</v>
      </c>
    </row>
    <row r="100" spans="1:4" x14ac:dyDescent="0.25">
      <c r="A100" s="2">
        <v>43868</v>
      </c>
      <c r="B100" t="s">
        <v>66</v>
      </c>
      <c r="C100" t="s">
        <v>62</v>
      </c>
      <c r="D100" s="15">
        <v>10595.82</v>
      </c>
    </row>
    <row r="101" spans="1:4" x14ac:dyDescent="0.25">
      <c r="A101" s="2">
        <v>43869</v>
      </c>
      <c r="B101" t="s">
        <v>66</v>
      </c>
      <c r="C101" t="s">
        <v>62</v>
      </c>
      <c r="D101" s="15">
        <v>7047.64</v>
      </c>
    </row>
    <row r="102" spans="1:4" x14ac:dyDescent="0.25">
      <c r="A102" s="2">
        <v>43870</v>
      </c>
      <c r="B102" t="s">
        <v>66</v>
      </c>
      <c r="C102" t="s">
        <v>62</v>
      </c>
      <c r="D102" s="15">
        <v>5613.11</v>
      </c>
    </row>
    <row r="103" spans="1:4" x14ac:dyDescent="0.25">
      <c r="A103" s="2">
        <v>43871</v>
      </c>
      <c r="B103" t="s">
        <v>66</v>
      </c>
      <c r="C103" t="s">
        <v>62</v>
      </c>
      <c r="D103" s="15">
        <v>6013.66</v>
      </c>
    </row>
    <row r="104" spans="1:4" x14ac:dyDescent="0.25">
      <c r="A104" s="2">
        <v>43872</v>
      </c>
      <c r="B104" t="s">
        <v>66</v>
      </c>
      <c r="C104" t="s">
        <v>62</v>
      </c>
      <c r="D104" s="15">
        <v>6027.11</v>
      </c>
    </row>
    <row r="105" spans="1:4" x14ac:dyDescent="0.25">
      <c r="A105" s="2">
        <v>43873</v>
      </c>
      <c r="B105" t="s">
        <v>66</v>
      </c>
      <c r="C105" t="s">
        <v>62</v>
      </c>
      <c r="D105" s="15">
        <v>7572.11</v>
      </c>
    </row>
    <row r="106" spans="1:4" x14ac:dyDescent="0.25">
      <c r="A106" s="2">
        <v>43874</v>
      </c>
      <c r="B106" t="s">
        <v>66</v>
      </c>
      <c r="C106" t="s">
        <v>62</v>
      </c>
      <c r="D106" s="15">
        <v>6997.54</v>
      </c>
    </row>
    <row r="107" spans="1:4" x14ac:dyDescent="0.25">
      <c r="A107" s="2">
        <v>43875</v>
      </c>
      <c r="B107" t="s">
        <v>66</v>
      </c>
      <c r="C107" t="s">
        <v>62</v>
      </c>
      <c r="D107" s="15">
        <v>10849.77</v>
      </c>
    </row>
    <row r="108" spans="1:4" x14ac:dyDescent="0.25">
      <c r="A108" s="2">
        <v>43876</v>
      </c>
      <c r="B108" t="s">
        <v>66</v>
      </c>
      <c r="C108" t="s">
        <v>62</v>
      </c>
      <c r="D108" s="15">
        <v>7823.21</v>
      </c>
    </row>
    <row r="109" spans="1:4" x14ac:dyDescent="0.25">
      <c r="A109" s="2">
        <v>43877</v>
      </c>
      <c r="B109" t="s">
        <v>66</v>
      </c>
      <c r="C109" t="s">
        <v>62</v>
      </c>
      <c r="D109" s="15">
        <v>5461.43</v>
      </c>
    </row>
    <row r="110" spans="1:4" x14ac:dyDescent="0.25">
      <c r="A110" s="2">
        <v>43878</v>
      </c>
      <c r="B110" t="s">
        <v>66</v>
      </c>
      <c r="C110" t="s">
        <v>62</v>
      </c>
      <c r="D110" s="15">
        <v>4368.66</v>
      </c>
    </row>
    <row r="111" spans="1:4" x14ac:dyDescent="0.25">
      <c r="A111" s="2">
        <v>43879</v>
      </c>
      <c r="B111" t="s">
        <v>66</v>
      </c>
      <c r="C111" t="s">
        <v>62</v>
      </c>
      <c r="D111" s="15">
        <v>5443.79</v>
      </c>
    </row>
    <row r="112" spans="1:4" x14ac:dyDescent="0.25">
      <c r="A112" s="2">
        <v>43880</v>
      </c>
      <c r="B112" t="s">
        <v>66</v>
      </c>
      <c r="C112" t="s">
        <v>62</v>
      </c>
      <c r="D112" s="15">
        <v>6162.16</v>
      </c>
    </row>
    <row r="113" spans="1:4" x14ac:dyDescent="0.25">
      <c r="A113" s="2">
        <v>43881</v>
      </c>
      <c r="B113" t="s">
        <v>66</v>
      </c>
      <c r="C113" t="s">
        <v>62</v>
      </c>
      <c r="D113" s="15">
        <v>10815.95</v>
      </c>
    </row>
    <row r="114" spans="1:4" x14ac:dyDescent="0.25">
      <c r="A114" s="2">
        <v>43882</v>
      </c>
      <c r="B114" t="s">
        <v>66</v>
      </c>
      <c r="C114" t="s">
        <v>62</v>
      </c>
      <c r="D114" s="15">
        <v>11026</v>
      </c>
    </row>
    <row r="115" spans="1:4" x14ac:dyDescent="0.25">
      <c r="A115" s="2">
        <v>43883</v>
      </c>
      <c r="B115" t="s">
        <v>66</v>
      </c>
      <c r="C115" t="s">
        <v>62</v>
      </c>
      <c r="D115" s="15">
        <v>6992.59</v>
      </c>
    </row>
    <row r="116" spans="1:4" x14ac:dyDescent="0.25">
      <c r="A116" s="2">
        <v>43884</v>
      </c>
      <c r="B116" t="s">
        <v>66</v>
      </c>
      <c r="C116" t="s">
        <v>62</v>
      </c>
      <c r="D116" s="15">
        <v>8896.65</v>
      </c>
    </row>
    <row r="117" spans="1:4" x14ac:dyDescent="0.25">
      <c r="A117" s="2">
        <v>43885</v>
      </c>
      <c r="B117" t="s">
        <v>66</v>
      </c>
      <c r="C117" t="s">
        <v>62</v>
      </c>
      <c r="D117" s="15">
        <v>5680.24</v>
      </c>
    </row>
    <row r="118" spans="1:4" x14ac:dyDescent="0.25">
      <c r="A118" s="2">
        <v>43886</v>
      </c>
      <c r="B118" t="s">
        <v>66</v>
      </c>
      <c r="C118" t="s">
        <v>62</v>
      </c>
      <c r="D118" s="15">
        <v>8777.32</v>
      </c>
    </row>
    <row r="119" spans="1:4" x14ac:dyDescent="0.25">
      <c r="A119" s="2">
        <v>43887</v>
      </c>
      <c r="B119" t="s">
        <v>66</v>
      </c>
      <c r="C119" t="s">
        <v>62</v>
      </c>
      <c r="D119" s="15">
        <v>11511.57</v>
      </c>
    </row>
    <row r="120" spans="1:4" x14ac:dyDescent="0.25">
      <c r="A120" s="2">
        <v>43888</v>
      </c>
      <c r="B120" t="s">
        <v>66</v>
      </c>
      <c r="C120" t="s">
        <v>62</v>
      </c>
      <c r="D120" s="15">
        <v>9964</v>
      </c>
    </row>
    <row r="121" spans="1:4" x14ac:dyDescent="0.25">
      <c r="A121" s="2">
        <v>43889</v>
      </c>
      <c r="B121" t="s">
        <v>66</v>
      </c>
      <c r="C121" t="s">
        <v>62</v>
      </c>
      <c r="D121" s="15">
        <v>14548.65</v>
      </c>
    </row>
    <row r="122" spans="1:4" x14ac:dyDescent="0.25">
      <c r="A122" s="2">
        <v>43890</v>
      </c>
      <c r="B122" t="s">
        <v>66</v>
      </c>
      <c r="C122" t="s">
        <v>62</v>
      </c>
      <c r="D122" s="15">
        <v>11971.74</v>
      </c>
    </row>
    <row r="123" spans="1:4" x14ac:dyDescent="0.25">
      <c r="A123" s="2">
        <v>43891</v>
      </c>
      <c r="B123" t="s">
        <v>66</v>
      </c>
      <c r="C123" t="s">
        <v>62</v>
      </c>
      <c r="D123" s="15">
        <v>12041.73</v>
      </c>
    </row>
    <row r="124" spans="1:4" x14ac:dyDescent="0.25">
      <c r="A124" s="2">
        <v>43892</v>
      </c>
      <c r="B124" t="s">
        <v>66</v>
      </c>
      <c r="C124" t="s">
        <v>62</v>
      </c>
      <c r="D124" s="15">
        <v>7616.96</v>
      </c>
    </row>
    <row r="125" spans="1:4" x14ac:dyDescent="0.25">
      <c r="A125" s="2">
        <v>43893</v>
      </c>
      <c r="B125" t="s">
        <v>66</v>
      </c>
      <c r="C125" t="s">
        <v>62</v>
      </c>
      <c r="D125" s="15">
        <v>11562.98</v>
      </c>
    </row>
    <row r="126" spans="1:4" x14ac:dyDescent="0.25">
      <c r="A126" s="2">
        <v>43894</v>
      </c>
      <c r="B126" t="s">
        <v>66</v>
      </c>
      <c r="C126" t="s">
        <v>62</v>
      </c>
      <c r="D126" s="15">
        <v>11288.19</v>
      </c>
    </row>
    <row r="127" spans="1:4" x14ac:dyDescent="0.25">
      <c r="A127" s="2">
        <v>43895</v>
      </c>
      <c r="B127" t="s">
        <v>66</v>
      </c>
      <c r="C127" t="s">
        <v>62</v>
      </c>
      <c r="D127" s="15">
        <v>12098.43</v>
      </c>
    </row>
    <row r="128" spans="1:4" x14ac:dyDescent="0.25">
      <c r="A128" s="2">
        <v>43896</v>
      </c>
      <c r="B128" t="s">
        <v>66</v>
      </c>
      <c r="C128" t="s">
        <v>62</v>
      </c>
      <c r="D128" s="15">
        <v>12157.66</v>
      </c>
    </row>
    <row r="129" spans="1:4" x14ac:dyDescent="0.25">
      <c r="A129" s="2">
        <v>43897</v>
      </c>
      <c r="B129" t="s">
        <v>66</v>
      </c>
      <c r="C129" t="s">
        <v>62</v>
      </c>
      <c r="D129" s="15">
        <v>13970.61</v>
      </c>
    </row>
    <row r="130" spans="1:4" x14ac:dyDescent="0.25">
      <c r="A130" s="2">
        <v>43898</v>
      </c>
      <c r="B130" t="s">
        <v>66</v>
      </c>
      <c r="C130" t="s">
        <v>62</v>
      </c>
      <c r="D130" s="15">
        <v>11873.21</v>
      </c>
    </row>
    <row r="131" spans="1:4" x14ac:dyDescent="0.25">
      <c r="A131" s="2">
        <v>43899</v>
      </c>
      <c r="B131" t="s">
        <v>66</v>
      </c>
      <c r="C131" t="s">
        <v>62</v>
      </c>
      <c r="D131" s="15">
        <v>7726.4</v>
      </c>
    </row>
    <row r="132" spans="1:4" x14ac:dyDescent="0.25">
      <c r="A132" s="2">
        <v>43900</v>
      </c>
      <c r="B132" t="s">
        <v>66</v>
      </c>
      <c r="C132" t="s">
        <v>62</v>
      </c>
      <c r="D132" s="15">
        <v>9998.15</v>
      </c>
    </row>
    <row r="133" spans="1:4" x14ac:dyDescent="0.25">
      <c r="A133" s="2">
        <v>43901</v>
      </c>
      <c r="B133" t="s">
        <v>66</v>
      </c>
      <c r="C133" t="s">
        <v>62</v>
      </c>
      <c r="D133" s="15">
        <v>10927.85</v>
      </c>
    </row>
    <row r="134" spans="1:4" x14ac:dyDescent="0.25">
      <c r="A134" s="2">
        <v>43902</v>
      </c>
      <c r="B134" t="s">
        <v>66</v>
      </c>
      <c r="C134" t="s">
        <v>62</v>
      </c>
      <c r="D134" s="15">
        <v>9976.0499999999993</v>
      </c>
    </row>
    <row r="135" spans="1:4" x14ac:dyDescent="0.25">
      <c r="A135" s="2">
        <v>43903</v>
      </c>
      <c r="B135" t="s">
        <v>66</v>
      </c>
      <c r="C135" t="s">
        <v>62</v>
      </c>
      <c r="D135" s="15">
        <v>14030.56</v>
      </c>
    </row>
    <row r="136" spans="1:4" x14ac:dyDescent="0.25">
      <c r="A136" s="2">
        <v>43904</v>
      </c>
      <c r="B136" t="s">
        <v>66</v>
      </c>
      <c r="C136" t="s">
        <v>62</v>
      </c>
      <c r="D136" s="15">
        <v>14878.76</v>
      </c>
    </row>
    <row r="137" spans="1:4" x14ac:dyDescent="0.25">
      <c r="A137" s="2">
        <v>43905</v>
      </c>
      <c r="B137" t="s">
        <v>66</v>
      </c>
      <c r="C137" t="s">
        <v>62</v>
      </c>
      <c r="D137" s="15">
        <v>9247.56</v>
      </c>
    </row>
    <row r="138" spans="1:4" x14ac:dyDescent="0.25">
      <c r="A138" s="2">
        <v>43906</v>
      </c>
      <c r="B138" t="s">
        <v>66</v>
      </c>
      <c r="C138" t="s">
        <v>62</v>
      </c>
      <c r="D138" s="15">
        <v>14479.84</v>
      </c>
    </row>
    <row r="139" spans="1:4" x14ac:dyDescent="0.25">
      <c r="A139" s="2">
        <v>43907</v>
      </c>
      <c r="B139" t="s">
        <v>66</v>
      </c>
      <c r="C139" t="s">
        <v>62</v>
      </c>
      <c r="D139" s="15">
        <v>11443.45</v>
      </c>
    </row>
    <row r="140" spans="1:4" x14ac:dyDescent="0.25">
      <c r="A140" s="2">
        <v>43908</v>
      </c>
      <c r="B140" t="s">
        <v>66</v>
      </c>
      <c r="C140" t="s">
        <v>62</v>
      </c>
      <c r="D140" s="15">
        <v>9683.0400000000009</v>
      </c>
    </row>
    <row r="141" spans="1:4" x14ac:dyDescent="0.25">
      <c r="A141" s="2">
        <v>43909</v>
      </c>
      <c r="B141" t="s">
        <v>66</v>
      </c>
      <c r="C141" t="s">
        <v>62</v>
      </c>
      <c r="D141" s="15">
        <v>11252.95</v>
      </c>
    </row>
    <row r="142" spans="1:4" x14ac:dyDescent="0.25">
      <c r="A142" s="2">
        <v>43910</v>
      </c>
      <c r="B142" t="s">
        <v>66</v>
      </c>
      <c r="C142" t="s">
        <v>62</v>
      </c>
      <c r="D142" s="15">
        <v>17136.03</v>
      </c>
    </row>
    <row r="143" spans="1:4" x14ac:dyDescent="0.25">
      <c r="A143" s="2">
        <v>43911</v>
      </c>
      <c r="B143" t="s">
        <v>66</v>
      </c>
      <c r="C143" t="s">
        <v>62</v>
      </c>
      <c r="D143" s="15">
        <v>12829.74</v>
      </c>
    </row>
    <row r="144" spans="1:4" x14ac:dyDescent="0.25">
      <c r="A144" s="2">
        <v>43912</v>
      </c>
      <c r="B144" t="s">
        <v>66</v>
      </c>
      <c r="C144" t="s">
        <v>62</v>
      </c>
      <c r="D144" s="15">
        <v>9539.56</v>
      </c>
    </row>
    <row r="145" spans="1:4" x14ac:dyDescent="0.25">
      <c r="A145" s="2">
        <v>43913</v>
      </c>
      <c r="B145" t="s">
        <v>66</v>
      </c>
      <c r="C145" t="s">
        <v>62</v>
      </c>
      <c r="D145" s="15">
        <v>8074.7</v>
      </c>
    </row>
    <row r="146" spans="1:4" x14ac:dyDescent="0.25">
      <c r="A146" s="2">
        <v>43914</v>
      </c>
      <c r="B146" t="s">
        <v>66</v>
      </c>
      <c r="C146" t="s">
        <v>62</v>
      </c>
      <c r="D146" s="15">
        <v>9124.0400000000009</v>
      </c>
    </row>
    <row r="147" spans="1:4" x14ac:dyDescent="0.25">
      <c r="A147" s="2">
        <v>43915</v>
      </c>
      <c r="B147" t="s">
        <v>66</v>
      </c>
      <c r="C147" t="s">
        <v>62</v>
      </c>
      <c r="D147" s="15">
        <v>7920.88</v>
      </c>
    </row>
    <row r="148" spans="1:4" x14ac:dyDescent="0.25">
      <c r="A148" s="2">
        <v>43916</v>
      </c>
      <c r="B148" t="s">
        <v>66</v>
      </c>
      <c r="C148" t="s">
        <v>62</v>
      </c>
      <c r="D148" s="15">
        <v>11071.81</v>
      </c>
    </row>
    <row r="149" spans="1:4" x14ac:dyDescent="0.25">
      <c r="A149" s="2">
        <v>43917</v>
      </c>
      <c r="B149" t="s">
        <v>66</v>
      </c>
      <c r="C149" t="s">
        <v>62</v>
      </c>
      <c r="D149" s="15">
        <v>16215.11</v>
      </c>
    </row>
    <row r="150" spans="1:4" x14ac:dyDescent="0.25">
      <c r="A150" s="2">
        <v>43918</v>
      </c>
      <c r="B150" t="s">
        <v>66</v>
      </c>
      <c r="C150" t="s">
        <v>62</v>
      </c>
      <c r="D150" s="15">
        <v>15085.16</v>
      </c>
    </row>
    <row r="151" spans="1:4" x14ac:dyDescent="0.25">
      <c r="A151" s="2">
        <v>43919</v>
      </c>
      <c r="B151" t="s">
        <v>66</v>
      </c>
      <c r="C151" t="s">
        <v>62</v>
      </c>
      <c r="D151" s="15">
        <v>10344.379999999999</v>
      </c>
    </row>
    <row r="152" spans="1:4" x14ac:dyDescent="0.25">
      <c r="A152" s="2">
        <v>43920</v>
      </c>
      <c r="B152" t="s">
        <v>66</v>
      </c>
      <c r="C152" t="s">
        <v>62</v>
      </c>
      <c r="D152" s="15">
        <v>12078.34</v>
      </c>
    </row>
    <row r="153" spans="1:4" x14ac:dyDescent="0.25">
      <c r="A153" s="2">
        <v>43921</v>
      </c>
      <c r="B153" t="s">
        <v>66</v>
      </c>
      <c r="C153" t="s">
        <v>62</v>
      </c>
      <c r="D153" s="15">
        <v>13787.75</v>
      </c>
    </row>
    <row r="154" spans="1:4" x14ac:dyDescent="0.25">
      <c r="A154" s="2">
        <v>43922</v>
      </c>
      <c r="B154" t="s">
        <v>66</v>
      </c>
      <c r="C154" t="s">
        <v>63</v>
      </c>
      <c r="D154" s="15">
        <v>13043.51</v>
      </c>
    </row>
    <row r="155" spans="1:4" x14ac:dyDescent="0.25">
      <c r="A155" s="2">
        <v>43923</v>
      </c>
      <c r="B155" t="s">
        <v>66</v>
      </c>
      <c r="C155" t="s">
        <v>63</v>
      </c>
      <c r="D155" s="15">
        <v>15269.32</v>
      </c>
    </row>
    <row r="156" spans="1:4" x14ac:dyDescent="0.25">
      <c r="A156" s="2">
        <v>43924</v>
      </c>
      <c r="B156" t="s">
        <v>66</v>
      </c>
      <c r="C156" t="s">
        <v>63</v>
      </c>
      <c r="D156" s="15">
        <v>14707.15</v>
      </c>
    </row>
    <row r="157" spans="1:4" x14ac:dyDescent="0.25">
      <c r="A157" s="2">
        <v>43925</v>
      </c>
      <c r="B157" t="s">
        <v>66</v>
      </c>
      <c r="C157" t="s">
        <v>63</v>
      </c>
      <c r="D157" s="15">
        <v>12823.44</v>
      </c>
    </row>
    <row r="158" spans="1:4" x14ac:dyDescent="0.25">
      <c r="A158" s="2">
        <v>43926</v>
      </c>
      <c r="B158" t="s">
        <v>66</v>
      </c>
      <c r="C158" t="s">
        <v>63</v>
      </c>
      <c r="D158" s="15">
        <v>12296.26</v>
      </c>
    </row>
    <row r="159" spans="1:4" x14ac:dyDescent="0.25">
      <c r="A159" s="2">
        <v>43927</v>
      </c>
      <c r="B159" t="s">
        <v>66</v>
      </c>
      <c r="C159" t="s">
        <v>63</v>
      </c>
      <c r="D159" s="15">
        <v>8532.35</v>
      </c>
    </row>
    <row r="160" spans="1:4" x14ac:dyDescent="0.25">
      <c r="A160" s="2">
        <v>43928</v>
      </c>
      <c r="B160" t="s">
        <v>66</v>
      </c>
      <c r="C160" t="s">
        <v>63</v>
      </c>
      <c r="D160" s="15">
        <v>15376.11</v>
      </c>
    </row>
    <row r="161" spans="1:4" x14ac:dyDescent="0.25">
      <c r="A161" s="2">
        <v>43929</v>
      </c>
      <c r="B161" t="s">
        <v>66</v>
      </c>
      <c r="C161" t="s">
        <v>63</v>
      </c>
      <c r="D161" s="15">
        <v>11615.48</v>
      </c>
    </row>
    <row r="162" spans="1:4" x14ac:dyDescent="0.25">
      <c r="A162" s="2">
        <v>43930</v>
      </c>
      <c r="B162" t="s">
        <v>66</v>
      </c>
      <c r="C162" t="s">
        <v>63</v>
      </c>
      <c r="D162" s="15">
        <v>11510.45</v>
      </c>
    </row>
    <row r="163" spans="1:4" x14ac:dyDescent="0.25">
      <c r="A163" s="2">
        <v>43931</v>
      </c>
      <c r="B163" t="s">
        <v>66</v>
      </c>
      <c r="C163" t="s">
        <v>63</v>
      </c>
      <c r="D163" s="15">
        <v>18451.45</v>
      </c>
    </row>
    <row r="164" spans="1:4" x14ac:dyDescent="0.25">
      <c r="A164" s="2">
        <v>43932</v>
      </c>
      <c r="B164" t="s">
        <v>66</v>
      </c>
      <c r="C164" t="s">
        <v>63</v>
      </c>
      <c r="D164" s="15">
        <v>11052.54</v>
      </c>
    </row>
    <row r="165" spans="1:4" x14ac:dyDescent="0.25">
      <c r="A165" s="2">
        <v>43933</v>
      </c>
      <c r="B165" t="s">
        <v>66</v>
      </c>
      <c r="C165" t="s">
        <v>63</v>
      </c>
      <c r="D165" s="15">
        <v>8579.5400000000009</v>
      </c>
    </row>
    <row r="166" spans="1:4" x14ac:dyDescent="0.25">
      <c r="A166" s="2">
        <v>43934</v>
      </c>
      <c r="B166" t="s">
        <v>66</v>
      </c>
      <c r="C166" t="s">
        <v>63</v>
      </c>
      <c r="D166" s="15">
        <v>10632.89</v>
      </c>
    </row>
    <row r="167" spans="1:4" x14ac:dyDescent="0.25">
      <c r="A167" s="2">
        <v>43935</v>
      </c>
      <c r="B167" t="s">
        <v>66</v>
      </c>
      <c r="C167" t="s">
        <v>63</v>
      </c>
      <c r="D167" s="15">
        <v>15741.64</v>
      </c>
    </row>
    <row r="168" spans="1:4" x14ac:dyDescent="0.25">
      <c r="A168" s="2">
        <v>43936</v>
      </c>
      <c r="B168" t="s">
        <v>66</v>
      </c>
      <c r="C168" t="s">
        <v>63</v>
      </c>
      <c r="D168" s="15">
        <v>30816.51</v>
      </c>
    </row>
    <row r="169" spans="1:4" x14ac:dyDescent="0.25">
      <c r="A169" s="2">
        <v>43937</v>
      </c>
      <c r="B169" t="s">
        <v>66</v>
      </c>
      <c r="C169" t="s">
        <v>63</v>
      </c>
      <c r="D169" s="15">
        <v>25301.34</v>
      </c>
    </row>
    <row r="170" spans="1:4" x14ac:dyDescent="0.25">
      <c r="A170" s="2">
        <v>43938</v>
      </c>
      <c r="B170" t="s">
        <v>66</v>
      </c>
      <c r="C170" t="s">
        <v>63</v>
      </c>
      <c r="D170" s="15">
        <v>24682.639999999999</v>
      </c>
    </row>
    <row r="171" spans="1:4" x14ac:dyDescent="0.25">
      <c r="A171" s="2">
        <v>43939</v>
      </c>
      <c r="B171" t="s">
        <v>66</v>
      </c>
      <c r="C171" t="s">
        <v>63</v>
      </c>
      <c r="D171" s="15">
        <v>22510.2</v>
      </c>
    </row>
    <row r="172" spans="1:4" x14ac:dyDescent="0.25">
      <c r="A172" s="2">
        <v>43940</v>
      </c>
      <c r="B172" t="s">
        <v>66</v>
      </c>
      <c r="C172" t="s">
        <v>63</v>
      </c>
      <c r="D172" s="15">
        <v>19743.22</v>
      </c>
    </row>
    <row r="173" spans="1:4" x14ac:dyDescent="0.25">
      <c r="A173" s="2">
        <v>43941</v>
      </c>
      <c r="B173" t="s">
        <v>66</v>
      </c>
      <c r="C173" t="s">
        <v>63</v>
      </c>
      <c r="D173" s="15">
        <v>13725.7</v>
      </c>
    </row>
    <row r="174" spans="1:4" x14ac:dyDescent="0.25">
      <c r="A174" s="2">
        <v>43942</v>
      </c>
      <c r="B174" t="s">
        <v>66</v>
      </c>
      <c r="C174" t="s">
        <v>63</v>
      </c>
      <c r="D174" s="15">
        <v>12943.02</v>
      </c>
    </row>
    <row r="175" spans="1:4" x14ac:dyDescent="0.25">
      <c r="A175" s="2">
        <v>43943</v>
      </c>
      <c r="B175" t="s">
        <v>66</v>
      </c>
      <c r="C175" t="s">
        <v>63</v>
      </c>
      <c r="D175" s="15">
        <v>15952.19</v>
      </c>
    </row>
    <row r="176" spans="1:4" x14ac:dyDescent="0.25">
      <c r="A176" s="2">
        <v>43944</v>
      </c>
      <c r="B176" t="s">
        <v>66</v>
      </c>
      <c r="C176" t="s">
        <v>63</v>
      </c>
      <c r="D176" s="15">
        <v>18648.8</v>
      </c>
    </row>
    <row r="177" spans="1:4" x14ac:dyDescent="0.25">
      <c r="A177" s="2">
        <v>43945</v>
      </c>
      <c r="B177" t="s">
        <v>66</v>
      </c>
      <c r="C177" t="s">
        <v>63</v>
      </c>
      <c r="D177" s="15">
        <v>20721.189999999999</v>
      </c>
    </row>
    <row r="178" spans="1:4" x14ac:dyDescent="0.25">
      <c r="A178" s="2">
        <v>43946</v>
      </c>
      <c r="B178" t="s">
        <v>66</v>
      </c>
      <c r="C178" t="s">
        <v>63</v>
      </c>
      <c r="D178" s="15">
        <v>13892.82</v>
      </c>
    </row>
    <row r="179" spans="1:4" x14ac:dyDescent="0.25">
      <c r="A179" s="2">
        <v>43947</v>
      </c>
      <c r="B179" t="s">
        <v>66</v>
      </c>
      <c r="C179" t="s">
        <v>63</v>
      </c>
      <c r="D179" s="15">
        <v>16570.16</v>
      </c>
    </row>
    <row r="180" spans="1:4" x14ac:dyDescent="0.25">
      <c r="A180" s="2">
        <v>43948</v>
      </c>
      <c r="B180" t="s">
        <v>66</v>
      </c>
      <c r="C180" t="s">
        <v>63</v>
      </c>
      <c r="D180" s="15">
        <v>15224.51</v>
      </c>
    </row>
    <row r="181" spans="1:4" x14ac:dyDescent="0.25">
      <c r="A181" s="2">
        <v>43949</v>
      </c>
      <c r="B181" t="s">
        <v>66</v>
      </c>
      <c r="C181" t="s">
        <v>63</v>
      </c>
      <c r="D181" s="15">
        <v>18051.61</v>
      </c>
    </row>
    <row r="182" spans="1:4" x14ac:dyDescent="0.25">
      <c r="A182" s="2">
        <v>43950</v>
      </c>
      <c r="B182" t="s">
        <v>66</v>
      </c>
      <c r="C182" t="s">
        <v>63</v>
      </c>
      <c r="D182" s="15">
        <v>17641.54</v>
      </c>
    </row>
    <row r="183" spans="1:4" x14ac:dyDescent="0.25">
      <c r="A183" s="2">
        <v>43951</v>
      </c>
      <c r="B183" t="s">
        <v>66</v>
      </c>
      <c r="C183" t="s">
        <v>63</v>
      </c>
      <c r="D183" s="15">
        <v>25451.57</v>
      </c>
    </row>
    <row r="184" spans="1:4" x14ac:dyDescent="0.25">
      <c r="A184" s="2">
        <v>43952</v>
      </c>
      <c r="B184" t="s">
        <v>67</v>
      </c>
      <c r="C184" t="s">
        <v>63</v>
      </c>
      <c r="D184" s="15">
        <v>29710.34</v>
      </c>
    </row>
    <row r="185" spans="1:4" x14ac:dyDescent="0.25">
      <c r="A185" s="2">
        <v>43953</v>
      </c>
      <c r="B185" t="s">
        <v>67</v>
      </c>
      <c r="C185" t="s">
        <v>63</v>
      </c>
      <c r="D185" s="15">
        <v>22539.75</v>
      </c>
    </row>
    <row r="186" spans="1:4" x14ac:dyDescent="0.25">
      <c r="A186" s="2">
        <v>43954</v>
      </c>
      <c r="B186" t="s">
        <v>67</v>
      </c>
      <c r="C186" t="s">
        <v>63</v>
      </c>
      <c r="D186" s="15">
        <v>18018.349999999999</v>
      </c>
    </row>
    <row r="187" spans="1:4" x14ac:dyDescent="0.25">
      <c r="A187" s="2">
        <v>43955</v>
      </c>
      <c r="B187" t="s">
        <v>67</v>
      </c>
      <c r="C187" t="s">
        <v>63</v>
      </c>
      <c r="D187" s="15">
        <v>21809.51</v>
      </c>
    </row>
    <row r="188" spans="1:4" x14ac:dyDescent="0.25">
      <c r="A188" s="2">
        <v>43956</v>
      </c>
      <c r="B188" t="s">
        <v>67</v>
      </c>
      <c r="C188" t="s">
        <v>63</v>
      </c>
      <c r="D188" s="15">
        <v>14724.85</v>
      </c>
    </row>
    <row r="189" spans="1:4" x14ac:dyDescent="0.25">
      <c r="A189" s="2">
        <v>43957</v>
      </c>
      <c r="B189" t="s">
        <v>67</v>
      </c>
      <c r="C189" t="s">
        <v>63</v>
      </c>
      <c r="D189" s="15">
        <v>14349.19</v>
      </c>
    </row>
    <row r="190" spans="1:4" x14ac:dyDescent="0.25">
      <c r="A190" s="2">
        <v>43958</v>
      </c>
      <c r="B190" t="s">
        <v>67</v>
      </c>
      <c r="C190" t="s">
        <v>63</v>
      </c>
      <c r="D190" s="15">
        <v>15468.11</v>
      </c>
    </row>
    <row r="191" spans="1:4" x14ac:dyDescent="0.25">
      <c r="A191" s="2">
        <v>43959</v>
      </c>
      <c r="B191" t="s">
        <v>67</v>
      </c>
      <c r="C191" t="s">
        <v>63</v>
      </c>
      <c r="D191" s="15">
        <v>25498.76</v>
      </c>
    </row>
    <row r="192" spans="1:4" x14ac:dyDescent="0.25">
      <c r="A192" s="2">
        <v>43960</v>
      </c>
      <c r="B192" t="s">
        <v>67</v>
      </c>
      <c r="C192" t="s">
        <v>63</v>
      </c>
      <c r="D192" s="15">
        <v>21500.799999999999</v>
      </c>
    </row>
    <row r="193" spans="1:4" x14ac:dyDescent="0.25">
      <c r="A193" s="2">
        <v>43961</v>
      </c>
      <c r="B193" t="s">
        <v>67</v>
      </c>
      <c r="C193" t="s">
        <v>63</v>
      </c>
      <c r="D193" s="15">
        <v>19141.400000000001</v>
      </c>
    </row>
    <row r="194" spans="1:4" x14ac:dyDescent="0.25">
      <c r="A194" s="2">
        <v>43962</v>
      </c>
      <c r="B194" t="s">
        <v>67</v>
      </c>
      <c r="C194" t="s">
        <v>63</v>
      </c>
      <c r="D194" s="15">
        <v>14693.77</v>
      </c>
    </row>
    <row r="195" spans="1:4" x14ac:dyDescent="0.25">
      <c r="A195" s="2">
        <v>43963</v>
      </c>
      <c r="B195" t="s">
        <v>67</v>
      </c>
      <c r="C195" t="s">
        <v>63</v>
      </c>
      <c r="D195" s="15">
        <v>15824.47</v>
      </c>
    </row>
    <row r="196" spans="1:4" x14ac:dyDescent="0.25">
      <c r="A196" s="2">
        <v>43964</v>
      </c>
      <c r="B196" t="s">
        <v>67</v>
      </c>
      <c r="C196" t="s">
        <v>63</v>
      </c>
      <c r="D196" s="15">
        <v>23377.040000000001</v>
      </c>
    </row>
    <row r="197" spans="1:4" x14ac:dyDescent="0.25">
      <c r="A197" s="2">
        <v>43965</v>
      </c>
      <c r="B197" t="s">
        <v>67</v>
      </c>
      <c r="C197" t="s">
        <v>63</v>
      </c>
      <c r="D197" s="15">
        <v>20800.23</v>
      </c>
    </row>
    <row r="198" spans="1:4" x14ac:dyDescent="0.25">
      <c r="A198" s="2">
        <v>43966</v>
      </c>
      <c r="B198" t="s">
        <v>67</v>
      </c>
      <c r="C198" t="s">
        <v>63</v>
      </c>
      <c r="D198" s="15">
        <v>30513.61</v>
      </c>
    </row>
    <row r="199" spans="1:4" x14ac:dyDescent="0.25">
      <c r="A199" s="2">
        <v>43967</v>
      </c>
      <c r="B199" t="s">
        <v>67</v>
      </c>
      <c r="C199" t="s">
        <v>63</v>
      </c>
      <c r="D199" s="15">
        <v>23393.599999999999</v>
      </c>
    </row>
    <row r="200" spans="1:4" x14ac:dyDescent="0.25">
      <c r="A200" s="2">
        <v>43968</v>
      </c>
      <c r="B200" t="s">
        <v>67</v>
      </c>
      <c r="C200" t="s">
        <v>63</v>
      </c>
      <c r="D200" s="15">
        <v>20784.439999999999</v>
      </c>
    </row>
    <row r="201" spans="1:4" x14ac:dyDescent="0.25">
      <c r="A201" s="2">
        <v>43969</v>
      </c>
      <c r="B201" t="s">
        <v>67</v>
      </c>
      <c r="C201" t="s">
        <v>63</v>
      </c>
      <c r="D201" s="15">
        <v>16972.8</v>
      </c>
    </row>
    <row r="202" spans="1:4" x14ac:dyDescent="0.25">
      <c r="A202" s="2">
        <v>43970</v>
      </c>
      <c r="B202" t="s">
        <v>67</v>
      </c>
      <c r="C202" t="s">
        <v>63</v>
      </c>
      <c r="D202" s="15">
        <v>22689.94</v>
      </c>
    </row>
    <row r="203" spans="1:4" x14ac:dyDescent="0.25">
      <c r="A203" s="2">
        <v>43971</v>
      </c>
      <c r="B203" t="s">
        <v>67</v>
      </c>
      <c r="C203" t="s">
        <v>63</v>
      </c>
      <c r="D203" s="15">
        <v>20293.12</v>
      </c>
    </row>
    <row r="204" spans="1:4" x14ac:dyDescent="0.25">
      <c r="A204" s="2">
        <v>43972</v>
      </c>
      <c r="B204" t="s">
        <v>67</v>
      </c>
      <c r="C204" t="s">
        <v>63</v>
      </c>
      <c r="D204" s="15">
        <v>21950.720000000001</v>
      </c>
    </row>
    <row r="205" spans="1:4" x14ac:dyDescent="0.25">
      <c r="A205" s="2">
        <v>43973</v>
      </c>
      <c r="B205" t="s">
        <v>67</v>
      </c>
      <c r="C205" t="s">
        <v>63</v>
      </c>
      <c r="D205" s="15">
        <v>28476.97</v>
      </c>
    </row>
    <row r="206" spans="1:4" x14ac:dyDescent="0.25">
      <c r="A206" s="2">
        <v>43974</v>
      </c>
      <c r="B206" t="s">
        <v>67</v>
      </c>
      <c r="C206" t="s">
        <v>63</v>
      </c>
      <c r="D206" s="15">
        <v>18025.63</v>
      </c>
    </row>
    <row r="207" spans="1:4" x14ac:dyDescent="0.25">
      <c r="A207" s="2">
        <v>43975</v>
      </c>
      <c r="B207" t="s">
        <v>67</v>
      </c>
      <c r="C207" t="s">
        <v>63</v>
      </c>
      <c r="D207" s="15">
        <v>12505.11</v>
      </c>
    </row>
    <row r="208" spans="1:4" x14ac:dyDescent="0.25">
      <c r="A208" s="2">
        <v>43976</v>
      </c>
      <c r="B208" t="s">
        <v>67</v>
      </c>
      <c r="C208" t="s">
        <v>63</v>
      </c>
      <c r="D208" s="15">
        <v>16287.73</v>
      </c>
    </row>
    <row r="209" spans="1:4" x14ac:dyDescent="0.25">
      <c r="A209" s="2">
        <v>43977</v>
      </c>
      <c r="B209" t="s">
        <v>67</v>
      </c>
      <c r="C209" t="s">
        <v>63</v>
      </c>
      <c r="D209" s="15">
        <v>15387.75</v>
      </c>
    </row>
    <row r="210" spans="1:4" x14ac:dyDescent="0.25">
      <c r="A210" s="2">
        <v>43978</v>
      </c>
      <c r="B210" t="s">
        <v>67</v>
      </c>
      <c r="C210" t="s">
        <v>63</v>
      </c>
      <c r="D210" s="15">
        <v>19158.84</v>
      </c>
    </row>
    <row r="211" spans="1:4" x14ac:dyDescent="0.25">
      <c r="A211" s="2">
        <v>43979</v>
      </c>
      <c r="B211" t="s">
        <v>67</v>
      </c>
      <c r="C211" t="s">
        <v>63</v>
      </c>
      <c r="D211" s="15">
        <v>22322.28</v>
      </c>
    </row>
    <row r="212" spans="1:4" x14ac:dyDescent="0.25">
      <c r="A212" s="2">
        <v>43980</v>
      </c>
      <c r="B212" t="s">
        <v>67</v>
      </c>
      <c r="C212" t="s">
        <v>63</v>
      </c>
      <c r="D212" s="15">
        <v>18541.57</v>
      </c>
    </row>
    <row r="213" spans="1:4" x14ac:dyDescent="0.25">
      <c r="A213" s="2">
        <v>43981</v>
      </c>
      <c r="B213" t="s">
        <v>67</v>
      </c>
      <c r="C213" t="s">
        <v>63</v>
      </c>
      <c r="D213" s="15">
        <v>16218.05</v>
      </c>
    </row>
    <row r="214" spans="1:4" x14ac:dyDescent="0.25">
      <c r="A214" s="2">
        <v>43982</v>
      </c>
      <c r="B214" t="s">
        <v>67</v>
      </c>
      <c r="C214" t="s">
        <v>63</v>
      </c>
      <c r="D214" s="15">
        <v>16207.36</v>
      </c>
    </row>
    <row r="215" spans="1:4" x14ac:dyDescent="0.25">
      <c r="A215" s="2">
        <v>43983</v>
      </c>
      <c r="B215" t="s">
        <v>67</v>
      </c>
      <c r="C215" t="s">
        <v>63</v>
      </c>
      <c r="D215" s="15">
        <v>13352.12</v>
      </c>
    </row>
    <row r="216" spans="1:4" x14ac:dyDescent="0.25">
      <c r="A216" s="2">
        <v>43984</v>
      </c>
      <c r="B216" t="s">
        <v>67</v>
      </c>
      <c r="C216" t="s">
        <v>63</v>
      </c>
      <c r="D216" s="15">
        <v>15703.03</v>
      </c>
    </row>
    <row r="217" spans="1:4" x14ac:dyDescent="0.25">
      <c r="A217" s="2">
        <v>43985</v>
      </c>
      <c r="B217" t="s">
        <v>67</v>
      </c>
      <c r="C217" t="s">
        <v>63</v>
      </c>
      <c r="D217" s="15">
        <v>18854.240000000002</v>
      </c>
    </row>
    <row r="218" spans="1:4" x14ac:dyDescent="0.25">
      <c r="A218" s="2">
        <v>43986</v>
      </c>
      <c r="B218" t="s">
        <v>67</v>
      </c>
      <c r="C218" t="s">
        <v>63</v>
      </c>
      <c r="D218" s="15">
        <v>18342.990000000002</v>
      </c>
    </row>
    <row r="219" spans="1:4" x14ac:dyDescent="0.25">
      <c r="A219" s="2">
        <v>43987</v>
      </c>
      <c r="B219" t="s">
        <v>67</v>
      </c>
      <c r="C219" t="s">
        <v>63</v>
      </c>
      <c r="D219" s="15">
        <v>26831.1</v>
      </c>
    </row>
    <row r="220" spans="1:4" x14ac:dyDescent="0.25">
      <c r="A220" s="2">
        <v>43988</v>
      </c>
      <c r="B220" t="s">
        <v>67</v>
      </c>
      <c r="C220" t="s">
        <v>63</v>
      </c>
      <c r="D220" s="15">
        <v>19503.75</v>
      </c>
    </row>
    <row r="221" spans="1:4" x14ac:dyDescent="0.25">
      <c r="A221" s="2">
        <v>43989</v>
      </c>
      <c r="B221" t="s">
        <v>67</v>
      </c>
      <c r="C221" t="s">
        <v>63</v>
      </c>
      <c r="D221" s="15">
        <v>14976.55</v>
      </c>
    </row>
    <row r="222" spans="1:4" x14ac:dyDescent="0.25">
      <c r="A222" s="2">
        <v>43990</v>
      </c>
      <c r="B222" t="s">
        <v>67</v>
      </c>
      <c r="C222" t="s">
        <v>63</v>
      </c>
      <c r="D222" s="15">
        <v>13064.68</v>
      </c>
    </row>
    <row r="223" spans="1:4" x14ac:dyDescent="0.25">
      <c r="A223" s="2">
        <v>43991</v>
      </c>
      <c r="B223" t="s">
        <v>67</v>
      </c>
      <c r="C223" t="s">
        <v>63</v>
      </c>
      <c r="D223" s="15">
        <v>19057.86</v>
      </c>
    </row>
    <row r="224" spans="1:4" x14ac:dyDescent="0.25">
      <c r="A224" s="2">
        <v>43992</v>
      </c>
      <c r="B224" t="s">
        <v>67</v>
      </c>
      <c r="C224" t="s">
        <v>63</v>
      </c>
      <c r="D224" s="15">
        <v>23385.61</v>
      </c>
    </row>
    <row r="225" spans="1:4" x14ac:dyDescent="0.25">
      <c r="A225" s="2">
        <v>43993</v>
      </c>
      <c r="B225" t="s">
        <v>67</v>
      </c>
      <c r="C225" t="s">
        <v>63</v>
      </c>
      <c r="D225" s="15">
        <v>24295.07</v>
      </c>
    </row>
    <row r="226" spans="1:4" x14ac:dyDescent="0.25">
      <c r="A226" s="2">
        <v>43994</v>
      </c>
      <c r="B226" t="s">
        <v>67</v>
      </c>
      <c r="C226" t="s">
        <v>63</v>
      </c>
      <c r="D226" s="15">
        <v>21235.47</v>
      </c>
    </row>
    <row r="227" spans="1:4" x14ac:dyDescent="0.25">
      <c r="A227" s="2">
        <v>43995</v>
      </c>
      <c r="B227" t="s">
        <v>67</v>
      </c>
      <c r="C227" t="s">
        <v>63</v>
      </c>
      <c r="D227" s="15">
        <v>19302.59</v>
      </c>
    </row>
    <row r="228" spans="1:4" x14ac:dyDescent="0.25">
      <c r="A228" s="2">
        <v>43996</v>
      </c>
      <c r="B228" t="s">
        <v>67</v>
      </c>
      <c r="C228" t="s">
        <v>63</v>
      </c>
      <c r="D228" s="15">
        <v>16186.02</v>
      </c>
    </row>
    <row r="229" spans="1:4" x14ac:dyDescent="0.25">
      <c r="A229" s="2">
        <v>43997</v>
      </c>
      <c r="B229" t="s">
        <v>67</v>
      </c>
      <c r="C229" t="s">
        <v>63</v>
      </c>
      <c r="D229" s="15">
        <v>16536.41</v>
      </c>
    </row>
    <row r="230" spans="1:4" x14ac:dyDescent="0.25">
      <c r="A230" s="2">
        <v>43998</v>
      </c>
      <c r="B230" t="s">
        <v>67</v>
      </c>
      <c r="C230" t="s">
        <v>63</v>
      </c>
      <c r="D230" s="15">
        <v>17445.939999999999</v>
      </c>
    </row>
    <row r="231" spans="1:4" x14ac:dyDescent="0.25">
      <c r="A231" s="2">
        <v>43999</v>
      </c>
      <c r="B231" t="s">
        <v>67</v>
      </c>
      <c r="C231" t="s">
        <v>63</v>
      </c>
      <c r="D231" s="15">
        <v>18487.34</v>
      </c>
    </row>
    <row r="232" spans="1:4" x14ac:dyDescent="0.25">
      <c r="A232" s="2">
        <v>44000</v>
      </c>
      <c r="B232" t="s">
        <v>67</v>
      </c>
      <c r="C232" t="s">
        <v>63</v>
      </c>
      <c r="D232" s="15">
        <v>19963.25</v>
      </c>
    </row>
    <row r="233" spans="1:4" x14ac:dyDescent="0.25">
      <c r="A233" s="2">
        <v>44001</v>
      </c>
      <c r="B233" t="s">
        <v>67</v>
      </c>
      <c r="C233" t="s">
        <v>63</v>
      </c>
      <c r="D233" s="15">
        <v>25916.13</v>
      </c>
    </row>
    <row r="234" spans="1:4" x14ac:dyDescent="0.25">
      <c r="A234" s="2">
        <v>44002</v>
      </c>
      <c r="B234" t="s">
        <v>67</v>
      </c>
      <c r="C234" t="s">
        <v>63</v>
      </c>
      <c r="D234" s="15">
        <v>17618.900000000001</v>
      </c>
    </row>
    <row r="235" spans="1:4" x14ac:dyDescent="0.25">
      <c r="A235" s="2">
        <v>44003</v>
      </c>
      <c r="B235" t="s">
        <v>67</v>
      </c>
      <c r="C235" t="s">
        <v>63</v>
      </c>
      <c r="D235" s="15">
        <v>17006.060000000001</v>
      </c>
    </row>
    <row r="236" spans="1:4" x14ac:dyDescent="0.25">
      <c r="A236" s="2">
        <v>44004</v>
      </c>
      <c r="B236" t="s">
        <v>67</v>
      </c>
      <c r="C236" t="s">
        <v>63</v>
      </c>
      <c r="D236" s="15">
        <v>15136.2</v>
      </c>
    </row>
    <row r="237" spans="1:4" x14ac:dyDescent="0.25">
      <c r="A237" s="2">
        <v>44005</v>
      </c>
      <c r="B237" t="s">
        <v>67</v>
      </c>
      <c r="C237" t="s">
        <v>63</v>
      </c>
      <c r="D237" s="15">
        <v>17966.310000000001</v>
      </c>
    </row>
    <row r="238" spans="1:4" x14ac:dyDescent="0.25">
      <c r="A238" s="2">
        <v>44006</v>
      </c>
      <c r="B238" t="s">
        <v>67</v>
      </c>
      <c r="C238" t="s">
        <v>63</v>
      </c>
      <c r="D238" s="15">
        <v>16495.79</v>
      </c>
    </row>
    <row r="239" spans="1:4" x14ac:dyDescent="0.25">
      <c r="A239" s="2">
        <v>44007</v>
      </c>
      <c r="B239" t="s">
        <v>67</v>
      </c>
      <c r="C239" t="s">
        <v>63</v>
      </c>
      <c r="D239" s="15">
        <v>19567.490000000002</v>
      </c>
    </row>
    <row r="240" spans="1:4" x14ac:dyDescent="0.25">
      <c r="A240" s="2">
        <v>44008</v>
      </c>
      <c r="B240" t="s">
        <v>67</v>
      </c>
      <c r="C240" t="s">
        <v>63</v>
      </c>
      <c r="D240" s="15">
        <v>24751.59</v>
      </c>
    </row>
    <row r="241" spans="1:4" x14ac:dyDescent="0.25">
      <c r="A241" s="2">
        <v>44009</v>
      </c>
      <c r="B241" t="s">
        <v>67</v>
      </c>
      <c r="C241" t="s">
        <v>63</v>
      </c>
      <c r="D241" s="15">
        <v>19246.57</v>
      </c>
    </row>
    <row r="242" spans="1:4" x14ac:dyDescent="0.25">
      <c r="A242" s="2">
        <v>44010</v>
      </c>
      <c r="B242" t="s">
        <v>67</v>
      </c>
      <c r="C242" t="s">
        <v>63</v>
      </c>
      <c r="D242" s="15">
        <v>17092.169999999998</v>
      </c>
    </row>
    <row r="243" spans="1:4" x14ac:dyDescent="0.25">
      <c r="A243" s="2">
        <v>44011</v>
      </c>
      <c r="B243" t="s">
        <v>67</v>
      </c>
      <c r="C243" t="s">
        <v>63</v>
      </c>
      <c r="D243" s="15">
        <v>15091.97</v>
      </c>
    </row>
    <row r="244" spans="1:4" x14ac:dyDescent="0.25">
      <c r="A244" s="2">
        <v>44012</v>
      </c>
      <c r="B244" t="s">
        <v>67</v>
      </c>
      <c r="C244" t="s">
        <v>63</v>
      </c>
      <c r="D244" s="15">
        <v>20334.77</v>
      </c>
    </row>
    <row r="245" spans="1:4" x14ac:dyDescent="0.25">
      <c r="A245" s="2">
        <v>44013</v>
      </c>
      <c r="B245" t="s">
        <v>67</v>
      </c>
      <c r="C245" t="s">
        <v>64</v>
      </c>
      <c r="D245" s="15">
        <v>20646.11</v>
      </c>
    </row>
    <row r="246" spans="1:4" x14ac:dyDescent="0.25">
      <c r="A246" s="2">
        <v>44014</v>
      </c>
      <c r="B246" t="s">
        <v>67</v>
      </c>
      <c r="C246" t="s">
        <v>64</v>
      </c>
      <c r="D246" s="15">
        <v>22282.66</v>
      </c>
    </row>
    <row r="247" spans="1:4" x14ac:dyDescent="0.25">
      <c r="A247" s="2">
        <v>44015</v>
      </c>
      <c r="B247" t="s">
        <v>67</v>
      </c>
      <c r="C247" t="s">
        <v>64</v>
      </c>
      <c r="D247" s="15">
        <v>26604.73</v>
      </c>
    </row>
    <row r="248" spans="1:4" x14ac:dyDescent="0.25">
      <c r="A248" s="2">
        <v>44016</v>
      </c>
      <c r="B248" t="s">
        <v>67</v>
      </c>
      <c r="C248" t="s">
        <v>64</v>
      </c>
      <c r="D248" s="15">
        <v>17848.71</v>
      </c>
    </row>
    <row r="249" spans="1:4" x14ac:dyDescent="0.25">
      <c r="A249" s="2">
        <v>44017</v>
      </c>
      <c r="B249" t="s">
        <v>67</v>
      </c>
      <c r="C249" t="s">
        <v>64</v>
      </c>
      <c r="D249" s="15">
        <v>14695.84</v>
      </c>
    </row>
    <row r="250" spans="1:4" x14ac:dyDescent="0.25">
      <c r="A250" s="2">
        <v>44018</v>
      </c>
      <c r="B250" t="s">
        <v>67</v>
      </c>
      <c r="C250" t="s">
        <v>64</v>
      </c>
      <c r="D250" s="15">
        <v>18310.09</v>
      </c>
    </row>
    <row r="251" spans="1:4" x14ac:dyDescent="0.25">
      <c r="A251" s="2">
        <v>44019</v>
      </c>
      <c r="B251" t="s">
        <v>67</v>
      </c>
      <c r="C251" t="s">
        <v>64</v>
      </c>
      <c r="D251" s="15">
        <v>17174.02</v>
      </c>
    </row>
    <row r="252" spans="1:4" x14ac:dyDescent="0.25">
      <c r="A252" s="2">
        <v>44020</v>
      </c>
      <c r="B252" t="s">
        <v>67</v>
      </c>
      <c r="C252" t="s">
        <v>64</v>
      </c>
      <c r="D252" s="15">
        <v>17255.900000000001</v>
      </c>
    </row>
    <row r="253" spans="1:4" x14ac:dyDescent="0.25">
      <c r="A253" s="2">
        <v>44021</v>
      </c>
      <c r="B253" t="s">
        <v>67</v>
      </c>
      <c r="C253" t="s">
        <v>64</v>
      </c>
      <c r="D253" s="15">
        <v>20511.21</v>
      </c>
    </row>
    <row r="254" spans="1:4" x14ac:dyDescent="0.25">
      <c r="A254" s="2">
        <v>44022</v>
      </c>
      <c r="B254" t="s">
        <v>67</v>
      </c>
      <c r="C254" t="s">
        <v>64</v>
      </c>
      <c r="D254" s="15">
        <v>24431.85</v>
      </c>
    </row>
    <row r="255" spans="1:4" x14ac:dyDescent="0.25">
      <c r="A255" s="2">
        <v>44023</v>
      </c>
      <c r="B255" t="s">
        <v>67</v>
      </c>
      <c r="C255" t="s">
        <v>64</v>
      </c>
      <c r="D255" s="15">
        <v>22149.93</v>
      </c>
    </row>
    <row r="256" spans="1:4" x14ac:dyDescent="0.25">
      <c r="A256" s="2">
        <v>44024</v>
      </c>
      <c r="B256" t="s">
        <v>67</v>
      </c>
      <c r="C256" t="s">
        <v>64</v>
      </c>
      <c r="D256" s="15">
        <v>22064.97</v>
      </c>
    </row>
    <row r="257" spans="1:4" x14ac:dyDescent="0.25">
      <c r="A257" s="2">
        <v>44025</v>
      </c>
      <c r="B257" t="s">
        <v>67</v>
      </c>
      <c r="C257" t="s">
        <v>64</v>
      </c>
      <c r="D257" s="15">
        <v>21948.14</v>
      </c>
    </row>
    <row r="258" spans="1:4" x14ac:dyDescent="0.25">
      <c r="A258" s="2">
        <v>44026</v>
      </c>
      <c r="B258" t="s">
        <v>67</v>
      </c>
      <c r="C258" t="s">
        <v>64</v>
      </c>
      <c r="D258" s="15">
        <v>22564.16</v>
      </c>
    </row>
    <row r="259" spans="1:4" x14ac:dyDescent="0.25">
      <c r="A259" s="2">
        <v>44027</v>
      </c>
      <c r="B259" t="s">
        <v>67</v>
      </c>
      <c r="C259" t="s">
        <v>64</v>
      </c>
      <c r="D259" s="15">
        <v>21483.51</v>
      </c>
    </row>
    <row r="260" spans="1:4" x14ac:dyDescent="0.25">
      <c r="A260" s="2">
        <v>44028</v>
      </c>
      <c r="B260" t="s">
        <v>67</v>
      </c>
      <c r="C260" t="s">
        <v>64</v>
      </c>
      <c r="D260" s="15">
        <v>21666.98</v>
      </c>
    </row>
    <row r="261" spans="1:4" x14ac:dyDescent="0.25">
      <c r="A261" s="2">
        <v>44029</v>
      </c>
      <c r="B261" t="s">
        <v>67</v>
      </c>
      <c r="C261" t="s">
        <v>64</v>
      </c>
      <c r="D261" s="15">
        <v>27972.89</v>
      </c>
    </row>
    <row r="262" spans="1:4" x14ac:dyDescent="0.25">
      <c r="A262" s="2">
        <v>44030</v>
      </c>
      <c r="B262" t="s">
        <v>67</v>
      </c>
      <c r="C262" t="s">
        <v>64</v>
      </c>
      <c r="D262" s="15">
        <v>21367.58</v>
      </c>
    </row>
    <row r="263" spans="1:4" x14ac:dyDescent="0.25">
      <c r="A263" s="2">
        <v>44031</v>
      </c>
      <c r="B263" t="s">
        <v>67</v>
      </c>
      <c r="C263" t="s">
        <v>64</v>
      </c>
      <c r="D263" s="15">
        <v>19303.669999999998</v>
      </c>
    </row>
    <row r="264" spans="1:4" x14ac:dyDescent="0.25">
      <c r="A264" s="2">
        <v>44032</v>
      </c>
      <c r="B264" t="s">
        <v>67</v>
      </c>
      <c r="C264" t="s">
        <v>64</v>
      </c>
      <c r="D264" s="15">
        <v>18706.05</v>
      </c>
    </row>
    <row r="265" spans="1:4" x14ac:dyDescent="0.25">
      <c r="A265" s="2">
        <v>44033</v>
      </c>
      <c r="B265" t="s">
        <v>67</v>
      </c>
      <c r="C265" t="s">
        <v>64</v>
      </c>
      <c r="D265" s="15">
        <v>21513</v>
      </c>
    </row>
    <row r="266" spans="1:4" x14ac:dyDescent="0.25">
      <c r="A266" s="2">
        <v>44034</v>
      </c>
      <c r="B266" t="s">
        <v>67</v>
      </c>
      <c r="C266" t="s">
        <v>64</v>
      </c>
      <c r="D266" s="15">
        <v>19807.18</v>
      </c>
    </row>
    <row r="267" spans="1:4" x14ac:dyDescent="0.25">
      <c r="A267" s="2">
        <v>44035</v>
      </c>
      <c r="B267" t="s">
        <v>67</v>
      </c>
      <c r="C267" t="s">
        <v>64</v>
      </c>
      <c r="D267" s="15">
        <v>23613.53</v>
      </c>
    </row>
    <row r="268" spans="1:4" x14ac:dyDescent="0.25">
      <c r="A268" s="2">
        <v>44036</v>
      </c>
      <c r="B268" t="s">
        <v>67</v>
      </c>
      <c r="C268" t="s">
        <v>64</v>
      </c>
      <c r="D268" s="15">
        <v>33043.949999999997</v>
      </c>
    </row>
    <row r="269" spans="1:4" x14ac:dyDescent="0.25">
      <c r="A269" s="2">
        <v>44037</v>
      </c>
      <c r="B269" t="s">
        <v>67</v>
      </c>
      <c r="C269" t="s">
        <v>64</v>
      </c>
      <c r="D269" s="15">
        <v>23619.360000000001</v>
      </c>
    </row>
    <row r="270" spans="1:4" x14ac:dyDescent="0.25">
      <c r="A270" s="2">
        <v>44038</v>
      </c>
      <c r="B270" t="s">
        <v>67</v>
      </c>
      <c r="C270" t="s">
        <v>64</v>
      </c>
      <c r="D270" s="15">
        <v>21071.88</v>
      </c>
    </row>
    <row r="271" spans="1:4" x14ac:dyDescent="0.25">
      <c r="A271" s="2">
        <v>44039</v>
      </c>
      <c r="B271" t="s">
        <v>67</v>
      </c>
      <c r="C271" t="s">
        <v>64</v>
      </c>
      <c r="D271" s="15">
        <v>21298.959999999999</v>
      </c>
    </row>
    <row r="272" spans="1:4" x14ac:dyDescent="0.25">
      <c r="A272" s="2">
        <v>44040</v>
      </c>
      <c r="B272" t="s">
        <v>67</v>
      </c>
      <c r="C272" t="s">
        <v>64</v>
      </c>
      <c r="D272" s="15">
        <v>23784.799999999999</v>
      </c>
    </row>
    <row r="273" spans="1:4" x14ac:dyDescent="0.25">
      <c r="A273" s="2">
        <v>44041</v>
      </c>
      <c r="B273" t="s">
        <v>67</v>
      </c>
      <c r="C273" t="s">
        <v>64</v>
      </c>
      <c r="D273" s="15">
        <v>18618.25</v>
      </c>
    </row>
    <row r="274" spans="1:4" x14ac:dyDescent="0.25">
      <c r="A274" s="2">
        <v>44042</v>
      </c>
      <c r="B274" t="s">
        <v>67</v>
      </c>
      <c r="C274" t="s">
        <v>64</v>
      </c>
      <c r="D274" s="15">
        <v>26046.71</v>
      </c>
    </row>
    <row r="275" spans="1:4" x14ac:dyDescent="0.25">
      <c r="A275" s="2">
        <v>44043</v>
      </c>
      <c r="B275" t="s">
        <v>67</v>
      </c>
      <c r="C275" t="s">
        <v>64</v>
      </c>
      <c r="D275" s="15">
        <v>26065.360000000001</v>
      </c>
    </row>
    <row r="276" spans="1:4" x14ac:dyDescent="0.25">
      <c r="A276" s="2">
        <v>44044</v>
      </c>
      <c r="B276" t="s">
        <v>67</v>
      </c>
      <c r="C276" t="s">
        <v>64</v>
      </c>
      <c r="D276" s="15">
        <v>27451.47</v>
      </c>
    </row>
    <row r="277" spans="1:4" x14ac:dyDescent="0.25">
      <c r="A277" s="2">
        <v>44045</v>
      </c>
      <c r="B277" t="s">
        <v>67</v>
      </c>
      <c r="C277" t="s">
        <v>64</v>
      </c>
      <c r="D277" s="15">
        <v>20725.87</v>
      </c>
    </row>
    <row r="278" spans="1:4" x14ac:dyDescent="0.25">
      <c r="A278" s="2">
        <v>44046</v>
      </c>
      <c r="B278" t="s">
        <v>67</v>
      </c>
      <c r="C278" t="s">
        <v>64</v>
      </c>
      <c r="D278" s="15">
        <v>22404.76</v>
      </c>
    </row>
    <row r="279" spans="1:4" x14ac:dyDescent="0.25">
      <c r="A279" s="2">
        <v>44047</v>
      </c>
      <c r="B279" t="s">
        <v>67</v>
      </c>
      <c r="C279" t="s">
        <v>64</v>
      </c>
      <c r="D279" s="15">
        <v>21278.35</v>
      </c>
    </row>
    <row r="280" spans="1:4" x14ac:dyDescent="0.25">
      <c r="A280" s="2">
        <v>44048</v>
      </c>
      <c r="B280" t="s">
        <v>67</v>
      </c>
      <c r="C280" t="s">
        <v>64</v>
      </c>
      <c r="D280" s="15">
        <v>23306.639999999999</v>
      </c>
    </row>
    <row r="281" spans="1:4" x14ac:dyDescent="0.25">
      <c r="A281" s="2">
        <v>44049</v>
      </c>
      <c r="B281" t="s">
        <v>67</v>
      </c>
      <c r="C281" t="s">
        <v>64</v>
      </c>
      <c r="D281" s="15">
        <v>24681.4</v>
      </c>
    </row>
    <row r="282" spans="1:4" x14ac:dyDescent="0.25">
      <c r="A282" s="2">
        <v>44050</v>
      </c>
      <c r="B282" t="s">
        <v>67</v>
      </c>
      <c r="C282" t="s">
        <v>64</v>
      </c>
      <c r="D282" s="15">
        <v>24393.45</v>
      </c>
    </row>
    <row r="283" spans="1:4" x14ac:dyDescent="0.25">
      <c r="A283" s="2">
        <v>44051</v>
      </c>
      <c r="B283" t="s">
        <v>67</v>
      </c>
      <c r="C283" t="s">
        <v>64</v>
      </c>
      <c r="D283" s="15">
        <v>20234.259999999998</v>
      </c>
    </row>
    <row r="284" spans="1:4" x14ac:dyDescent="0.25">
      <c r="A284" s="2">
        <v>44052</v>
      </c>
      <c r="B284" t="s">
        <v>67</v>
      </c>
      <c r="C284" t="s">
        <v>64</v>
      </c>
      <c r="D284" s="15">
        <v>20213.310000000001</v>
      </c>
    </row>
    <row r="285" spans="1:4" x14ac:dyDescent="0.25">
      <c r="A285" s="2">
        <v>44053</v>
      </c>
      <c r="B285" t="s">
        <v>67</v>
      </c>
      <c r="C285" t="s">
        <v>64</v>
      </c>
      <c r="D285" s="15">
        <v>18677.740000000002</v>
      </c>
    </row>
    <row r="286" spans="1:4" x14ac:dyDescent="0.25">
      <c r="A286" s="2">
        <v>44054</v>
      </c>
      <c r="B286" t="s">
        <v>67</v>
      </c>
      <c r="C286" t="s">
        <v>64</v>
      </c>
      <c r="D286" s="15">
        <v>19163.72</v>
      </c>
    </row>
    <row r="287" spans="1:4" x14ac:dyDescent="0.25">
      <c r="A287" s="2">
        <v>44055</v>
      </c>
      <c r="B287" t="s">
        <v>67</v>
      </c>
      <c r="C287" t="s">
        <v>64</v>
      </c>
      <c r="D287" s="15">
        <v>18602.759999999998</v>
      </c>
    </row>
    <row r="288" spans="1:4" x14ac:dyDescent="0.25">
      <c r="A288" s="2">
        <v>44056</v>
      </c>
      <c r="B288" t="s">
        <v>67</v>
      </c>
      <c r="C288" t="s">
        <v>64</v>
      </c>
      <c r="D288" s="15">
        <v>20699.05</v>
      </c>
    </row>
    <row r="289" spans="1:4" x14ac:dyDescent="0.25">
      <c r="A289" s="2">
        <v>44057</v>
      </c>
      <c r="B289" t="s">
        <v>67</v>
      </c>
      <c r="C289" t="s">
        <v>64</v>
      </c>
      <c r="D289" s="15">
        <v>32820.28</v>
      </c>
    </row>
    <row r="290" spans="1:4" x14ac:dyDescent="0.25">
      <c r="A290" s="2">
        <v>44058</v>
      </c>
      <c r="B290" t="s">
        <v>67</v>
      </c>
      <c r="C290" t="s">
        <v>64</v>
      </c>
      <c r="D290" s="15">
        <v>23392.79</v>
      </c>
    </row>
    <row r="291" spans="1:4" x14ac:dyDescent="0.25">
      <c r="A291" s="2">
        <v>44059</v>
      </c>
      <c r="B291" t="s">
        <v>67</v>
      </c>
      <c r="C291" t="s">
        <v>64</v>
      </c>
      <c r="D291" s="15">
        <v>20404.27</v>
      </c>
    </row>
    <row r="292" spans="1:4" x14ac:dyDescent="0.25">
      <c r="A292" s="2">
        <v>44060</v>
      </c>
      <c r="B292" t="s">
        <v>67</v>
      </c>
      <c r="C292" t="s">
        <v>64</v>
      </c>
      <c r="D292" s="15">
        <v>18973.45</v>
      </c>
    </row>
    <row r="293" spans="1:4" x14ac:dyDescent="0.25">
      <c r="A293" s="2">
        <v>44061</v>
      </c>
      <c r="B293" t="s">
        <v>67</v>
      </c>
      <c r="C293" t="s">
        <v>64</v>
      </c>
      <c r="D293" s="15">
        <v>23156.78</v>
      </c>
    </row>
    <row r="294" spans="1:4" x14ac:dyDescent="0.25">
      <c r="A294" s="2">
        <v>44062</v>
      </c>
      <c r="B294" t="s">
        <v>67</v>
      </c>
      <c r="C294" t="s">
        <v>64</v>
      </c>
      <c r="D294" s="15">
        <v>16434.25</v>
      </c>
    </row>
    <row r="295" spans="1:4" x14ac:dyDescent="0.25">
      <c r="A295" s="2">
        <v>44063</v>
      </c>
      <c r="B295" t="s">
        <v>67</v>
      </c>
      <c r="C295" t="s">
        <v>64</v>
      </c>
      <c r="D295" s="15">
        <v>20984.74</v>
      </c>
    </row>
    <row r="296" spans="1:4" x14ac:dyDescent="0.25">
      <c r="A296" s="2">
        <v>44064</v>
      </c>
      <c r="B296" t="s">
        <v>67</v>
      </c>
      <c r="C296" t="s">
        <v>64</v>
      </c>
      <c r="D296" s="15">
        <v>20250.669999999998</v>
      </c>
    </row>
    <row r="297" spans="1:4" x14ac:dyDescent="0.25">
      <c r="A297" s="2">
        <v>44065</v>
      </c>
      <c r="B297" t="s">
        <v>67</v>
      </c>
      <c r="C297" t="s">
        <v>64</v>
      </c>
      <c r="D297" s="15">
        <v>23857.89</v>
      </c>
    </row>
    <row r="298" spans="1:4" x14ac:dyDescent="0.25">
      <c r="A298" s="2">
        <v>44066</v>
      </c>
      <c r="B298" t="s">
        <v>67</v>
      </c>
      <c r="C298" t="s">
        <v>64</v>
      </c>
      <c r="D298" s="15">
        <v>18869.240000000002</v>
      </c>
    </row>
    <row r="299" spans="1:4" x14ac:dyDescent="0.25">
      <c r="A299" s="2">
        <v>44067</v>
      </c>
      <c r="B299" t="s">
        <v>67</v>
      </c>
      <c r="C299" t="s">
        <v>64</v>
      </c>
      <c r="D299" s="15">
        <v>16469.84</v>
      </c>
    </row>
    <row r="300" spans="1:4" x14ac:dyDescent="0.25">
      <c r="A300" s="2">
        <v>44068</v>
      </c>
      <c r="B300" t="s">
        <v>67</v>
      </c>
      <c r="C300" t="s">
        <v>64</v>
      </c>
      <c r="D300" s="15">
        <v>16754.55</v>
      </c>
    </row>
    <row r="301" spans="1:4" x14ac:dyDescent="0.25">
      <c r="A301" s="2">
        <v>44069</v>
      </c>
      <c r="B301" t="s">
        <v>67</v>
      </c>
      <c r="C301" t="s">
        <v>64</v>
      </c>
      <c r="D301" s="15">
        <v>15074.56</v>
      </c>
    </row>
    <row r="302" spans="1:4" x14ac:dyDescent="0.25">
      <c r="A302" s="2">
        <v>44070</v>
      </c>
      <c r="B302" t="s">
        <v>67</v>
      </c>
      <c r="C302" t="s">
        <v>64</v>
      </c>
      <c r="D302" s="15">
        <v>19277.34</v>
      </c>
    </row>
    <row r="303" spans="1:4" x14ac:dyDescent="0.25">
      <c r="A303" s="2">
        <v>44071</v>
      </c>
      <c r="B303" t="s">
        <v>67</v>
      </c>
      <c r="C303" t="s">
        <v>64</v>
      </c>
      <c r="D303" s="15">
        <v>22356.74</v>
      </c>
    </row>
    <row r="304" spans="1:4" x14ac:dyDescent="0.25">
      <c r="A304" s="2">
        <v>44072</v>
      </c>
      <c r="B304" t="s">
        <v>67</v>
      </c>
      <c r="C304" t="s">
        <v>64</v>
      </c>
      <c r="D304" s="15">
        <v>22083.07</v>
      </c>
    </row>
    <row r="305" spans="1:4" x14ac:dyDescent="0.25">
      <c r="A305" s="2">
        <v>44073</v>
      </c>
      <c r="B305" t="s">
        <v>67</v>
      </c>
      <c r="C305" t="s">
        <v>64</v>
      </c>
      <c r="D305" s="15">
        <v>18770.05</v>
      </c>
    </row>
    <row r="306" spans="1:4" x14ac:dyDescent="0.25">
      <c r="A306" s="2">
        <v>44074</v>
      </c>
      <c r="B306" t="s">
        <v>67</v>
      </c>
      <c r="C306" t="s">
        <v>64</v>
      </c>
      <c r="D306" s="15">
        <v>19046.91</v>
      </c>
    </row>
    <row r="307" spans="1:4" x14ac:dyDescent="0.25">
      <c r="A307" s="2">
        <v>44075</v>
      </c>
      <c r="B307" t="s">
        <v>67</v>
      </c>
      <c r="C307" t="s">
        <v>64</v>
      </c>
      <c r="D307" s="15">
        <v>23670.53</v>
      </c>
    </row>
    <row r="308" spans="1:4" x14ac:dyDescent="0.25">
      <c r="A308" s="2">
        <v>44076</v>
      </c>
      <c r="B308" t="s">
        <v>67</v>
      </c>
      <c r="C308" t="s">
        <v>64</v>
      </c>
      <c r="D308" s="15">
        <v>21430.93</v>
      </c>
    </row>
    <row r="309" spans="1:4" x14ac:dyDescent="0.25">
      <c r="A309" s="2">
        <v>44077</v>
      </c>
      <c r="B309" t="s">
        <v>67</v>
      </c>
      <c r="C309" t="s">
        <v>64</v>
      </c>
      <c r="D309" s="15">
        <v>20843.990000000002</v>
      </c>
    </row>
    <row r="310" spans="1:4" x14ac:dyDescent="0.25">
      <c r="A310" s="2">
        <v>44078</v>
      </c>
      <c r="B310" t="s">
        <v>67</v>
      </c>
      <c r="C310" t="s">
        <v>64</v>
      </c>
      <c r="D310" s="15">
        <v>26004.74</v>
      </c>
    </row>
    <row r="311" spans="1:4" x14ac:dyDescent="0.25">
      <c r="A311" s="2">
        <v>44079</v>
      </c>
      <c r="B311" t="s">
        <v>67</v>
      </c>
      <c r="C311" t="s">
        <v>64</v>
      </c>
      <c r="D311" s="15">
        <v>23312.13</v>
      </c>
    </row>
    <row r="312" spans="1:4" x14ac:dyDescent="0.25">
      <c r="A312" s="2">
        <v>44080</v>
      </c>
      <c r="B312" t="s">
        <v>67</v>
      </c>
      <c r="C312" t="s">
        <v>64</v>
      </c>
      <c r="D312" s="15">
        <v>20079.830000000002</v>
      </c>
    </row>
    <row r="313" spans="1:4" x14ac:dyDescent="0.25">
      <c r="A313" s="2">
        <v>44081</v>
      </c>
      <c r="B313" t="s">
        <v>67</v>
      </c>
      <c r="C313" t="s">
        <v>64</v>
      </c>
      <c r="D313" s="15">
        <v>20362.560000000001</v>
      </c>
    </row>
    <row r="314" spans="1:4" x14ac:dyDescent="0.25">
      <c r="A314" s="2">
        <v>44082</v>
      </c>
      <c r="B314" t="s">
        <v>67</v>
      </c>
      <c r="C314" t="s">
        <v>64</v>
      </c>
      <c r="D314" s="15">
        <v>17723.36</v>
      </c>
    </row>
    <row r="315" spans="1:4" x14ac:dyDescent="0.25">
      <c r="A315" s="2">
        <v>44083</v>
      </c>
      <c r="B315" t="s">
        <v>67</v>
      </c>
      <c r="C315" t="s">
        <v>64</v>
      </c>
      <c r="D315" s="15">
        <v>15622.5</v>
      </c>
    </row>
    <row r="316" spans="1:4" x14ac:dyDescent="0.25">
      <c r="A316" s="2">
        <v>44084</v>
      </c>
      <c r="B316" t="s">
        <v>67</v>
      </c>
      <c r="C316" t="s">
        <v>64</v>
      </c>
      <c r="D316" s="15">
        <v>21139.77</v>
      </c>
    </row>
    <row r="317" spans="1:4" x14ac:dyDescent="0.25">
      <c r="A317" s="2">
        <v>44085</v>
      </c>
      <c r="B317" t="s">
        <v>67</v>
      </c>
      <c r="C317" t="s">
        <v>64</v>
      </c>
      <c r="D317" s="15">
        <v>27717.83</v>
      </c>
    </row>
    <row r="318" spans="1:4" x14ac:dyDescent="0.25">
      <c r="A318" s="2">
        <v>44086</v>
      </c>
      <c r="B318" t="s">
        <v>67</v>
      </c>
      <c r="C318" t="s">
        <v>64</v>
      </c>
      <c r="D318" s="15">
        <v>18406.400000000001</v>
      </c>
    </row>
    <row r="319" spans="1:4" x14ac:dyDescent="0.25">
      <c r="A319" s="2">
        <v>44087</v>
      </c>
      <c r="B319" t="s">
        <v>67</v>
      </c>
      <c r="C319" t="s">
        <v>64</v>
      </c>
      <c r="D319" s="15">
        <v>16092.34</v>
      </c>
    </row>
    <row r="320" spans="1:4" x14ac:dyDescent="0.25">
      <c r="A320" s="2">
        <v>44088</v>
      </c>
      <c r="B320" t="s">
        <v>67</v>
      </c>
      <c r="C320" t="s">
        <v>64</v>
      </c>
      <c r="D320" s="15">
        <v>17337.650000000001</v>
      </c>
    </row>
    <row r="321" spans="1:4" x14ac:dyDescent="0.25">
      <c r="A321" s="2">
        <v>44089</v>
      </c>
      <c r="B321" t="s">
        <v>67</v>
      </c>
      <c r="C321" t="s">
        <v>64</v>
      </c>
      <c r="D321" s="15">
        <v>20213.45</v>
      </c>
    </row>
    <row r="322" spans="1:4" x14ac:dyDescent="0.25">
      <c r="A322" s="2">
        <v>44090</v>
      </c>
      <c r="B322" t="s">
        <v>67</v>
      </c>
      <c r="C322" t="s">
        <v>64</v>
      </c>
      <c r="D322" s="15">
        <v>20013.86</v>
      </c>
    </row>
    <row r="323" spans="1:4" x14ac:dyDescent="0.25">
      <c r="A323" s="2">
        <v>44091</v>
      </c>
      <c r="B323" t="s">
        <v>67</v>
      </c>
      <c r="C323" t="s">
        <v>64</v>
      </c>
      <c r="D323" s="15">
        <v>21275.78</v>
      </c>
    </row>
    <row r="324" spans="1:4" x14ac:dyDescent="0.25">
      <c r="A324" s="2">
        <v>44092</v>
      </c>
      <c r="B324" t="s">
        <v>67</v>
      </c>
      <c r="C324" t="s">
        <v>64</v>
      </c>
      <c r="D324" s="15">
        <v>24354.15</v>
      </c>
    </row>
    <row r="325" spans="1:4" x14ac:dyDescent="0.25">
      <c r="A325" s="2">
        <v>44093</v>
      </c>
      <c r="B325" t="s">
        <v>67</v>
      </c>
      <c r="C325" t="s">
        <v>64</v>
      </c>
      <c r="D325" s="15">
        <v>25860.85</v>
      </c>
    </row>
    <row r="326" spans="1:4" x14ac:dyDescent="0.25">
      <c r="A326" s="2">
        <v>44094</v>
      </c>
      <c r="B326" t="s">
        <v>67</v>
      </c>
      <c r="C326" t="s">
        <v>64</v>
      </c>
      <c r="D326" s="15">
        <v>20825.990000000002</v>
      </c>
    </row>
    <row r="327" spans="1:4" x14ac:dyDescent="0.25">
      <c r="A327" s="2">
        <v>44095</v>
      </c>
      <c r="B327" t="s">
        <v>67</v>
      </c>
      <c r="C327" t="s">
        <v>64</v>
      </c>
      <c r="D327" s="15">
        <v>19964.32</v>
      </c>
    </row>
    <row r="328" spans="1:4" x14ac:dyDescent="0.25">
      <c r="A328" s="2">
        <v>44096</v>
      </c>
      <c r="B328" t="s">
        <v>67</v>
      </c>
      <c r="C328" t="s">
        <v>64</v>
      </c>
      <c r="D328" s="15">
        <v>21340.83</v>
      </c>
    </row>
    <row r="329" spans="1:4" x14ac:dyDescent="0.25">
      <c r="A329" s="2">
        <v>44097</v>
      </c>
      <c r="B329" t="s">
        <v>67</v>
      </c>
      <c r="C329" t="s">
        <v>64</v>
      </c>
      <c r="D329" s="15">
        <v>20972.44</v>
      </c>
    </row>
    <row r="330" spans="1:4" x14ac:dyDescent="0.25">
      <c r="A330" s="2">
        <v>44098</v>
      </c>
      <c r="B330" t="s">
        <v>67</v>
      </c>
      <c r="C330" t="s">
        <v>64</v>
      </c>
      <c r="D330" s="15">
        <v>22306.85</v>
      </c>
    </row>
    <row r="331" spans="1:4" x14ac:dyDescent="0.25">
      <c r="A331" s="2">
        <v>44099</v>
      </c>
      <c r="B331" t="s">
        <v>67</v>
      </c>
      <c r="C331" t="s">
        <v>64</v>
      </c>
      <c r="D331" s="15">
        <v>25349.02</v>
      </c>
    </row>
    <row r="332" spans="1:4" x14ac:dyDescent="0.25">
      <c r="A332" s="2">
        <v>44100</v>
      </c>
      <c r="B332" t="s">
        <v>67</v>
      </c>
      <c r="C332" t="s">
        <v>64</v>
      </c>
      <c r="D332" s="15">
        <v>22696.12</v>
      </c>
    </row>
    <row r="333" spans="1:4" x14ac:dyDescent="0.25">
      <c r="A333" s="2">
        <v>44101</v>
      </c>
      <c r="B333" t="s">
        <v>67</v>
      </c>
      <c r="C333" t="s">
        <v>64</v>
      </c>
      <c r="D333" s="15">
        <v>15978.09</v>
      </c>
    </row>
    <row r="334" spans="1:4" x14ac:dyDescent="0.25">
      <c r="A334" s="2">
        <v>44102</v>
      </c>
      <c r="B334" t="s">
        <v>67</v>
      </c>
      <c r="C334" t="s">
        <v>64</v>
      </c>
      <c r="D334" s="15">
        <v>17436.46</v>
      </c>
    </row>
    <row r="335" spans="1:4" x14ac:dyDescent="0.25">
      <c r="A335" s="2">
        <v>44103</v>
      </c>
      <c r="B335" t="s">
        <v>67</v>
      </c>
      <c r="C335" t="s">
        <v>64</v>
      </c>
      <c r="D335" s="15">
        <v>16321.84</v>
      </c>
    </row>
    <row r="336" spans="1:4" x14ac:dyDescent="0.25">
      <c r="A336" s="2">
        <v>44104</v>
      </c>
      <c r="B336" t="s">
        <v>67</v>
      </c>
      <c r="C336" t="s">
        <v>64</v>
      </c>
      <c r="D336" s="15">
        <v>20305</v>
      </c>
    </row>
    <row r="337" spans="1:4" x14ac:dyDescent="0.25">
      <c r="A337" s="2">
        <v>44105</v>
      </c>
      <c r="B337" t="s">
        <v>67</v>
      </c>
      <c r="C337" t="s">
        <v>65</v>
      </c>
      <c r="D337" s="15">
        <v>25578.17</v>
      </c>
    </row>
    <row r="338" spans="1:4" x14ac:dyDescent="0.25">
      <c r="A338" s="2">
        <v>44106</v>
      </c>
      <c r="B338" t="s">
        <v>67</v>
      </c>
      <c r="C338" t="s">
        <v>65</v>
      </c>
      <c r="D338" s="15">
        <v>29145.13</v>
      </c>
    </row>
    <row r="339" spans="1:4" x14ac:dyDescent="0.25">
      <c r="A339" s="2">
        <v>44107</v>
      </c>
      <c r="B339" t="s">
        <v>67</v>
      </c>
      <c r="C339" t="s">
        <v>65</v>
      </c>
      <c r="D339" s="15">
        <v>27869.58</v>
      </c>
    </row>
    <row r="340" spans="1:4" x14ac:dyDescent="0.25">
      <c r="A340" s="2">
        <v>44108</v>
      </c>
      <c r="B340" t="s">
        <v>67</v>
      </c>
      <c r="C340" t="s">
        <v>65</v>
      </c>
      <c r="D340" s="15">
        <v>24449.55</v>
      </c>
    </row>
    <row r="341" spans="1:4" x14ac:dyDescent="0.25">
      <c r="A341" s="2">
        <v>44109</v>
      </c>
      <c r="B341" t="s">
        <v>67</v>
      </c>
      <c r="C341" t="s">
        <v>65</v>
      </c>
      <c r="D341" s="15">
        <v>17599.580000000002</v>
      </c>
    </row>
    <row r="342" spans="1:4" x14ac:dyDescent="0.25">
      <c r="A342" s="2">
        <v>44110</v>
      </c>
      <c r="B342" t="s">
        <v>67</v>
      </c>
      <c r="C342" t="s">
        <v>65</v>
      </c>
      <c r="D342" s="15">
        <v>18018.46</v>
      </c>
    </row>
    <row r="343" spans="1:4" x14ac:dyDescent="0.25">
      <c r="A343" s="2">
        <v>44111</v>
      </c>
      <c r="B343" t="s">
        <v>67</v>
      </c>
      <c r="C343" t="s">
        <v>65</v>
      </c>
      <c r="D343" s="15">
        <v>17586.68</v>
      </c>
    </row>
    <row r="344" spans="1:4" x14ac:dyDescent="0.25">
      <c r="A344" s="2">
        <v>44112</v>
      </c>
      <c r="B344" t="s">
        <v>67</v>
      </c>
      <c r="C344" t="s">
        <v>65</v>
      </c>
      <c r="D344" s="15">
        <v>23905.11</v>
      </c>
    </row>
    <row r="345" spans="1:4" x14ac:dyDescent="0.25">
      <c r="A345" s="2">
        <v>44113</v>
      </c>
      <c r="B345" t="s">
        <v>67</v>
      </c>
      <c r="C345" t="s">
        <v>65</v>
      </c>
      <c r="D345" s="15">
        <v>24258.47</v>
      </c>
    </row>
    <row r="346" spans="1:4" x14ac:dyDescent="0.25">
      <c r="A346" s="2">
        <v>44114</v>
      </c>
      <c r="B346" t="s">
        <v>67</v>
      </c>
      <c r="C346" t="s">
        <v>65</v>
      </c>
      <c r="D346" s="15">
        <v>25037.27</v>
      </c>
    </row>
    <row r="347" spans="1:4" x14ac:dyDescent="0.25">
      <c r="A347" s="2">
        <v>44115</v>
      </c>
      <c r="B347" t="s">
        <v>67</v>
      </c>
      <c r="C347" t="s">
        <v>65</v>
      </c>
      <c r="D347" s="15">
        <v>20716.810000000001</v>
      </c>
    </row>
    <row r="348" spans="1:4" x14ac:dyDescent="0.25">
      <c r="A348" s="2">
        <v>44116</v>
      </c>
      <c r="B348" t="s">
        <v>67</v>
      </c>
      <c r="C348" t="s">
        <v>65</v>
      </c>
      <c r="D348" s="15">
        <v>16930.37</v>
      </c>
    </row>
    <row r="349" spans="1:4" x14ac:dyDescent="0.25">
      <c r="A349" s="2">
        <v>44117</v>
      </c>
      <c r="B349" t="s">
        <v>67</v>
      </c>
      <c r="C349" t="s">
        <v>65</v>
      </c>
      <c r="D349" s="15">
        <v>17308.78</v>
      </c>
    </row>
    <row r="350" spans="1:4" x14ac:dyDescent="0.25">
      <c r="A350" s="2">
        <v>44118</v>
      </c>
      <c r="B350" t="s">
        <v>67</v>
      </c>
      <c r="C350" t="s">
        <v>65</v>
      </c>
      <c r="D350" s="15">
        <v>20118.87</v>
      </c>
    </row>
    <row r="351" spans="1:4" x14ac:dyDescent="0.25">
      <c r="A351" s="2">
        <v>44119</v>
      </c>
      <c r="B351" t="s">
        <v>67</v>
      </c>
      <c r="C351" t="s">
        <v>65</v>
      </c>
      <c r="D351" s="15">
        <v>24932.31</v>
      </c>
    </row>
    <row r="352" spans="1:4" x14ac:dyDescent="0.25">
      <c r="A352" s="2">
        <v>44120</v>
      </c>
      <c r="B352" t="s">
        <v>67</v>
      </c>
      <c r="C352" t="s">
        <v>65</v>
      </c>
      <c r="D352" s="15">
        <v>28770.42</v>
      </c>
    </row>
    <row r="353" spans="1:4" x14ac:dyDescent="0.25">
      <c r="A353" s="2">
        <v>44121</v>
      </c>
      <c r="B353" t="s">
        <v>67</v>
      </c>
      <c r="C353" t="s">
        <v>65</v>
      </c>
      <c r="D353" s="15">
        <v>25351.01</v>
      </c>
    </row>
    <row r="354" spans="1:4" x14ac:dyDescent="0.25">
      <c r="A354" s="2">
        <v>44122</v>
      </c>
      <c r="B354" t="s">
        <v>67</v>
      </c>
      <c r="C354" t="s">
        <v>65</v>
      </c>
      <c r="D354" s="15">
        <v>20215.96</v>
      </c>
    </row>
    <row r="355" spans="1:4" x14ac:dyDescent="0.25">
      <c r="A355" s="2">
        <v>44123</v>
      </c>
      <c r="B355" t="s">
        <v>67</v>
      </c>
      <c r="C355" t="s">
        <v>65</v>
      </c>
      <c r="D355" s="15">
        <v>17363.349999999999</v>
      </c>
    </row>
    <row r="356" spans="1:4" x14ac:dyDescent="0.25">
      <c r="A356" s="2">
        <v>44124</v>
      </c>
      <c r="B356" t="s">
        <v>67</v>
      </c>
      <c r="C356" t="s">
        <v>65</v>
      </c>
      <c r="D356" s="15">
        <v>19548.54</v>
      </c>
    </row>
    <row r="357" spans="1:4" x14ac:dyDescent="0.25">
      <c r="A357" s="2">
        <v>44125</v>
      </c>
      <c r="B357" t="s">
        <v>67</v>
      </c>
      <c r="C357" t="s">
        <v>65</v>
      </c>
      <c r="D357" s="15">
        <v>17682.330000000002</v>
      </c>
    </row>
    <row r="358" spans="1:4" x14ac:dyDescent="0.25">
      <c r="A358" s="2">
        <v>44126</v>
      </c>
      <c r="B358" t="s">
        <v>67</v>
      </c>
      <c r="C358" t="s">
        <v>65</v>
      </c>
      <c r="D358" s="15">
        <v>18745.330000000002</v>
      </c>
    </row>
    <row r="359" spans="1:4" x14ac:dyDescent="0.25">
      <c r="A359" s="2">
        <v>44127</v>
      </c>
      <c r="B359" t="s">
        <v>67</v>
      </c>
      <c r="C359" t="s">
        <v>65</v>
      </c>
      <c r="D359" s="15">
        <v>29639.22</v>
      </c>
    </row>
    <row r="360" spans="1:4" x14ac:dyDescent="0.25">
      <c r="A360" s="2">
        <v>44128</v>
      </c>
      <c r="B360" t="s">
        <v>67</v>
      </c>
      <c r="C360" t="s">
        <v>65</v>
      </c>
      <c r="D360" s="15">
        <v>25426.93</v>
      </c>
    </row>
    <row r="361" spans="1:4" x14ac:dyDescent="0.25">
      <c r="A361" s="2">
        <v>44129</v>
      </c>
      <c r="B361" t="s">
        <v>67</v>
      </c>
      <c r="C361" t="s">
        <v>65</v>
      </c>
      <c r="D361" s="15">
        <v>20853.22</v>
      </c>
    </row>
    <row r="362" spans="1:4" x14ac:dyDescent="0.25">
      <c r="A362" s="2">
        <v>44130</v>
      </c>
      <c r="B362" t="s">
        <v>67</v>
      </c>
      <c r="C362" t="s">
        <v>65</v>
      </c>
      <c r="D362" s="15">
        <v>18639.73</v>
      </c>
    </row>
    <row r="363" spans="1:4" x14ac:dyDescent="0.25">
      <c r="A363" s="2">
        <v>44131</v>
      </c>
      <c r="B363" t="s">
        <v>67</v>
      </c>
      <c r="C363" t="s">
        <v>65</v>
      </c>
      <c r="D363" s="15">
        <v>19712.14</v>
      </c>
    </row>
    <row r="364" spans="1:4" x14ac:dyDescent="0.25">
      <c r="A364" s="2">
        <v>44132</v>
      </c>
      <c r="B364" t="s">
        <v>67</v>
      </c>
      <c r="C364" t="s">
        <v>65</v>
      </c>
      <c r="D364" s="15">
        <v>17940.46</v>
      </c>
    </row>
    <row r="365" spans="1:4" x14ac:dyDescent="0.25">
      <c r="A365" s="2">
        <v>44133</v>
      </c>
      <c r="B365" t="s">
        <v>67</v>
      </c>
      <c r="C365" t="s">
        <v>65</v>
      </c>
      <c r="D365" s="15">
        <v>20797.71</v>
      </c>
    </row>
    <row r="366" spans="1:4" ht="15.75" thickBot="1" x14ac:dyDescent="0.3">
      <c r="A366" s="2">
        <v>44134</v>
      </c>
      <c r="B366" t="s">
        <v>67</v>
      </c>
      <c r="C366" t="s">
        <v>65</v>
      </c>
      <c r="D366" s="16">
        <v>27055.759999999998</v>
      </c>
    </row>
    <row r="368" spans="1:4" x14ac:dyDescent="0.25">
      <c r="C368" t="s">
        <v>61</v>
      </c>
      <c r="D368" s="4">
        <f>SUMIFS($D$2:$D$366,$C$2:$C$366,$C368)</f>
        <v>349446.83999999997</v>
      </c>
    </row>
    <row r="369" spans="3:4" x14ac:dyDescent="0.25">
      <c r="C369" t="s">
        <v>62</v>
      </c>
      <c r="D369" s="4">
        <f t="shared" ref="D369:D372" si="0">SUMIFS($D$2:$D$366,$C$2:$C$366,$C369)</f>
        <v>806328.31</v>
      </c>
    </row>
    <row r="370" spans="3:4" x14ac:dyDescent="0.25">
      <c r="C370" t="s">
        <v>63</v>
      </c>
      <c r="D370" s="4">
        <f t="shared" si="0"/>
        <v>1671443.2100000004</v>
      </c>
    </row>
    <row r="371" spans="3:4" x14ac:dyDescent="0.25">
      <c r="C371" t="s">
        <v>64</v>
      </c>
      <c r="D371" s="4">
        <f t="shared" si="0"/>
        <v>1953241.7900000007</v>
      </c>
    </row>
    <row r="372" spans="3:4" x14ac:dyDescent="0.25">
      <c r="C372" t="s">
        <v>65</v>
      </c>
      <c r="D372" s="4">
        <f t="shared" si="0"/>
        <v>661197.24999999988</v>
      </c>
    </row>
    <row r="373" spans="3:4" x14ac:dyDescent="0.25">
      <c r="C373" t="s">
        <v>66</v>
      </c>
      <c r="D373" s="4">
        <f>SUMIFS($D$2:$D$366,$B$2:$B$366,$C373)</f>
        <v>1647284.2999999998</v>
      </c>
    </row>
    <row r="374" spans="3:4" x14ac:dyDescent="0.25">
      <c r="C374" t="s">
        <v>67</v>
      </c>
      <c r="D374" s="4">
        <f>SUMIFS($D$2:$D$366,$B$2:$B$366,$C374)</f>
        <v>3794373.0999999996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Fit Chart_Old</vt:lpstr>
      <vt:lpstr>Model Fit</vt:lpstr>
      <vt:lpstr>Contribution</vt:lpstr>
      <vt:lpstr>ROI</vt:lpstr>
      <vt:lpstr>FB Objective (Correlation)</vt:lpstr>
      <vt:lpstr>Historical Revenue (Youta CA)</vt:lpstr>
      <vt:lpstr>Updated Media Summary</vt:lpstr>
      <vt:lpstr>Sheet1</vt:lpstr>
      <vt:lpstr>Support and Spend</vt:lpstr>
      <vt:lpstr>Decomp Weekly</vt:lpstr>
      <vt:lpstr>Variable Mapping</vt:lpstr>
      <vt:lpstr>Period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deepaksingh</dc:creator>
  <cp:lastModifiedBy>deepaksingh</cp:lastModifiedBy>
  <dcterms:created xsi:type="dcterms:W3CDTF">2021-03-09T07:20:12Z</dcterms:created>
  <dcterms:modified xsi:type="dcterms:W3CDTF">2021-05-28T12:12:32Z</dcterms:modified>
</cp:coreProperties>
</file>